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 - Ostatní a vedlejší n..." sheetId="2" r:id="rId2"/>
    <sheet name="01 - Bourací práce" sheetId="3" r:id="rId3"/>
    <sheet name="02 - Stavební část" sheetId="4" r:id="rId4"/>
    <sheet name="03.1 - Elektro" sheetId="5" r:id="rId5"/>
    <sheet name="03.2 - Úprava rozvodu plynu" sheetId="6" r:id="rId6"/>
    <sheet name="03.3 - Vytápění" sheetId="7" r:id="rId7"/>
    <sheet name="03.4 - ZTI" sheetId="8" r:id="rId8"/>
    <sheet name="03.5 - Tuková kanalizace" sheetId="9" r:id="rId9"/>
    <sheet name="03.6 - Přeložka splaškové..." sheetId="10" r:id="rId10"/>
    <sheet name="03.7 - VZT" sheetId="11" r:id="rId11"/>
    <sheet name="03.9 - Výtah" sheetId="12" r:id="rId12"/>
    <sheet name="03.10 - MaR" sheetId="13" r:id="rId13"/>
    <sheet name="03.11 - Stavební práce pr..." sheetId="14" r:id="rId14"/>
    <sheet name="Pokyny pro vyplnění" sheetId="15" r:id="rId15"/>
  </sheets>
  <definedNames>
    <definedName name="_xlnm.Print_Area" localSheetId="0">'Rekapitulace stavby'!$D$4:$AO$36,'Rekapitulace stavby'!$C$42:$AQ$69</definedName>
    <definedName name="_xlnm.Print_Titles" localSheetId="0">'Rekapitulace stavby'!$52:$52</definedName>
    <definedName name="_xlnm._FilterDatabase" localSheetId="1" hidden="1">'00 - Ostatní a vedlejší n...'!$C$80:$K$122</definedName>
    <definedName name="_xlnm.Print_Area" localSheetId="1">'00 - Ostatní a vedlejší n...'!$C$4:$J$39,'00 - Ostatní a vedlejší n...'!$C$45:$J$62,'00 - Ostatní a vedlejší n...'!$C$68:$K$122</definedName>
    <definedName name="_xlnm.Print_Titles" localSheetId="1">'00 - Ostatní a vedlejší n...'!$80:$80</definedName>
    <definedName name="_xlnm._FilterDatabase" localSheetId="2" hidden="1">'01 - Bourací práce'!$C$95:$K$386</definedName>
    <definedName name="_xlnm.Print_Area" localSheetId="2">'01 - Bourací práce'!$C$4:$J$39,'01 - Bourací práce'!$C$45:$J$77,'01 - Bourací práce'!$C$83:$K$386</definedName>
    <definedName name="_xlnm.Print_Titles" localSheetId="2">'01 - Bourací práce'!$95:$95</definedName>
    <definedName name="_xlnm._FilterDatabase" localSheetId="3" hidden="1">'02 - Stavební část'!$C$102:$K$942</definedName>
    <definedName name="_xlnm.Print_Area" localSheetId="3">'02 - Stavební část'!$C$4:$J$39,'02 - Stavební část'!$C$45:$J$84,'02 - Stavební část'!$C$90:$K$942</definedName>
    <definedName name="_xlnm.Print_Titles" localSheetId="3">'02 - Stavební část'!$102:$102</definedName>
    <definedName name="_xlnm._FilterDatabase" localSheetId="4" hidden="1">'03.1 - Elektro'!$C$88:$K$186</definedName>
    <definedName name="_xlnm.Print_Area" localSheetId="4">'03.1 - Elektro'!$C$4:$J$41,'03.1 - Elektro'!$C$47:$J$68,'03.1 - Elektro'!$C$74:$K$186</definedName>
    <definedName name="_xlnm.Print_Titles" localSheetId="4">'03.1 - Elektro'!$88:$88</definedName>
    <definedName name="_xlnm._FilterDatabase" localSheetId="5" hidden="1">'03.2 - Úprava rozvodu plynu'!$C$86:$K$105</definedName>
    <definedName name="_xlnm.Print_Area" localSheetId="5">'03.2 - Úprava rozvodu plynu'!$C$4:$J$41,'03.2 - Úprava rozvodu plynu'!$C$47:$J$66,'03.2 - Úprava rozvodu plynu'!$C$72:$K$105</definedName>
    <definedName name="_xlnm.Print_Titles" localSheetId="5">'03.2 - Úprava rozvodu plynu'!$86:$86</definedName>
    <definedName name="_xlnm._FilterDatabase" localSheetId="6" hidden="1">'03.3 - Vytápění'!$C$92:$K$270</definedName>
    <definedName name="_xlnm.Print_Area" localSheetId="6">'03.3 - Vytápění'!$C$4:$J$41,'03.3 - Vytápění'!$C$47:$J$72,'03.3 - Vytápění'!$C$78:$K$270</definedName>
    <definedName name="_xlnm.Print_Titles" localSheetId="6">'03.3 - Vytápění'!$92:$92</definedName>
    <definedName name="_xlnm._FilterDatabase" localSheetId="7" hidden="1">'03.4 - ZTI'!$C$90:$K$263</definedName>
    <definedName name="_xlnm.Print_Area" localSheetId="7">'03.4 - ZTI'!$C$4:$J$41,'03.4 - ZTI'!$C$47:$J$70,'03.4 - ZTI'!$C$76:$K$263</definedName>
    <definedName name="_xlnm.Print_Titles" localSheetId="7">'03.4 - ZTI'!$90:$90</definedName>
    <definedName name="_xlnm._FilterDatabase" localSheetId="8" hidden="1">'03.5 - Tuková kanalizace'!$C$90:$K$155</definedName>
    <definedName name="_xlnm.Print_Area" localSheetId="8">'03.5 - Tuková kanalizace'!$C$4:$J$41,'03.5 - Tuková kanalizace'!$C$47:$J$70,'03.5 - Tuková kanalizace'!$C$76:$K$155</definedName>
    <definedName name="_xlnm.Print_Titles" localSheetId="8">'03.5 - Tuková kanalizace'!$90:$90</definedName>
    <definedName name="_xlnm._FilterDatabase" localSheetId="9" hidden="1">'03.6 - Přeložka splaškové...'!$C$88:$K$130</definedName>
    <definedName name="_xlnm.Print_Area" localSheetId="9">'03.6 - Přeložka splaškové...'!$C$4:$J$41,'03.6 - Přeložka splaškové...'!$C$47:$J$68,'03.6 - Přeložka splaškové...'!$C$74:$K$130</definedName>
    <definedName name="_xlnm.Print_Titles" localSheetId="9">'03.6 - Přeložka splaškové...'!$88:$88</definedName>
    <definedName name="_xlnm._FilterDatabase" localSheetId="10" hidden="1">'03.7 - VZT'!$C$93:$K$233</definedName>
    <definedName name="_xlnm.Print_Area" localSheetId="10">'03.7 - VZT'!$C$4:$J$41,'03.7 - VZT'!$C$47:$J$73,'03.7 - VZT'!$C$79:$K$233</definedName>
    <definedName name="_xlnm.Print_Titles" localSheetId="10">'03.7 - VZT'!$93:$93</definedName>
    <definedName name="_xlnm._FilterDatabase" localSheetId="11" hidden="1">'03.9 - Výtah'!$C$86:$K$98</definedName>
    <definedName name="_xlnm.Print_Area" localSheetId="11">'03.9 - Výtah'!$C$4:$J$41,'03.9 - Výtah'!$C$47:$J$66,'03.9 - Výtah'!$C$72:$K$98</definedName>
    <definedName name="_xlnm.Print_Titles" localSheetId="11">'03.9 - Výtah'!$86:$86</definedName>
    <definedName name="_xlnm._FilterDatabase" localSheetId="12" hidden="1">'03.10 - MaR'!$C$88:$K$157</definedName>
    <definedName name="_xlnm.Print_Area" localSheetId="12">'03.10 - MaR'!$C$4:$J$41,'03.10 - MaR'!$C$47:$J$68,'03.10 - MaR'!$C$74:$K$157</definedName>
    <definedName name="_xlnm.Print_Titles" localSheetId="12">'03.10 - MaR'!$88:$88</definedName>
    <definedName name="_xlnm._FilterDatabase" localSheetId="13" hidden="1">'03.11 - Stavební práce pr...'!$C$93:$K$145</definedName>
    <definedName name="_xlnm.Print_Area" localSheetId="13">'03.11 - Stavební práce pr...'!$C$4:$J$41,'03.11 - Stavební práce pr...'!$C$47:$J$73,'03.11 - Stavební práce pr...'!$C$79:$K$145</definedName>
    <definedName name="_xlnm.Print_Titles" localSheetId="13">'03.11 - Stavební práce pr...'!$93:$93</definedName>
    <definedName name="_xlnm.Print_Area" localSheetId="1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4" l="1" r="J39"/>
  <c r="J38"/>
  <c i="1" r="AY68"/>
  <c i="14" r="J37"/>
  <c i="1" r="AX68"/>
  <c i="14" r="BI139"/>
  <c r="BH139"/>
  <c r="BG139"/>
  <c r="BF139"/>
  <c r="T139"/>
  <c r="T138"/>
  <c r="R139"/>
  <c r="R138"/>
  <c r="P139"/>
  <c r="P138"/>
  <c r="BI137"/>
  <c r="BH137"/>
  <c r="BG137"/>
  <c r="BF137"/>
  <c r="T137"/>
  <c r="R137"/>
  <c r="P137"/>
  <c r="BI136"/>
  <c r="BH136"/>
  <c r="BG136"/>
  <c r="BF136"/>
  <c r="T136"/>
  <c r="R136"/>
  <c r="P136"/>
  <c r="BI133"/>
  <c r="BH133"/>
  <c r="BG133"/>
  <c r="BF133"/>
  <c r="T133"/>
  <c r="T132"/>
  <c r="R133"/>
  <c r="R132"/>
  <c r="P133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14"/>
  <c r="BH114"/>
  <c r="BG114"/>
  <c r="BF114"/>
  <c r="T114"/>
  <c r="T111"/>
  <c r="R114"/>
  <c r="R111"/>
  <c r="P114"/>
  <c r="P111"/>
  <c r="BI112"/>
  <c r="BH112"/>
  <c r="BG112"/>
  <c r="BF112"/>
  <c r="T112"/>
  <c r="R112"/>
  <c r="P112"/>
  <c r="BI109"/>
  <c r="BH109"/>
  <c r="BG109"/>
  <c r="BF109"/>
  <c r="T109"/>
  <c r="R109"/>
  <c r="P109"/>
  <c r="BI107"/>
  <c r="BH107"/>
  <c r="BG107"/>
  <c r="BF107"/>
  <c r="T107"/>
  <c r="R107"/>
  <c r="P107"/>
  <c r="BI99"/>
  <c r="BH99"/>
  <c r="BG99"/>
  <c r="BF99"/>
  <c r="T99"/>
  <c r="R99"/>
  <c r="P99"/>
  <c r="BI97"/>
  <c r="BH97"/>
  <c r="BG97"/>
  <c r="BF97"/>
  <c r="T97"/>
  <c r="R97"/>
  <c r="P97"/>
  <c r="J91"/>
  <c r="J90"/>
  <c r="F90"/>
  <c r="F88"/>
  <c r="E86"/>
  <c r="J59"/>
  <c r="J58"/>
  <c r="F58"/>
  <c r="F56"/>
  <c r="E54"/>
  <c r="J20"/>
  <c r="E20"/>
  <c r="F91"/>
  <c r="J19"/>
  <c r="J14"/>
  <c r="J56"/>
  <c r="E7"/>
  <c r="E50"/>
  <c i="13" r="J39"/>
  <c r="J38"/>
  <c i="1" r="AY67"/>
  <c i="13" r="J37"/>
  <c i="1" r="AX67"/>
  <c i="13"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J86"/>
  <c r="J85"/>
  <c r="F85"/>
  <c r="F83"/>
  <c r="E81"/>
  <c r="J59"/>
  <c r="J58"/>
  <c r="F58"/>
  <c r="F56"/>
  <c r="E54"/>
  <c r="J20"/>
  <c r="E20"/>
  <c r="F59"/>
  <c r="J19"/>
  <c r="J14"/>
  <c r="J83"/>
  <c r="E7"/>
  <c r="E50"/>
  <c i="12" r="J39"/>
  <c r="J38"/>
  <c i="1" r="AY66"/>
  <c i="12" r="J37"/>
  <c i="1" r="AX66"/>
  <c i="12" r="BI90"/>
  <c r="BH90"/>
  <c r="BG90"/>
  <c r="BF90"/>
  <c r="T90"/>
  <c r="T89"/>
  <c r="T88"/>
  <c r="T87"/>
  <c r="R90"/>
  <c r="R89"/>
  <c r="R88"/>
  <c r="R87"/>
  <c r="P90"/>
  <c r="P89"/>
  <c r="P88"/>
  <c r="P87"/>
  <c i="1" r="AU66"/>
  <c i="12" r="J84"/>
  <c r="J83"/>
  <c r="F83"/>
  <c r="F81"/>
  <c r="E79"/>
  <c r="J59"/>
  <c r="J58"/>
  <c r="F58"/>
  <c r="F56"/>
  <c r="E54"/>
  <c r="J20"/>
  <c r="E20"/>
  <c r="F59"/>
  <c r="J19"/>
  <c r="J14"/>
  <c r="J81"/>
  <c r="E7"/>
  <c r="E75"/>
  <c i="11" r="J39"/>
  <c r="J38"/>
  <c i="1" r="AY65"/>
  <c i="11" r="J37"/>
  <c i="1" r="AX65"/>
  <c i="11"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BI227"/>
  <c r="BH227"/>
  <c r="BG227"/>
  <c r="BF227"/>
  <c r="T227"/>
  <c r="R227"/>
  <c r="P227"/>
  <c r="BI223"/>
  <c r="BH223"/>
  <c r="BG223"/>
  <c r="BF223"/>
  <c r="T223"/>
  <c r="R223"/>
  <c r="P223"/>
  <c r="BI215"/>
  <c r="BH215"/>
  <c r="BG215"/>
  <c r="BF215"/>
  <c r="T215"/>
  <c r="R215"/>
  <c r="P215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2"/>
  <c r="BH182"/>
  <c r="BG182"/>
  <c r="BF182"/>
  <c r="T182"/>
  <c r="R182"/>
  <c r="P182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3"/>
  <c r="BH173"/>
  <c r="BG173"/>
  <c r="BF173"/>
  <c r="T173"/>
  <c r="R173"/>
  <c r="P173"/>
  <c r="BI165"/>
  <c r="BH165"/>
  <c r="BG165"/>
  <c r="BF165"/>
  <c r="T165"/>
  <c r="R165"/>
  <c r="P165"/>
  <c r="BI159"/>
  <c r="BH159"/>
  <c r="BG159"/>
  <c r="BF159"/>
  <c r="T159"/>
  <c r="R159"/>
  <c r="P159"/>
  <c r="BI155"/>
  <c r="BH155"/>
  <c r="BG155"/>
  <c r="BF155"/>
  <c r="T155"/>
  <c r="R155"/>
  <c r="P155"/>
  <c r="BI148"/>
  <c r="BH148"/>
  <c r="BG148"/>
  <c r="BF148"/>
  <c r="T148"/>
  <c r="R148"/>
  <c r="P148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BI120"/>
  <c r="BH120"/>
  <c r="BG120"/>
  <c r="BF120"/>
  <c r="T120"/>
  <c r="R120"/>
  <c r="P120"/>
  <c r="BI116"/>
  <c r="BH116"/>
  <c r="BG116"/>
  <c r="BF116"/>
  <c r="T116"/>
  <c r="R116"/>
  <c r="P116"/>
  <c r="BI97"/>
  <c r="BH97"/>
  <c r="BG97"/>
  <c r="BF97"/>
  <c r="T97"/>
  <c r="R97"/>
  <c r="P97"/>
  <c r="J91"/>
  <c r="J90"/>
  <c r="F90"/>
  <c r="F88"/>
  <c r="E86"/>
  <c r="J59"/>
  <c r="J58"/>
  <c r="F58"/>
  <c r="F56"/>
  <c r="E54"/>
  <c r="J20"/>
  <c r="E20"/>
  <c r="F59"/>
  <c r="J19"/>
  <c r="J14"/>
  <c r="J88"/>
  <c r="E7"/>
  <c r="E50"/>
  <c i="10" r="J39"/>
  <c r="J38"/>
  <c i="1" r="AY64"/>
  <c i="10" r="J37"/>
  <c i="1" r="AX64"/>
  <c i="10"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09"/>
  <c r="BH109"/>
  <c r="BG109"/>
  <c r="BF109"/>
  <c r="T109"/>
  <c r="T108"/>
  <c r="R109"/>
  <c r="R108"/>
  <c r="P109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J86"/>
  <c r="J85"/>
  <c r="F85"/>
  <c r="F83"/>
  <c r="E81"/>
  <c r="J59"/>
  <c r="J58"/>
  <c r="F58"/>
  <c r="F56"/>
  <c r="E54"/>
  <c r="J20"/>
  <c r="E20"/>
  <c r="F59"/>
  <c r="J19"/>
  <c r="J14"/>
  <c r="J83"/>
  <c r="E7"/>
  <c r="E77"/>
  <c i="9" r="J39"/>
  <c r="J38"/>
  <c i="1" r="AY63"/>
  <c i="9" r="J37"/>
  <c i="1" r="AX63"/>
  <c i="9"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3"/>
  <c r="BH113"/>
  <c r="BG113"/>
  <c r="BF113"/>
  <c r="T113"/>
  <c r="T112"/>
  <c r="R113"/>
  <c r="R112"/>
  <c r="P113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J88"/>
  <c r="J87"/>
  <c r="F87"/>
  <c r="F85"/>
  <c r="E83"/>
  <c r="J59"/>
  <c r="J58"/>
  <c r="F58"/>
  <c r="F56"/>
  <c r="E54"/>
  <c r="J20"/>
  <c r="E20"/>
  <c r="F88"/>
  <c r="J19"/>
  <c r="J14"/>
  <c r="J56"/>
  <c r="E7"/>
  <c r="E50"/>
  <c i="8" r="J39"/>
  <c r="J38"/>
  <c i="1" r="AY62"/>
  <c i="8" r="J37"/>
  <c i="1" r="AX62"/>
  <c i="8"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J88"/>
  <c r="J87"/>
  <c r="F87"/>
  <c r="F85"/>
  <c r="E83"/>
  <c r="J59"/>
  <c r="J58"/>
  <c r="F58"/>
  <c r="F56"/>
  <c r="E54"/>
  <c r="J20"/>
  <c r="E20"/>
  <c r="F88"/>
  <c r="J19"/>
  <c r="J14"/>
  <c r="J85"/>
  <c r="E7"/>
  <c r="E79"/>
  <c i="7" r="J39"/>
  <c r="J38"/>
  <c i="1" r="AY61"/>
  <c i="7" r="J37"/>
  <c i="1" r="AX61"/>
  <c i="7"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J90"/>
  <c r="J89"/>
  <c r="F89"/>
  <c r="F87"/>
  <c r="E85"/>
  <c r="J59"/>
  <c r="J58"/>
  <c r="F58"/>
  <c r="F56"/>
  <c r="E54"/>
  <c r="J20"/>
  <c r="E20"/>
  <c r="F90"/>
  <c r="J19"/>
  <c r="J14"/>
  <c r="J87"/>
  <c r="E7"/>
  <c r="E81"/>
  <c i="6" r="J39"/>
  <c r="J38"/>
  <c i="1" r="AY60"/>
  <c i="6" r="J37"/>
  <c i="1" r="AX60"/>
  <c i="6" r="BI105"/>
  <c r="BH105"/>
  <c r="BG105"/>
  <c r="BF105"/>
  <c r="T105"/>
  <c r="T104"/>
  <c r="R105"/>
  <c r="R104"/>
  <c r="P105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J84"/>
  <c r="J83"/>
  <c r="F83"/>
  <c r="F81"/>
  <c r="E79"/>
  <c r="J59"/>
  <c r="J58"/>
  <c r="F58"/>
  <c r="F56"/>
  <c r="E54"/>
  <c r="J20"/>
  <c r="E20"/>
  <c r="F59"/>
  <c r="J19"/>
  <c r="J14"/>
  <c r="J81"/>
  <c r="E7"/>
  <c r="E75"/>
  <c i="5" r="J39"/>
  <c r="J38"/>
  <c i="1" r="AY59"/>
  <c i="5" r="J37"/>
  <c i="1" r="AX59"/>
  <c i="5" r="BI186"/>
  <c r="BH186"/>
  <c r="BG186"/>
  <c r="BF186"/>
  <c r="T186"/>
  <c r="T185"/>
  <c r="R186"/>
  <c r="R185"/>
  <c r="P186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J86"/>
  <c r="J85"/>
  <c r="F85"/>
  <c r="F83"/>
  <c r="E81"/>
  <c r="J59"/>
  <c r="J58"/>
  <c r="F58"/>
  <c r="F56"/>
  <c r="E54"/>
  <c r="J20"/>
  <c r="E20"/>
  <c r="F86"/>
  <c r="J19"/>
  <c r="J14"/>
  <c r="J56"/>
  <c r="E7"/>
  <c r="E77"/>
  <c i="4" r="J37"/>
  <c r="J36"/>
  <c i="1" r="AY57"/>
  <c i="4" r="J35"/>
  <c i="1" r="AX57"/>
  <c i="4" r="BI941"/>
  <c r="BH941"/>
  <c r="BG941"/>
  <c r="BF941"/>
  <c r="T941"/>
  <c r="R941"/>
  <c r="P941"/>
  <c r="BI939"/>
  <c r="BH939"/>
  <c r="BG939"/>
  <c r="BF939"/>
  <c r="T939"/>
  <c r="R939"/>
  <c r="P939"/>
  <c r="BI936"/>
  <c r="BH936"/>
  <c r="BG936"/>
  <c r="BF936"/>
  <c r="T936"/>
  <c r="R936"/>
  <c r="P936"/>
  <c r="BI933"/>
  <c r="BH933"/>
  <c r="BG933"/>
  <c r="BF933"/>
  <c r="T933"/>
  <c r="R933"/>
  <c r="P933"/>
  <c r="BI931"/>
  <c r="BH931"/>
  <c r="BG931"/>
  <c r="BF931"/>
  <c r="T931"/>
  <c r="R931"/>
  <c r="P931"/>
  <c r="BI927"/>
  <c r="BH927"/>
  <c r="BG927"/>
  <c r="BF927"/>
  <c r="T927"/>
  <c r="R927"/>
  <c r="P927"/>
  <c r="BI924"/>
  <c r="BH924"/>
  <c r="BG924"/>
  <c r="BF924"/>
  <c r="T924"/>
  <c r="R924"/>
  <c r="P924"/>
  <c r="BI919"/>
  <c r="BH919"/>
  <c r="BG919"/>
  <c r="BF919"/>
  <c r="T919"/>
  <c r="R919"/>
  <c r="P919"/>
  <c r="BI911"/>
  <c r="BH911"/>
  <c r="BG911"/>
  <c r="BF911"/>
  <c r="T911"/>
  <c r="R911"/>
  <c r="P911"/>
  <c r="BI905"/>
  <c r="BH905"/>
  <c r="BG905"/>
  <c r="BF905"/>
  <c r="T905"/>
  <c r="R905"/>
  <c r="P905"/>
  <c r="BI903"/>
  <c r="BH903"/>
  <c r="BG903"/>
  <c r="BF903"/>
  <c r="T903"/>
  <c r="R903"/>
  <c r="P903"/>
  <c r="BI900"/>
  <c r="BH900"/>
  <c r="BG900"/>
  <c r="BF900"/>
  <c r="T900"/>
  <c r="R900"/>
  <c r="P900"/>
  <c r="BI899"/>
  <c r="BH899"/>
  <c r="BG899"/>
  <c r="BF899"/>
  <c r="T899"/>
  <c r="R899"/>
  <c r="P899"/>
  <c r="BI897"/>
  <c r="BH897"/>
  <c r="BG897"/>
  <c r="BF897"/>
  <c r="T897"/>
  <c r="R897"/>
  <c r="P897"/>
  <c r="BI895"/>
  <c r="BH895"/>
  <c r="BG895"/>
  <c r="BF895"/>
  <c r="T895"/>
  <c r="R895"/>
  <c r="P895"/>
  <c r="BI875"/>
  <c r="BH875"/>
  <c r="BG875"/>
  <c r="BF875"/>
  <c r="T875"/>
  <c r="R875"/>
  <c r="P875"/>
  <c r="BI873"/>
  <c r="BH873"/>
  <c r="BG873"/>
  <c r="BF873"/>
  <c r="T873"/>
  <c r="R873"/>
  <c r="P873"/>
  <c r="BI864"/>
  <c r="BH864"/>
  <c r="BG864"/>
  <c r="BF864"/>
  <c r="T864"/>
  <c r="R864"/>
  <c r="P864"/>
  <c r="BI862"/>
  <c r="BH862"/>
  <c r="BG862"/>
  <c r="BF862"/>
  <c r="T862"/>
  <c r="R862"/>
  <c r="P862"/>
  <c r="BI835"/>
  <c r="BH835"/>
  <c r="BG835"/>
  <c r="BF835"/>
  <c r="T835"/>
  <c r="R835"/>
  <c r="P835"/>
  <c r="BI824"/>
  <c r="BH824"/>
  <c r="BG824"/>
  <c r="BF824"/>
  <c r="T824"/>
  <c r="R824"/>
  <c r="P824"/>
  <c r="BI822"/>
  <c r="BH822"/>
  <c r="BG822"/>
  <c r="BF822"/>
  <c r="T822"/>
  <c r="R822"/>
  <c r="P822"/>
  <c r="BI820"/>
  <c r="BH820"/>
  <c r="BG820"/>
  <c r="BF820"/>
  <c r="T820"/>
  <c r="R820"/>
  <c r="P820"/>
  <c r="BI817"/>
  <c r="BH817"/>
  <c r="BG817"/>
  <c r="BF817"/>
  <c r="T817"/>
  <c r="R817"/>
  <c r="P817"/>
  <c r="BI815"/>
  <c r="BH815"/>
  <c r="BG815"/>
  <c r="BF815"/>
  <c r="T815"/>
  <c r="R815"/>
  <c r="P815"/>
  <c r="BI798"/>
  <c r="BH798"/>
  <c r="BG798"/>
  <c r="BF798"/>
  <c r="T798"/>
  <c r="R798"/>
  <c r="P798"/>
  <c r="BI796"/>
  <c r="BH796"/>
  <c r="BG796"/>
  <c r="BF796"/>
  <c r="T796"/>
  <c r="R796"/>
  <c r="P796"/>
  <c r="BI792"/>
  <c r="BH792"/>
  <c r="BG792"/>
  <c r="BF792"/>
  <c r="T792"/>
  <c r="R792"/>
  <c r="P792"/>
  <c r="BI790"/>
  <c r="BH790"/>
  <c r="BG790"/>
  <c r="BF790"/>
  <c r="T790"/>
  <c r="R790"/>
  <c r="P790"/>
  <c r="BI788"/>
  <c r="BH788"/>
  <c r="BG788"/>
  <c r="BF788"/>
  <c r="T788"/>
  <c r="R788"/>
  <c r="P788"/>
  <c r="BI786"/>
  <c r="BH786"/>
  <c r="BG786"/>
  <c r="BF786"/>
  <c r="T786"/>
  <c r="R786"/>
  <c r="P786"/>
  <c r="BI784"/>
  <c r="BH784"/>
  <c r="BG784"/>
  <c r="BF784"/>
  <c r="T784"/>
  <c r="R784"/>
  <c r="P784"/>
  <c r="BI781"/>
  <c r="BH781"/>
  <c r="BG781"/>
  <c r="BF781"/>
  <c r="T781"/>
  <c r="R781"/>
  <c r="P781"/>
  <c r="BI779"/>
  <c r="BH779"/>
  <c r="BG779"/>
  <c r="BF779"/>
  <c r="T779"/>
  <c r="R779"/>
  <c r="P779"/>
  <c r="BI776"/>
  <c r="BH776"/>
  <c r="BG776"/>
  <c r="BF776"/>
  <c r="T776"/>
  <c r="R776"/>
  <c r="P776"/>
  <c r="BI772"/>
  <c r="BH772"/>
  <c r="BG772"/>
  <c r="BF772"/>
  <c r="T772"/>
  <c r="R772"/>
  <c r="P772"/>
  <c r="BI770"/>
  <c r="BH770"/>
  <c r="BG770"/>
  <c r="BF770"/>
  <c r="T770"/>
  <c r="R770"/>
  <c r="P770"/>
  <c r="BI760"/>
  <c r="BH760"/>
  <c r="BG760"/>
  <c r="BF760"/>
  <c r="T760"/>
  <c r="R760"/>
  <c r="P760"/>
  <c r="BI758"/>
  <c r="BH758"/>
  <c r="BG758"/>
  <c r="BF758"/>
  <c r="T758"/>
  <c r="R758"/>
  <c r="P758"/>
  <c r="BI755"/>
  <c r="BH755"/>
  <c r="BG755"/>
  <c r="BF755"/>
  <c r="T755"/>
  <c r="R755"/>
  <c r="P755"/>
  <c r="BI753"/>
  <c r="BH753"/>
  <c r="BG753"/>
  <c r="BF753"/>
  <c r="T753"/>
  <c r="R753"/>
  <c r="P753"/>
  <c r="BI741"/>
  <c r="BH741"/>
  <c r="BG741"/>
  <c r="BF741"/>
  <c r="T741"/>
  <c r="R741"/>
  <c r="P741"/>
  <c r="BI739"/>
  <c r="BH739"/>
  <c r="BG739"/>
  <c r="BF739"/>
  <c r="T739"/>
  <c r="R739"/>
  <c r="P739"/>
  <c r="BI732"/>
  <c r="BH732"/>
  <c r="BG732"/>
  <c r="BF732"/>
  <c r="T732"/>
  <c r="R732"/>
  <c r="P732"/>
  <c r="BI730"/>
  <c r="BH730"/>
  <c r="BG730"/>
  <c r="BF730"/>
  <c r="T730"/>
  <c r="R730"/>
  <c r="P730"/>
  <c r="BI723"/>
  <c r="BH723"/>
  <c r="BG723"/>
  <c r="BF723"/>
  <c r="T723"/>
  <c r="R723"/>
  <c r="P723"/>
  <c r="BI721"/>
  <c r="BH721"/>
  <c r="BG721"/>
  <c r="BF721"/>
  <c r="T721"/>
  <c r="R721"/>
  <c r="P721"/>
  <c r="BI719"/>
  <c r="BH719"/>
  <c r="BG719"/>
  <c r="BF719"/>
  <c r="T719"/>
  <c r="R719"/>
  <c r="P719"/>
  <c r="BI717"/>
  <c r="BH717"/>
  <c r="BG717"/>
  <c r="BF717"/>
  <c r="T717"/>
  <c r="R717"/>
  <c r="P717"/>
  <c r="BI714"/>
  <c r="BH714"/>
  <c r="BG714"/>
  <c r="BF714"/>
  <c r="T714"/>
  <c r="R714"/>
  <c r="P714"/>
  <c r="BI712"/>
  <c r="BH712"/>
  <c r="BG712"/>
  <c r="BF712"/>
  <c r="T712"/>
  <c r="R712"/>
  <c r="P712"/>
  <c r="BI707"/>
  <c r="BH707"/>
  <c r="BG707"/>
  <c r="BF707"/>
  <c r="T707"/>
  <c r="R707"/>
  <c r="P707"/>
  <c r="BI704"/>
  <c r="BH704"/>
  <c r="BG704"/>
  <c r="BF704"/>
  <c r="T704"/>
  <c r="R704"/>
  <c r="P704"/>
  <c r="BI702"/>
  <c r="BH702"/>
  <c r="BG702"/>
  <c r="BF702"/>
  <c r="T702"/>
  <c r="R702"/>
  <c r="P702"/>
  <c r="BI700"/>
  <c r="BH700"/>
  <c r="BG700"/>
  <c r="BF700"/>
  <c r="T700"/>
  <c r="R700"/>
  <c r="P700"/>
  <c r="BI697"/>
  <c r="BH697"/>
  <c r="BG697"/>
  <c r="BF697"/>
  <c r="T697"/>
  <c r="R697"/>
  <c r="P697"/>
  <c r="BI691"/>
  <c r="BH691"/>
  <c r="BG691"/>
  <c r="BF691"/>
  <c r="T691"/>
  <c r="R691"/>
  <c r="P691"/>
  <c r="BI682"/>
  <c r="BH682"/>
  <c r="BG682"/>
  <c r="BF682"/>
  <c r="T682"/>
  <c r="R682"/>
  <c r="P682"/>
  <c r="BI681"/>
  <c r="BH681"/>
  <c r="BG681"/>
  <c r="BF681"/>
  <c r="T681"/>
  <c r="R681"/>
  <c r="P681"/>
  <c r="BI680"/>
  <c r="BH680"/>
  <c r="BG680"/>
  <c r="BF680"/>
  <c r="T680"/>
  <c r="R680"/>
  <c r="P680"/>
  <c r="BI679"/>
  <c r="BH679"/>
  <c r="BG679"/>
  <c r="BF679"/>
  <c r="T679"/>
  <c r="R679"/>
  <c r="P679"/>
  <c r="BI678"/>
  <c r="BH678"/>
  <c r="BG678"/>
  <c r="BF678"/>
  <c r="T678"/>
  <c r="R678"/>
  <c r="P678"/>
  <c r="BI677"/>
  <c r="BH677"/>
  <c r="BG677"/>
  <c r="BF677"/>
  <c r="T677"/>
  <c r="R677"/>
  <c r="P677"/>
  <c r="BI676"/>
  <c r="BH676"/>
  <c r="BG676"/>
  <c r="BF676"/>
  <c r="T676"/>
  <c r="R676"/>
  <c r="P676"/>
  <c r="BI675"/>
  <c r="BH675"/>
  <c r="BG675"/>
  <c r="BF675"/>
  <c r="T675"/>
  <c r="R675"/>
  <c r="P675"/>
  <c r="BI672"/>
  <c r="BH672"/>
  <c r="BG672"/>
  <c r="BF672"/>
  <c r="T672"/>
  <c r="R672"/>
  <c r="P672"/>
  <c r="BI671"/>
  <c r="BH671"/>
  <c r="BG671"/>
  <c r="BF671"/>
  <c r="T671"/>
  <c r="R671"/>
  <c r="P671"/>
  <c r="BI669"/>
  <c r="BH669"/>
  <c r="BG669"/>
  <c r="BF669"/>
  <c r="T669"/>
  <c r="R669"/>
  <c r="P669"/>
  <c r="BI662"/>
  <c r="BH662"/>
  <c r="BG662"/>
  <c r="BF662"/>
  <c r="T662"/>
  <c r="R662"/>
  <c r="P662"/>
  <c r="BI661"/>
  <c r="BH661"/>
  <c r="BG661"/>
  <c r="BF661"/>
  <c r="T661"/>
  <c r="R661"/>
  <c r="P661"/>
  <c r="BI660"/>
  <c r="BH660"/>
  <c r="BG660"/>
  <c r="BF660"/>
  <c r="T660"/>
  <c r="R660"/>
  <c r="P660"/>
  <c r="BI659"/>
  <c r="BH659"/>
  <c r="BG659"/>
  <c r="BF659"/>
  <c r="T659"/>
  <c r="R659"/>
  <c r="P659"/>
  <c r="BI658"/>
  <c r="BH658"/>
  <c r="BG658"/>
  <c r="BF658"/>
  <c r="T658"/>
  <c r="R658"/>
  <c r="P658"/>
  <c r="BI657"/>
  <c r="BH657"/>
  <c r="BG657"/>
  <c r="BF657"/>
  <c r="T657"/>
  <c r="R657"/>
  <c r="P657"/>
  <c r="BI656"/>
  <c r="BH656"/>
  <c r="BG656"/>
  <c r="BF656"/>
  <c r="T656"/>
  <c r="R656"/>
  <c r="P656"/>
  <c r="BI655"/>
  <c r="BH655"/>
  <c r="BG655"/>
  <c r="BF655"/>
  <c r="T655"/>
  <c r="R655"/>
  <c r="P655"/>
  <c r="BI654"/>
  <c r="BH654"/>
  <c r="BG654"/>
  <c r="BF654"/>
  <c r="T654"/>
  <c r="R654"/>
  <c r="P654"/>
  <c r="BI653"/>
  <c r="BH653"/>
  <c r="BG653"/>
  <c r="BF653"/>
  <c r="T653"/>
  <c r="R653"/>
  <c r="P653"/>
  <c r="BI652"/>
  <c r="BH652"/>
  <c r="BG652"/>
  <c r="BF652"/>
  <c r="T652"/>
  <c r="R652"/>
  <c r="P652"/>
  <c r="BI651"/>
  <c r="BH651"/>
  <c r="BG651"/>
  <c r="BF651"/>
  <c r="T651"/>
  <c r="R651"/>
  <c r="P651"/>
  <c r="BI650"/>
  <c r="BH650"/>
  <c r="BG650"/>
  <c r="BF650"/>
  <c r="T650"/>
  <c r="R650"/>
  <c r="P650"/>
  <c r="BI649"/>
  <c r="BH649"/>
  <c r="BG649"/>
  <c r="BF649"/>
  <c r="T649"/>
  <c r="R649"/>
  <c r="P649"/>
  <c r="BI648"/>
  <c r="BH648"/>
  <c r="BG648"/>
  <c r="BF648"/>
  <c r="T648"/>
  <c r="R648"/>
  <c r="P648"/>
  <c r="BI647"/>
  <c r="BH647"/>
  <c r="BG647"/>
  <c r="BF647"/>
  <c r="T647"/>
  <c r="R647"/>
  <c r="P647"/>
  <c r="BI646"/>
  <c r="BH646"/>
  <c r="BG646"/>
  <c r="BF646"/>
  <c r="T646"/>
  <c r="R646"/>
  <c r="P646"/>
  <c r="BI645"/>
  <c r="BH645"/>
  <c r="BG645"/>
  <c r="BF645"/>
  <c r="T645"/>
  <c r="R645"/>
  <c r="P645"/>
  <c r="BI642"/>
  <c r="BH642"/>
  <c r="BG642"/>
  <c r="BF642"/>
  <c r="T642"/>
  <c r="R642"/>
  <c r="P642"/>
  <c r="BI636"/>
  <c r="BH636"/>
  <c r="BG636"/>
  <c r="BF636"/>
  <c r="T636"/>
  <c r="R636"/>
  <c r="P636"/>
  <c r="BI632"/>
  <c r="BH632"/>
  <c r="BG632"/>
  <c r="BF632"/>
  <c r="T632"/>
  <c r="R632"/>
  <c r="P632"/>
  <c r="BI629"/>
  <c r="BH629"/>
  <c r="BG629"/>
  <c r="BF629"/>
  <c r="T629"/>
  <c r="R629"/>
  <c r="P629"/>
  <c r="BI626"/>
  <c r="BH626"/>
  <c r="BG626"/>
  <c r="BF626"/>
  <c r="T626"/>
  <c r="R626"/>
  <c r="P626"/>
  <c r="BI624"/>
  <c r="BH624"/>
  <c r="BG624"/>
  <c r="BF624"/>
  <c r="T624"/>
  <c r="R624"/>
  <c r="P624"/>
  <c r="BI622"/>
  <c r="BH622"/>
  <c r="BG622"/>
  <c r="BF622"/>
  <c r="T622"/>
  <c r="R622"/>
  <c r="P622"/>
  <c r="BI618"/>
  <c r="BH618"/>
  <c r="BG618"/>
  <c r="BF618"/>
  <c r="T618"/>
  <c r="R618"/>
  <c r="P618"/>
  <c r="BI615"/>
  <c r="BH615"/>
  <c r="BG615"/>
  <c r="BF615"/>
  <c r="T615"/>
  <c r="R615"/>
  <c r="P615"/>
  <c r="BI611"/>
  <c r="BH611"/>
  <c r="BG611"/>
  <c r="BF611"/>
  <c r="T611"/>
  <c r="R611"/>
  <c r="P611"/>
  <c r="BI608"/>
  <c r="BH608"/>
  <c r="BG608"/>
  <c r="BF608"/>
  <c r="T608"/>
  <c r="R608"/>
  <c r="P608"/>
  <c r="BI606"/>
  <c r="BH606"/>
  <c r="BG606"/>
  <c r="BF606"/>
  <c r="T606"/>
  <c r="R606"/>
  <c r="P606"/>
  <c r="BI601"/>
  <c r="BH601"/>
  <c r="BG601"/>
  <c r="BF601"/>
  <c r="T601"/>
  <c r="R601"/>
  <c r="P601"/>
  <c r="BI599"/>
  <c r="BH599"/>
  <c r="BG599"/>
  <c r="BF599"/>
  <c r="T599"/>
  <c r="R599"/>
  <c r="P599"/>
  <c r="BI595"/>
  <c r="BH595"/>
  <c r="BG595"/>
  <c r="BF595"/>
  <c r="T595"/>
  <c r="R595"/>
  <c r="P595"/>
  <c r="BI592"/>
  <c r="BH592"/>
  <c r="BG592"/>
  <c r="BF592"/>
  <c r="T592"/>
  <c r="R592"/>
  <c r="P592"/>
  <c r="BI588"/>
  <c r="BH588"/>
  <c r="BG588"/>
  <c r="BF588"/>
  <c r="T588"/>
  <c r="R588"/>
  <c r="P588"/>
  <c r="BI585"/>
  <c r="BH585"/>
  <c r="BG585"/>
  <c r="BF585"/>
  <c r="T585"/>
  <c r="R585"/>
  <c r="P585"/>
  <c r="BI583"/>
  <c r="BH583"/>
  <c r="BG583"/>
  <c r="BF583"/>
  <c r="T583"/>
  <c r="R583"/>
  <c r="P583"/>
  <c r="BI578"/>
  <c r="BH578"/>
  <c r="BG578"/>
  <c r="BF578"/>
  <c r="T578"/>
  <c r="R578"/>
  <c r="P578"/>
  <c r="BI576"/>
  <c r="BH576"/>
  <c r="BG576"/>
  <c r="BF576"/>
  <c r="T576"/>
  <c r="R576"/>
  <c r="P576"/>
  <c r="BI572"/>
  <c r="BH572"/>
  <c r="BG572"/>
  <c r="BF572"/>
  <c r="T572"/>
  <c r="R572"/>
  <c r="P572"/>
  <c r="BI570"/>
  <c r="BH570"/>
  <c r="BG570"/>
  <c r="BF570"/>
  <c r="T570"/>
  <c r="R570"/>
  <c r="P570"/>
  <c r="BI566"/>
  <c r="BH566"/>
  <c r="BG566"/>
  <c r="BF566"/>
  <c r="T566"/>
  <c r="R566"/>
  <c r="P566"/>
  <c r="BI564"/>
  <c r="BH564"/>
  <c r="BG564"/>
  <c r="BF564"/>
  <c r="T564"/>
  <c r="R564"/>
  <c r="P564"/>
  <c r="BI560"/>
  <c r="BH560"/>
  <c r="BG560"/>
  <c r="BF560"/>
  <c r="T560"/>
  <c r="R560"/>
  <c r="P560"/>
  <c r="BI558"/>
  <c r="BH558"/>
  <c r="BG558"/>
  <c r="BF558"/>
  <c r="T558"/>
  <c r="R558"/>
  <c r="P558"/>
  <c r="BI554"/>
  <c r="BH554"/>
  <c r="BG554"/>
  <c r="BF554"/>
  <c r="T554"/>
  <c r="R554"/>
  <c r="P554"/>
  <c r="BI550"/>
  <c r="BH550"/>
  <c r="BG550"/>
  <c r="BF550"/>
  <c r="T550"/>
  <c r="T549"/>
  <c r="R550"/>
  <c r="R549"/>
  <c r="P550"/>
  <c r="P549"/>
  <c r="BI548"/>
  <c r="BH548"/>
  <c r="BG548"/>
  <c r="BF548"/>
  <c r="T548"/>
  <c r="R548"/>
  <c r="P548"/>
  <c r="BI547"/>
  <c r="BH547"/>
  <c r="BG547"/>
  <c r="BF547"/>
  <c r="T547"/>
  <c r="R547"/>
  <c r="P547"/>
  <c r="BI545"/>
  <c r="BH545"/>
  <c r="BG545"/>
  <c r="BF545"/>
  <c r="T545"/>
  <c r="R545"/>
  <c r="P545"/>
  <c r="BI542"/>
  <c r="BH542"/>
  <c r="BG542"/>
  <c r="BF542"/>
  <c r="T542"/>
  <c r="R542"/>
  <c r="P542"/>
  <c r="BI538"/>
  <c r="BH538"/>
  <c r="BG538"/>
  <c r="BF538"/>
  <c r="T538"/>
  <c r="R538"/>
  <c r="P538"/>
  <c r="BI536"/>
  <c r="BH536"/>
  <c r="BG536"/>
  <c r="BF536"/>
  <c r="T536"/>
  <c r="R536"/>
  <c r="P536"/>
  <c r="BI531"/>
  <c r="BH531"/>
  <c r="BG531"/>
  <c r="BF531"/>
  <c r="T531"/>
  <c r="R531"/>
  <c r="P531"/>
  <c r="BI522"/>
  <c r="BH522"/>
  <c r="BG522"/>
  <c r="BF522"/>
  <c r="T522"/>
  <c r="R522"/>
  <c r="P522"/>
  <c r="BI517"/>
  <c r="BH517"/>
  <c r="BG517"/>
  <c r="BF517"/>
  <c r="T517"/>
  <c r="R517"/>
  <c r="P517"/>
  <c r="BI512"/>
  <c r="BH512"/>
  <c r="BG512"/>
  <c r="BF512"/>
  <c r="T512"/>
  <c r="R512"/>
  <c r="P512"/>
  <c r="BI510"/>
  <c r="BH510"/>
  <c r="BG510"/>
  <c r="BF510"/>
  <c r="T510"/>
  <c r="R510"/>
  <c r="P510"/>
  <c r="BI508"/>
  <c r="BH508"/>
  <c r="BG508"/>
  <c r="BF508"/>
  <c r="T508"/>
  <c r="R508"/>
  <c r="P508"/>
  <c r="BI505"/>
  <c r="BH505"/>
  <c r="BG505"/>
  <c r="BF505"/>
  <c r="T505"/>
  <c r="R505"/>
  <c r="P505"/>
  <c r="BI503"/>
  <c r="BH503"/>
  <c r="BG503"/>
  <c r="BF503"/>
  <c r="T503"/>
  <c r="R503"/>
  <c r="P503"/>
  <c r="BI501"/>
  <c r="BH501"/>
  <c r="BG501"/>
  <c r="BF501"/>
  <c r="T501"/>
  <c r="R501"/>
  <c r="P501"/>
  <c r="BI499"/>
  <c r="BH499"/>
  <c r="BG499"/>
  <c r="BF499"/>
  <c r="T499"/>
  <c r="R499"/>
  <c r="P499"/>
  <c r="BI496"/>
  <c r="BH496"/>
  <c r="BG496"/>
  <c r="BF496"/>
  <c r="T496"/>
  <c r="R496"/>
  <c r="P496"/>
  <c r="BI489"/>
  <c r="BH489"/>
  <c r="BG489"/>
  <c r="BF489"/>
  <c r="T489"/>
  <c r="R489"/>
  <c r="P489"/>
  <c r="BI485"/>
  <c r="BH485"/>
  <c r="BG485"/>
  <c r="BF485"/>
  <c r="T485"/>
  <c r="R485"/>
  <c r="P485"/>
  <c r="BI483"/>
  <c r="BH483"/>
  <c r="BG483"/>
  <c r="BF483"/>
  <c r="T483"/>
  <c r="R483"/>
  <c r="P483"/>
  <c r="BI481"/>
  <c r="BH481"/>
  <c r="BG481"/>
  <c r="BF481"/>
  <c r="T481"/>
  <c r="R481"/>
  <c r="P481"/>
  <c r="BI480"/>
  <c r="BH480"/>
  <c r="BG480"/>
  <c r="BF480"/>
  <c r="T480"/>
  <c r="R480"/>
  <c r="P480"/>
  <c r="BI478"/>
  <c r="BH478"/>
  <c r="BG478"/>
  <c r="BF478"/>
  <c r="T478"/>
  <c r="R478"/>
  <c r="P478"/>
  <c r="BI475"/>
  <c r="BH475"/>
  <c r="BG475"/>
  <c r="BF475"/>
  <c r="T475"/>
  <c r="R475"/>
  <c r="P475"/>
  <c r="BI465"/>
  <c r="BH465"/>
  <c r="BG465"/>
  <c r="BF465"/>
  <c r="T465"/>
  <c r="R465"/>
  <c r="P465"/>
  <c r="BI456"/>
  <c r="BH456"/>
  <c r="BG456"/>
  <c r="BF456"/>
  <c r="T456"/>
  <c r="R456"/>
  <c r="P456"/>
  <c r="BI454"/>
  <c r="BH454"/>
  <c r="BG454"/>
  <c r="BF454"/>
  <c r="T454"/>
  <c r="R454"/>
  <c r="P454"/>
  <c r="BI452"/>
  <c r="BH452"/>
  <c r="BG452"/>
  <c r="BF452"/>
  <c r="T452"/>
  <c r="R452"/>
  <c r="P452"/>
  <c r="BI450"/>
  <c r="BH450"/>
  <c r="BG450"/>
  <c r="BF450"/>
  <c r="T450"/>
  <c r="R450"/>
  <c r="P450"/>
  <c r="BI448"/>
  <c r="BH448"/>
  <c r="BG448"/>
  <c r="BF448"/>
  <c r="T448"/>
  <c r="R448"/>
  <c r="P448"/>
  <c r="BI438"/>
  <c r="BH438"/>
  <c r="BG438"/>
  <c r="BF438"/>
  <c r="T438"/>
  <c r="R438"/>
  <c r="P438"/>
  <c r="BI431"/>
  <c r="BH431"/>
  <c r="BG431"/>
  <c r="BF431"/>
  <c r="T431"/>
  <c r="R431"/>
  <c r="P431"/>
  <c r="BI429"/>
  <c r="BH429"/>
  <c r="BG429"/>
  <c r="BF429"/>
  <c r="T429"/>
  <c r="R429"/>
  <c r="P429"/>
  <c r="BI427"/>
  <c r="BH427"/>
  <c r="BG427"/>
  <c r="BF427"/>
  <c r="T427"/>
  <c r="R427"/>
  <c r="P427"/>
  <c r="BI420"/>
  <c r="BH420"/>
  <c r="BG420"/>
  <c r="BF420"/>
  <c r="T420"/>
  <c r="R420"/>
  <c r="P420"/>
  <c r="BI416"/>
  <c r="BH416"/>
  <c r="BG416"/>
  <c r="BF416"/>
  <c r="T416"/>
  <c r="R416"/>
  <c r="P416"/>
  <c r="BI412"/>
  <c r="BH412"/>
  <c r="BG412"/>
  <c r="BF412"/>
  <c r="T412"/>
  <c r="R412"/>
  <c r="P412"/>
  <c r="BI410"/>
  <c r="BH410"/>
  <c r="BG410"/>
  <c r="BF410"/>
  <c r="T410"/>
  <c r="R410"/>
  <c r="P410"/>
  <c r="BI402"/>
  <c r="BH402"/>
  <c r="BG402"/>
  <c r="BF402"/>
  <c r="T402"/>
  <c r="R402"/>
  <c r="P402"/>
  <c r="BI400"/>
  <c r="BH400"/>
  <c r="BG400"/>
  <c r="BF400"/>
  <c r="T400"/>
  <c r="R400"/>
  <c r="P400"/>
  <c r="BI388"/>
  <c r="BH388"/>
  <c r="BG388"/>
  <c r="BF388"/>
  <c r="T388"/>
  <c r="R388"/>
  <c r="P388"/>
  <c r="BI384"/>
  <c r="BH384"/>
  <c r="BG384"/>
  <c r="BF384"/>
  <c r="T384"/>
  <c r="R384"/>
  <c r="P384"/>
  <c r="BI371"/>
  <c r="BH371"/>
  <c r="BG371"/>
  <c r="BF371"/>
  <c r="T371"/>
  <c r="R371"/>
  <c r="P371"/>
  <c r="BI367"/>
  <c r="BH367"/>
  <c r="BG367"/>
  <c r="BF367"/>
  <c r="T367"/>
  <c r="R367"/>
  <c r="P367"/>
  <c r="BI363"/>
  <c r="BH363"/>
  <c r="BG363"/>
  <c r="BF363"/>
  <c r="T363"/>
  <c r="R363"/>
  <c r="P363"/>
  <c r="BI357"/>
  <c r="BH357"/>
  <c r="BG357"/>
  <c r="BF357"/>
  <c r="T357"/>
  <c r="R357"/>
  <c r="P357"/>
  <c r="BI355"/>
  <c r="BH355"/>
  <c r="BG355"/>
  <c r="BF355"/>
  <c r="T355"/>
  <c r="R355"/>
  <c r="P355"/>
  <c r="BI353"/>
  <c r="BH353"/>
  <c r="BG353"/>
  <c r="BF353"/>
  <c r="T353"/>
  <c r="R353"/>
  <c r="P353"/>
  <c r="BI349"/>
  <c r="BH349"/>
  <c r="BG349"/>
  <c r="BF349"/>
  <c r="T349"/>
  <c r="R349"/>
  <c r="P349"/>
  <c r="BI345"/>
  <c r="BH345"/>
  <c r="BG345"/>
  <c r="BF345"/>
  <c r="T345"/>
  <c r="R345"/>
  <c r="P345"/>
  <c r="BI343"/>
  <c r="BH343"/>
  <c r="BG343"/>
  <c r="BF343"/>
  <c r="T343"/>
  <c r="R343"/>
  <c r="P343"/>
  <c r="BI340"/>
  <c r="BH340"/>
  <c r="BG340"/>
  <c r="BF340"/>
  <c r="T340"/>
  <c r="R340"/>
  <c r="P340"/>
  <c r="BI335"/>
  <c r="BH335"/>
  <c r="BG335"/>
  <c r="BF335"/>
  <c r="T335"/>
  <c r="R335"/>
  <c r="P335"/>
  <c r="BI331"/>
  <c r="BH331"/>
  <c r="BG331"/>
  <c r="BF331"/>
  <c r="T331"/>
  <c r="R331"/>
  <c r="P331"/>
  <c r="BI320"/>
  <c r="BH320"/>
  <c r="BG320"/>
  <c r="BF320"/>
  <c r="T320"/>
  <c r="T319"/>
  <c r="R320"/>
  <c r="R319"/>
  <c r="P320"/>
  <c r="P319"/>
  <c r="BI315"/>
  <c r="BH315"/>
  <c r="BG315"/>
  <c r="BF315"/>
  <c r="T315"/>
  <c r="R315"/>
  <c r="P315"/>
  <c r="BI314"/>
  <c r="BH314"/>
  <c r="BG314"/>
  <c r="BF314"/>
  <c r="T314"/>
  <c r="R314"/>
  <c r="P314"/>
  <c r="BI298"/>
  <c r="BH298"/>
  <c r="BG298"/>
  <c r="BF298"/>
  <c r="T298"/>
  <c r="R298"/>
  <c r="P298"/>
  <c r="BI286"/>
  <c r="BH286"/>
  <c r="BG286"/>
  <c r="BF286"/>
  <c r="T286"/>
  <c r="R286"/>
  <c r="P286"/>
  <c r="BI276"/>
  <c r="BH276"/>
  <c r="BG276"/>
  <c r="BF276"/>
  <c r="T276"/>
  <c r="R276"/>
  <c r="P276"/>
  <c r="BI266"/>
  <c r="BH266"/>
  <c r="BG266"/>
  <c r="BF266"/>
  <c r="T266"/>
  <c r="R266"/>
  <c r="P266"/>
  <c r="BI261"/>
  <c r="BH261"/>
  <c r="BG261"/>
  <c r="BF261"/>
  <c r="T261"/>
  <c r="R261"/>
  <c r="P261"/>
  <c r="BI257"/>
  <c r="BH257"/>
  <c r="BG257"/>
  <c r="BF257"/>
  <c r="T257"/>
  <c r="R257"/>
  <c r="P257"/>
  <c r="BI252"/>
  <c r="BH252"/>
  <c r="BG252"/>
  <c r="BF252"/>
  <c r="T252"/>
  <c r="R252"/>
  <c r="P252"/>
  <c r="BI246"/>
  <c r="BH246"/>
  <c r="BG246"/>
  <c r="BF246"/>
  <c r="T246"/>
  <c r="R246"/>
  <c r="P246"/>
  <c r="BI239"/>
  <c r="BH239"/>
  <c r="BG239"/>
  <c r="BF239"/>
  <c r="T239"/>
  <c r="R239"/>
  <c r="P239"/>
  <c r="BI229"/>
  <c r="BH229"/>
  <c r="BG229"/>
  <c r="BF229"/>
  <c r="T229"/>
  <c r="R229"/>
  <c r="P229"/>
  <c r="BI219"/>
  <c r="BH219"/>
  <c r="BG219"/>
  <c r="BF219"/>
  <c r="T219"/>
  <c r="R219"/>
  <c r="P219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09"/>
  <c r="BH209"/>
  <c r="BG209"/>
  <c r="BF209"/>
  <c r="T209"/>
  <c r="R209"/>
  <c r="P209"/>
  <c r="BI204"/>
  <c r="BH204"/>
  <c r="BG204"/>
  <c r="BF204"/>
  <c r="T204"/>
  <c r="R204"/>
  <c r="P204"/>
  <c r="BI197"/>
  <c r="BH197"/>
  <c r="BG197"/>
  <c r="BF197"/>
  <c r="T197"/>
  <c r="R197"/>
  <c r="P197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80"/>
  <c r="BH180"/>
  <c r="BG180"/>
  <c r="BF180"/>
  <c r="T180"/>
  <c r="R180"/>
  <c r="P180"/>
  <c r="BI178"/>
  <c r="BH178"/>
  <c r="BG178"/>
  <c r="BF178"/>
  <c r="T178"/>
  <c r="R178"/>
  <c r="P178"/>
  <c r="BI171"/>
  <c r="BH171"/>
  <c r="BG171"/>
  <c r="BF171"/>
  <c r="T171"/>
  <c r="R171"/>
  <c r="P171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4"/>
  <c r="BH114"/>
  <c r="BG114"/>
  <c r="BF114"/>
  <c r="T114"/>
  <c r="R114"/>
  <c r="P114"/>
  <c r="BI110"/>
  <c r="BH110"/>
  <c r="BG110"/>
  <c r="BF110"/>
  <c r="T110"/>
  <c r="R110"/>
  <c r="P110"/>
  <c r="BI106"/>
  <c r="BH106"/>
  <c r="BG106"/>
  <c r="BF106"/>
  <c r="T106"/>
  <c r="R106"/>
  <c r="P106"/>
  <c r="J100"/>
  <c r="J99"/>
  <c r="F99"/>
  <c r="F97"/>
  <c r="E95"/>
  <c r="J55"/>
  <c r="J54"/>
  <c r="F54"/>
  <c r="F52"/>
  <c r="E50"/>
  <c r="J18"/>
  <c r="E18"/>
  <c r="F55"/>
  <c r="J17"/>
  <c r="J12"/>
  <c r="J97"/>
  <c r="E7"/>
  <c r="E48"/>
  <c i="3" r="J37"/>
  <c r="J36"/>
  <c i="1" r="AY56"/>
  <c i="3" r="J35"/>
  <c i="1" r="AX56"/>
  <c i="3" r="BI384"/>
  <c r="BH384"/>
  <c r="BG384"/>
  <c r="BF384"/>
  <c r="T384"/>
  <c r="R384"/>
  <c r="P384"/>
  <c r="BI381"/>
  <c r="BH381"/>
  <c r="BG381"/>
  <c r="BF381"/>
  <c r="T381"/>
  <c r="R381"/>
  <c r="P381"/>
  <c r="BI373"/>
  <c r="BH373"/>
  <c r="BG373"/>
  <c r="BF373"/>
  <c r="T373"/>
  <c r="T372"/>
  <c r="R373"/>
  <c r="R372"/>
  <c r="P373"/>
  <c r="P372"/>
  <c r="BI365"/>
  <c r="BH365"/>
  <c r="BG365"/>
  <c r="BF365"/>
  <c r="T365"/>
  <c r="T364"/>
  <c r="R365"/>
  <c r="R364"/>
  <c r="P365"/>
  <c r="P364"/>
  <c r="BI362"/>
  <c r="BH362"/>
  <c r="BG362"/>
  <c r="BF362"/>
  <c r="T362"/>
  <c r="R362"/>
  <c r="P362"/>
  <c r="BI360"/>
  <c r="BH360"/>
  <c r="BG360"/>
  <c r="BF360"/>
  <c r="T360"/>
  <c r="R360"/>
  <c r="P360"/>
  <c r="BI355"/>
  <c r="BH355"/>
  <c r="BG355"/>
  <c r="BF355"/>
  <c r="T355"/>
  <c r="R355"/>
  <c r="P355"/>
  <c r="BI351"/>
  <c r="BH351"/>
  <c r="BG351"/>
  <c r="BF351"/>
  <c r="T351"/>
  <c r="R351"/>
  <c r="P351"/>
  <c r="BI346"/>
  <c r="BH346"/>
  <c r="BG346"/>
  <c r="BF346"/>
  <c r="T346"/>
  <c r="R346"/>
  <c r="P346"/>
  <c r="BI344"/>
  <c r="BH344"/>
  <c r="BG344"/>
  <c r="BF344"/>
  <c r="T344"/>
  <c r="R344"/>
  <c r="P344"/>
  <c r="BI332"/>
  <c r="BH332"/>
  <c r="BG332"/>
  <c r="BF332"/>
  <c r="T332"/>
  <c r="R332"/>
  <c r="P332"/>
  <c r="BI329"/>
  <c r="BH329"/>
  <c r="BG329"/>
  <c r="BF329"/>
  <c r="T329"/>
  <c r="R329"/>
  <c r="P329"/>
  <c r="BI327"/>
  <c r="BH327"/>
  <c r="BG327"/>
  <c r="BF327"/>
  <c r="T327"/>
  <c r="R327"/>
  <c r="P327"/>
  <c r="BI322"/>
  <c r="BH322"/>
  <c r="BG322"/>
  <c r="BF322"/>
  <c r="T322"/>
  <c r="T321"/>
  <c r="R322"/>
  <c r="R321"/>
  <c r="P322"/>
  <c r="P321"/>
  <c r="BI319"/>
  <c r="BH319"/>
  <c r="BG319"/>
  <c r="BF319"/>
  <c r="T319"/>
  <c r="R319"/>
  <c r="P319"/>
  <c r="BI310"/>
  <c r="BH310"/>
  <c r="BG310"/>
  <c r="BF310"/>
  <c r="T310"/>
  <c r="R310"/>
  <c r="P310"/>
  <c r="BI308"/>
  <c r="BH308"/>
  <c r="BG308"/>
  <c r="BF308"/>
  <c r="T308"/>
  <c r="R308"/>
  <c r="P308"/>
  <c r="BI305"/>
  <c r="BH305"/>
  <c r="BG305"/>
  <c r="BF305"/>
  <c r="T305"/>
  <c r="R305"/>
  <c r="P305"/>
  <c r="BI302"/>
  <c r="BH302"/>
  <c r="BG302"/>
  <c r="BF302"/>
  <c r="T302"/>
  <c r="R302"/>
  <c r="P302"/>
  <c r="BI293"/>
  <c r="BH293"/>
  <c r="BG293"/>
  <c r="BF293"/>
  <c r="T293"/>
  <c r="T292"/>
  <c r="R293"/>
  <c r="R292"/>
  <c r="P293"/>
  <c r="P292"/>
  <c r="BI288"/>
  <c r="BH288"/>
  <c r="BG288"/>
  <c r="BF288"/>
  <c r="T288"/>
  <c r="T287"/>
  <c r="R288"/>
  <c r="R287"/>
  <c r="P288"/>
  <c r="P287"/>
  <c r="BI283"/>
  <c r="BH283"/>
  <c r="BG283"/>
  <c r="BF283"/>
  <c r="T283"/>
  <c r="R283"/>
  <c r="P283"/>
  <c r="BI279"/>
  <c r="BH279"/>
  <c r="BG279"/>
  <c r="BF279"/>
  <c r="T279"/>
  <c r="R279"/>
  <c r="P279"/>
  <c r="BI275"/>
  <c r="BH275"/>
  <c r="BG275"/>
  <c r="BF275"/>
  <c r="T275"/>
  <c r="R275"/>
  <c r="P275"/>
  <c r="BI270"/>
  <c r="BH270"/>
  <c r="BG270"/>
  <c r="BF270"/>
  <c r="T270"/>
  <c r="R270"/>
  <c r="P270"/>
  <c r="BI267"/>
  <c r="BH267"/>
  <c r="BG267"/>
  <c r="BF267"/>
  <c r="T267"/>
  <c r="R267"/>
  <c r="P267"/>
  <c r="BI264"/>
  <c r="BH264"/>
  <c r="BG264"/>
  <c r="BF264"/>
  <c r="T264"/>
  <c r="R264"/>
  <c r="P264"/>
  <c r="BI260"/>
  <c r="BH260"/>
  <c r="BG260"/>
  <c r="BF260"/>
  <c r="T260"/>
  <c r="R260"/>
  <c r="P260"/>
  <c r="BI257"/>
  <c r="BH257"/>
  <c r="BG257"/>
  <c r="BF257"/>
  <c r="T257"/>
  <c r="R257"/>
  <c r="P257"/>
  <c r="BI255"/>
  <c r="BH255"/>
  <c r="BG255"/>
  <c r="BF255"/>
  <c r="T255"/>
  <c r="R255"/>
  <c r="P255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39"/>
  <c r="BH239"/>
  <c r="BG239"/>
  <c r="BF239"/>
  <c r="T239"/>
  <c r="R239"/>
  <c r="P239"/>
  <c r="BI235"/>
  <c r="BH235"/>
  <c r="BG235"/>
  <c r="BF235"/>
  <c r="T235"/>
  <c r="R235"/>
  <c r="P235"/>
  <c r="BI233"/>
  <c r="BH233"/>
  <c r="BG233"/>
  <c r="BF233"/>
  <c r="T233"/>
  <c r="R233"/>
  <c r="P233"/>
  <c r="BI226"/>
  <c r="BH226"/>
  <c r="BG226"/>
  <c r="BF226"/>
  <c r="T226"/>
  <c r="R226"/>
  <c r="P226"/>
  <c r="BI216"/>
  <c r="BH216"/>
  <c r="BG216"/>
  <c r="BF216"/>
  <c r="T216"/>
  <c r="R216"/>
  <c r="P216"/>
  <c r="BI198"/>
  <c r="BH198"/>
  <c r="BG198"/>
  <c r="BF198"/>
  <c r="T198"/>
  <c r="R198"/>
  <c r="P198"/>
  <c r="BI194"/>
  <c r="BH194"/>
  <c r="BG194"/>
  <c r="BF194"/>
  <c r="T194"/>
  <c r="R194"/>
  <c r="P194"/>
  <c r="BI188"/>
  <c r="BH188"/>
  <c r="BG188"/>
  <c r="BF188"/>
  <c r="T188"/>
  <c r="R188"/>
  <c r="P188"/>
  <c r="BI182"/>
  <c r="BH182"/>
  <c r="BG182"/>
  <c r="BF182"/>
  <c r="T182"/>
  <c r="R182"/>
  <c r="P182"/>
  <c r="BI175"/>
  <c r="BH175"/>
  <c r="BG175"/>
  <c r="BF175"/>
  <c r="T175"/>
  <c r="R175"/>
  <c r="P175"/>
  <c r="BI171"/>
  <c r="BH171"/>
  <c r="BG171"/>
  <c r="BF171"/>
  <c r="T171"/>
  <c r="R171"/>
  <c r="P171"/>
  <c r="BI161"/>
  <c r="BH161"/>
  <c r="BG161"/>
  <c r="BF161"/>
  <c r="T161"/>
  <c r="R161"/>
  <c r="P161"/>
  <c r="BI151"/>
  <c r="BH151"/>
  <c r="BG151"/>
  <c r="BF151"/>
  <c r="T151"/>
  <c r="R151"/>
  <c r="P151"/>
  <c r="BI147"/>
  <c r="BH147"/>
  <c r="BG147"/>
  <c r="BF147"/>
  <c r="T147"/>
  <c r="R147"/>
  <c r="P147"/>
  <c r="BI139"/>
  <c r="BH139"/>
  <c r="BG139"/>
  <c r="BF139"/>
  <c r="T139"/>
  <c r="R139"/>
  <c r="P139"/>
  <c r="BI132"/>
  <c r="BH132"/>
  <c r="BG132"/>
  <c r="BF132"/>
  <c r="T132"/>
  <c r="R132"/>
  <c r="P132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10"/>
  <c r="BH110"/>
  <c r="BG110"/>
  <c r="BF110"/>
  <c r="T110"/>
  <c r="T109"/>
  <c r="R110"/>
  <c r="R109"/>
  <c r="P110"/>
  <c r="P109"/>
  <c r="BI105"/>
  <c r="BH105"/>
  <c r="BG105"/>
  <c r="BF105"/>
  <c r="T105"/>
  <c r="R105"/>
  <c r="P105"/>
  <c r="BI101"/>
  <c r="BH101"/>
  <c r="BG101"/>
  <c r="BF101"/>
  <c r="T101"/>
  <c r="R101"/>
  <c r="P101"/>
  <c r="BI99"/>
  <c r="BH99"/>
  <c r="BG99"/>
  <c r="BF99"/>
  <c r="T99"/>
  <c r="R99"/>
  <c r="P99"/>
  <c r="J93"/>
  <c r="J92"/>
  <c r="F92"/>
  <c r="F90"/>
  <c r="E88"/>
  <c r="J55"/>
  <c r="J54"/>
  <c r="F54"/>
  <c r="F52"/>
  <c r="E50"/>
  <c r="J18"/>
  <c r="E18"/>
  <c r="F55"/>
  <c r="J17"/>
  <c r="J12"/>
  <c r="J90"/>
  <c r="E7"/>
  <c r="E48"/>
  <c i="2" r="J37"/>
  <c r="J36"/>
  <c i="1" r="AY55"/>
  <c i="2" r="J35"/>
  <c i="1" r="AX55"/>
  <c i="2" r="BI122"/>
  <c r="BH122"/>
  <c r="BG122"/>
  <c r="BF122"/>
  <c r="T122"/>
  <c r="R122"/>
  <c r="P122"/>
  <c r="BI119"/>
  <c r="BH119"/>
  <c r="BG119"/>
  <c r="BF119"/>
  <c r="T119"/>
  <c r="R119"/>
  <c r="P119"/>
  <c r="BI113"/>
  <c r="BH113"/>
  <c r="BG113"/>
  <c r="BF113"/>
  <c r="T113"/>
  <c r="R113"/>
  <c r="P113"/>
  <c r="BI110"/>
  <c r="BH110"/>
  <c r="BG110"/>
  <c r="BF110"/>
  <c r="T110"/>
  <c r="R110"/>
  <c r="P110"/>
  <c r="BI106"/>
  <c r="BH106"/>
  <c r="BG106"/>
  <c r="BF106"/>
  <c r="T106"/>
  <c r="R106"/>
  <c r="P106"/>
  <c r="BI101"/>
  <c r="BH101"/>
  <c r="BG101"/>
  <c r="BF101"/>
  <c r="T101"/>
  <c r="R101"/>
  <c r="P101"/>
  <c r="BI97"/>
  <c r="BH97"/>
  <c r="BG97"/>
  <c r="BF97"/>
  <c r="T97"/>
  <c r="R97"/>
  <c r="P97"/>
  <c r="BI92"/>
  <c r="BH92"/>
  <c r="BG92"/>
  <c r="BF92"/>
  <c r="T92"/>
  <c r="R92"/>
  <c r="P92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3"/>
  <c r="BH83"/>
  <c r="BG83"/>
  <c r="BF83"/>
  <c r="T83"/>
  <c r="R83"/>
  <c r="P83"/>
  <c r="J78"/>
  <c r="J77"/>
  <c r="F77"/>
  <c r="F75"/>
  <c r="E73"/>
  <c r="J55"/>
  <c r="J54"/>
  <c r="F54"/>
  <c r="F52"/>
  <c r="E50"/>
  <c r="J18"/>
  <c r="E18"/>
  <c r="F78"/>
  <c r="J17"/>
  <c r="J12"/>
  <c r="J75"/>
  <c r="E7"/>
  <c r="E48"/>
  <c i="1" r="L50"/>
  <c r="AM50"/>
  <c r="AM49"/>
  <c r="L49"/>
  <c r="AM47"/>
  <c r="L47"/>
  <c r="L45"/>
  <c r="L44"/>
  <c i="2" r="J89"/>
  <c i="3" r="BK365"/>
  <c r="J147"/>
  <c i="4" r="BK481"/>
  <c r="BK622"/>
  <c r="J349"/>
  <c r="J790"/>
  <c r="BK677"/>
  <c r="BK489"/>
  <c r="BK420"/>
  <c i="5" r="J98"/>
  <c r="J164"/>
  <c r="J91"/>
  <c i="6" r="BK103"/>
  <c i="7" r="J145"/>
  <c r="J109"/>
  <c r="J235"/>
  <c r="BK243"/>
  <c r="J156"/>
  <c i="8" r="J154"/>
  <c r="J171"/>
  <c r="BK106"/>
  <c r="J242"/>
  <c r="BK262"/>
  <c i="9" r="J146"/>
  <c r="J126"/>
  <c r="J119"/>
  <c i="10" r="BK96"/>
  <c r="J117"/>
  <c i="11" r="J215"/>
  <c i="13" r="BK151"/>
  <c r="J109"/>
  <c r="BK144"/>
  <c i="1" r="AS58"/>
  <c i="4" r="J475"/>
  <c r="BK536"/>
  <c r="BK503"/>
  <c r="J239"/>
  <c r="J355"/>
  <c r="J691"/>
  <c r="BK522"/>
  <c i="5" r="J167"/>
  <c r="BK144"/>
  <c i="6" r="J98"/>
  <c i="7" r="J207"/>
  <c r="BK220"/>
  <c r="J105"/>
  <c r="J240"/>
  <c r="J206"/>
  <c i="8" r="J164"/>
  <c r="BK113"/>
  <c r="BK193"/>
  <c r="BK117"/>
  <c r="BK109"/>
  <c i="9" r="BK105"/>
  <c i="11" r="J190"/>
  <c i="13" r="J131"/>
  <c r="BK123"/>
  <c i="14" r="J99"/>
  <c i="2" r="J101"/>
  <c i="3" r="BK257"/>
  <c i="4" r="J276"/>
  <c r="J538"/>
  <c r="BK125"/>
  <c r="J204"/>
  <c i="5" r="BK104"/>
  <c r="BK140"/>
  <c i="7" r="BK267"/>
  <c r="BK193"/>
  <c i="8" r="BK214"/>
  <c r="BK144"/>
  <c r="BK237"/>
  <c i="9" r="J136"/>
  <c i="10" r="J104"/>
  <c i="11" r="BK159"/>
  <c i="13" r="BK115"/>
  <c i="14" r="BK124"/>
  <c i="2" r="BK90"/>
  <c i="3" r="BK233"/>
  <c r="BK151"/>
  <c i="4" r="BK363"/>
  <c r="BK106"/>
  <c r="BK371"/>
  <c r="J501"/>
  <c r="BK261"/>
  <c r="BK548"/>
  <c r="J420"/>
  <c i="5" r="BK156"/>
  <c r="BK126"/>
  <c r="BK157"/>
  <c i="6" r="J92"/>
  <c i="7" r="BK127"/>
  <c r="BK198"/>
  <c r="J118"/>
  <c r="BK120"/>
  <c r="BK213"/>
  <c i="8" r="J157"/>
  <c r="J209"/>
  <c r="J161"/>
  <c r="J165"/>
  <c r="J158"/>
  <c i="9" r="BK109"/>
  <c r="BK141"/>
  <c i="10" r="J125"/>
  <c r="BK130"/>
  <c i="11" r="BK231"/>
  <c i="12" r="F36"/>
  <c i="1" r="BA66"/>
  <c i="14" r="J123"/>
  <c i="2" r="BK89"/>
  <c i="3" r="J365"/>
  <c i="4" r="J655"/>
  <c r="J606"/>
  <c r="J632"/>
  <c r="J192"/>
  <c r="J343"/>
  <c r="BK219"/>
  <c r="BK697"/>
  <c i="5" r="BK152"/>
  <c r="BK102"/>
  <c i="7" r="J261"/>
  <c r="J205"/>
  <c r="BK95"/>
  <c r="J213"/>
  <c r="BK175"/>
  <c r="J159"/>
  <c r="BK146"/>
  <c i="8" r="J256"/>
  <c r="BK192"/>
  <c r="BK122"/>
  <c r="J96"/>
  <c r="BK243"/>
  <c r="BK156"/>
  <c r="BK219"/>
  <c i="9" r="J99"/>
  <c r="BK154"/>
  <c i="10" r="BK116"/>
  <c r="J113"/>
  <c i="11" r="J159"/>
  <c i="13" r="J120"/>
  <c r="BK132"/>
  <c r="BK152"/>
  <c i="14" r="J124"/>
  <c i="3" r="J346"/>
  <c i="4" r="J798"/>
  <c r="J229"/>
  <c r="BK550"/>
  <c r="J384"/>
  <c r="BK554"/>
  <c r="J548"/>
  <c r="BK184"/>
  <c r="BK566"/>
  <c i="5" r="BK149"/>
  <c r="J152"/>
  <c r="BK173"/>
  <c i="6" r="BK94"/>
  <c i="7" r="BK129"/>
  <c r="BK233"/>
  <c r="J187"/>
  <c r="BK141"/>
  <c i="8" r="J244"/>
  <c r="J106"/>
  <c r="J192"/>
  <c i="2" r="J92"/>
  <c i="3" r="BK362"/>
  <c i="4" r="J678"/>
  <c r="J599"/>
  <c r="BK450"/>
  <c r="BK159"/>
  <c r="J730"/>
  <c r="BK501"/>
  <c i="5" r="BK107"/>
  <c r="BK116"/>
  <c r="BK154"/>
  <c i="7" r="BK223"/>
  <c r="J98"/>
  <c r="J225"/>
  <c r="BK136"/>
  <c i="8" r="J204"/>
  <c r="J199"/>
  <c r="BK150"/>
  <c r="J140"/>
  <c r="BK151"/>
  <c i="9" r="J132"/>
  <c r="BK96"/>
  <c r="J110"/>
  <c i="10" r="BK126"/>
  <c i="11" r="BK210"/>
  <c i="13" r="BK153"/>
  <c r="J106"/>
  <c r="BK108"/>
  <c i="14" r="J109"/>
  <c i="3" r="BK351"/>
  <c r="J283"/>
  <c r="BK322"/>
  <c r="BK308"/>
  <c r="J260"/>
  <c i="4" r="BK618"/>
  <c r="J796"/>
  <c r="BK343"/>
  <c r="J650"/>
  <c r="BK137"/>
  <c r="BK658"/>
  <c r="BK681"/>
  <c r="BK216"/>
  <c r="J478"/>
  <c r="J899"/>
  <c r="BK320"/>
  <c r="J212"/>
  <c i="5" r="BK161"/>
  <c r="J125"/>
  <c r="J109"/>
  <c r="BK169"/>
  <c i="6" r="J94"/>
  <c i="7" r="J198"/>
  <c r="BK195"/>
  <c r="BK202"/>
  <c r="BK147"/>
  <c r="BK99"/>
  <c r="BK112"/>
  <c r="BK133"/>
  <c r="J218"/>
  <c r="J245"/>
  <c r="J114"/>
  <c i="8" r="BK133"/>
  <c r="BK196"/>
  <c r="BK232"/>
  <c r="BK130"/>
  <c r="J172"/>
  <c r="BK248"/>
  <c r="BK169"/>
  <c r="J254"/>
  <c r="BK176"/>
  <c i="9" r="J121"/>
  <c r="BK143"/>
  <c r="BK93"/>
  <c r="J101"/>
  <c i="10" r="J128"/>
  <c r="J105"/>
  <c r="BK99"/>
  <c i="11" r="J116"/>
  <c r="J120"/>
  <c r="J128"/>
  <c i="13" r="J113"/>
  <c r="BK134"/>
  <c r="J148"/>
  <c r="J144"/>
  <c r="J110"/>
  <c i="14" r="J126"/>
  <c i="3" r="BK235"/>
  <c r="BK355"/>
  <c r="J246"/>
  <c r="J216"/>
  <c i="4" r="J676"/>
  <c r="BK675"/>
  <c r="BK286"/>
  <c r="BK592"/>
  <c r="BK155"/>
  <c r="J578"/>
  <c r="J919"/>
  <c r="BK163"/>
  <c r="J512"/>
  <c r="BK903"/>
  <c r="J180"/>
  <c r="J335"/>
  <c i="5" r="BK113"/>
  <c r="J106"/>
  <c r="BK129"/>
  <c r="J179"/>
  <c i="6" r="BK105"/>
  <c i="7" r="BK228"/>
  <c r="J247"/>
  <c r="BK97"/>
  <c r="J178"/>
  <c r="BK208"/>
  <c r="J192"/>
  <c r="BK242"/>
  <c r="J148"/>
  <c r="J177"/>
  <c r="J266"/>
  <c r="BK102"/>
  <c i="8" r="J236"/>
  <c r="BK207"/>
  <c r="BK98"/>
  <c r="BK187"/>
  <c r="J203"/>
  <c r="BK258"/>
  <c r="J163"/>
  <c r="BK253"/>
  <c r="J128"/>
  <c i="9" r="J100"/>
  <c r="BK152"/>
  <c i="10" r="J118"/>
  <c i="11" r="BK155"/>
  <c r="BK230"/>
  <c i="13" r="J125"/>
  <c r="BK101"/>
  <c i="14" r="BK128"/>
  <c i="3" r="BK305"/>
  <c r="J302"/>
  <c i="4" r="BK822"/>
  <c r="BK167"/>
  <c r="J144"/>
  <c r="BK939"/>
  <c r="BK712"/>
  <c r="BK835"/>
  <c r="J721"/>
  <c i="5" r="BK181"/>
  <c r="J163"/>
  <c r="BK170"/>
  <c i="7" r="BK257"/>
  <c r="BK224"/>
  <c r="BK142"/>
  <c r="J270"/>
  <c i="8" r="J217"/>
  <c r="BK239"/>
  <c r="BK212"/>
  <c r="BK217"/>
  <c r="J189"/>
  <c r="J215"/>
  <c i="9" r="BK139"/>
  <c r="BK131"/>
  <c r="BK102"/>
  <c i="10" r="BK95"/>
  <c r="J100"/>
  <c i="11" r="BK116"/>
  <c r="BK233"/>
  <c i="13" r="J107"/>
  <c r="BK127"/>
  <c r="J129"/>
  <c i="14" r="BK126"/>
  <c i="2" r="F34"/>
  <c i="4" r="J558"/>
  <c r="BK931"/>
  <c r="J588"/>
  <c r="BK178"/>
  <c r="J618"/>
  <c r="J659"/>
  <c r="BK723"/>
  <c r="BK209"/>
  <c r="J741"/>
  <c r="J117"/>
  <c i="5" r="BK132"/>
  <c r="BK136"/>
  <c r="J142"/>
  <c r="BK151"/>
  <c r="BK137"/>
  <c i="6" r="BK100"/>
  <c i="7" r="BK150"/>
  <c r="BK167"/>
  <c r="BK148"/>
  <c r="J101"/>
  <c r="BK177"/>
  <c r="J246"/>
  <c r="BK134"/>
  <c r="J182"/>
  <c r="J269"/>
  <c r="J125"/>
  <c i="8" r="J221"/>
  <c r="BK225"/>
  <c r="J121"/>
  <c r="J190"/>
  <c r="J211"/>
  <c r="J103"/>
  <c r="BK194"/>
  <c r="BK260"/>
  <c r="BK173"/>
  <c i="9" r="J137"/>
  <c r="BK127"/>
  <c r="J154"/>
  <c r="BK121"/>
  <c r="BK95"/>
  <c i="10" r="BK101"/>
  <c r="BK120"/>
  <c i="11" r="J230"/>
  <c r="J182"/>
  <c r="BK179"/>
  <c i="13" r="BK110"/>
  <c r="BK130"/>
  <c r="J123"/>
  <c r="J116"/>
  <c r="BK154"/>
  <c r="J93"/>
  <c i="2" r="BK97"/>
  <c i="3" r="BK381"/>
  <c r="BK332"/>
  <c r="BK310"/>
  <c r="BK264"/>
  <c i="4" r="J788"/>
  <c r="J320"/>
  <c r="J266"/>
  <c r="BK682"/>
  <c r="J184"/>
  <c r="BK402"/>
  <c r="BK732"/>
  <c r="J452"/>
  <c r="J566"/>
  <c r="J134"/>
  <c r="J570"/>
  <c r="J601"/>
  <c i="5" r="BK123"/>
  <c r="BK127"/>
  <c r="J107"/>
  <c r="BK141"/>
  <c r="J154"/>
  <c i="6" r="BK92"/>
  <c i="7" r="BK197"/>
  <c r="J223"/>
  <c r="J116"/>
  <c r="J152"/>
  <c r="BK258"/>
  <c r="J199"/>
  <c r="J180"/>
  <c r="J95"/>
  <c r="BK188"/>
  <c r="BK103"/>
  <c r="BK180"/>
  <c r="J251"/>
  <c r="J113"/>
  <c i="8" r="BK153"/>
  <c r="J193"/>
  <c r="J246"/>
  <c r="BK143"/>
  <c r="BK162"/>
  <c r="J197"/>
  <c r="J109"/>
  <c r="J229"/>
  <c r="J125"/>
  <c i="9" r="J118"/>
  <c r="BK111"/>
  <c r="J135"/>
  <c r="J96"/>
  <c i="10" r="BK112"/>
  <c r="BK111"/>
  <c r="BK114"/>
  <c i="11" r="J194"/>
  <c r="J233"/>
  <c i="13" r="J95"/>
  <c r="J105"/>
  <c r="J119"/>
  <c r="BK99"/>
  <c r="J94"/>
  <c i="14" r="J130"/>
  <c i="3" r="J270"/>
  <c r="J250"/>
  <c r="J305"/>
  <c r="BK132"/>
  <c i="4" r="J560"/>
  <c r="J155"/>
  <c r="BK647"/>
  <c r="BK936"/>
  <c r="J298"/>
  <c r="J770"/>
  <c r="BK171"/>
  <c r="J700"/>
  <c r="BK331"/>
  <c r="J331"/>
  <c r="J572"/>
  <c r="J648"/>
  <c i="5" r="J171"/>
  <c r="BK93"/>
  <c r="J146"/>
  <c r="J149"/>
  <c r="BK138"/>
  <c r="BK106"/>
  <c i="7" r="J229"/>
  <c r="J243"/>
  <c r="BK261"/>
  <c r="J132"/>
  <c r="J230"/>
  <c r="J110"/>
  <c r="J191"/>
  <c r="BK250"/>
  <c r="BK269"/>
  <c r="J144"/>
  <c i="8" r="J145"/>
  <c r="BK148"/>
  <c r="J216"/>
  <c r="J120"/>
  <c r="BK216"/>
  <c r="J102"/>
  <c r="J129"/>
  <c i="2" r="BK92"/>
  <c i="3" r="BK175"/>
  <c r="J279"/>
  <c r="BK255"/>
  <c r="J275"/>
  <c i="4" r="J485"/>
  <c r="BK632"/>
  <c r="BK110"/>
  <c r="BK599"/>
  <c r="BK340"/>
  <c r="BK704"/>
  <c r="BK702"/>
  <c r="BK349"/>
  <c r="BK669"/>
  <c r="J895"/>
  <c r="J261"/>
  <c r="J611"/>
  <c i="5" r="J143"/>
  <c r="BK131"/>
  <c r="J138"/>
  <c r="J173"/>
  <c r="BK171"/>
  <c i="6" r="J101"/>
  <c i="7" r="J259"/>
  <c r="BK240"/>
  <c r="J126"/>
  <c r="BK156"/>
  <c r="BK254"/>
  <c r="J142"/>
  <c r="J233"/>
  <c i="8" r="J247"/>
  <c r="J231"/>
  <c r="J224"/>
  <c r="BK235"/>
  <c r="J214"/>
  <c r="J186"/>
  <c r="J105"/>
  <c r="J235"/>
  <c r="J116"/>
  <c r="J213"/>
  <c r="J131"/>
  <c i="9" r="BK146"/>
  <c r="BK98"/>
  <c r="BK115"/>
  <c r="J145"/>
  <c i="10" r="BK118"/>
  <c r="BK123"/>
  <c i="11" r="BK212"/>
  <c r="BK202"/>
  <c r="BK190"/>
  <c i="12" r="BK90"/>
  <c i="13" r="J114"/>
  <c r="J128"/>
  <c r="BK113"/>
  <c r="J150"/>
  <c r="J124"/>
  <c i="14" r="BK139"/>
  <c i="2" r="J110"/>
  <c i="3" r="BK302"/>
  <c r="BK267"/>
  <c r="BK139"/>
  <c i="4" r="J522"/>
  <c r="BK933"/>
  <c r="BK659"/>
  <c r="J933"/>
  <c r="J585"/>
  <c r="BK905"/>
  <c r="J542"/>
  <c r="BK570"/>
  <c r="J822"/>
  <c r="J197"/>
  <c r="J595"/>
  <c r="J649"/>
  <c i="5" r="J169"/>
  <c r="BK186"/>
  <c r="BK134"/>
  <c r="J186"/>
  <c r="BK167"/>
  <c r="BK148"/>
  <c i="6" r="J89"/>
  <c i="7" r="BK241"/>
  <c r="BK209"/>
  <c r="J238"/>
  <c r="J127"/>
  <c r="BK181"/>
  <c r="J249"/>
  <c r="J149"/>
  <c r="J241"/>
  <c r="BK106"/>
  <c i="8" r="BK261"/>
  <c r="BK189"/>
  <c r="J228"/>
  <c r="BK124"/>
  <c r="J219"/>
  <c r="BK147"/>
  <c r="J201"/>
  <c r="BK120"/>
  <c r="BK221"/>
  <c r="J153"/>
  <c i="9" r="BK138"/>
  <c r="BK150"/>
  <c r="BK126"/>
  <c r="BK136"/>
  <c i="10" r="J111"/>
  <c r="BK122"/>
  <c i="11" r="J223"/>
  <c r="BK211"/>
  <c r="J211"/>
  <c i="13" r="BK117"/>
  <c r="BK107"/>
  <c r="J104"/>
  <c r="BK149"/>
  <c r="J117"/>
  <c i="14" r="J137"/>
  <c i="3" r="J327"/>
  <c r="BK123"/>
  <c r="J139"/>
  <c r="BK226"/>
  <c r="BK105"/>
  <c i="4" r="J531"/>
  <c r="J252"/>
  <c r="BK588"/>
  <c r="J911"/>
  <c r="J345"/>
  <c r="J642"/>
  <c r="BK676"/>
  <c r="J781"/>
  <c r="J454"/>
  <c r="BK776"/>
  <c r="J315"/>
  <c i="5" r="J174"/>
  <c r="BK105"/>
  <c r="J122"/>
  <c r="J162"/>
  <c r="BK122"/>
  <c r="BK168"/>
  <c i="6" r="BK90"/>
  <c i="7" r="J211"/>
  <c r="BK227"/>
  <c r="J120"/>
  <c r="J158"/>
  <c r="J190"/>
  <c r="BK178"/>
  <c r="J254"/>
  <c r="J162"/>
  <c r="J258"/>
  <c r="BK153"/>
  <c r="BK119"/>
  <c i="8" r="BK215"/>
  <c r="BK97"/>
  <c r="J135"/>
  <c r="J206"/>
  <c r="J234"/>
  <c r="J119"/>
  <c r="BK204"/>
  <c r="BK107"/>
  <c r="J148"/>
  <c i="9" r="BK147"/>
  <c r="J98"/>
  <c i="10" r="BK128"/>
  <c i="11" r="J210"/>
  <c r="J145"/>
  <c i="12" r="F37"/>
  <c i="1" r="BB66"/>
  <c i="2" r="BK101"/>
  <c i="3" r="J373"/>
  <c i="4" r="J652"/>
  <c r="J669"/>
  <c r="J815"/>
  <c r="J608"/>
  <c r="BK499"/>
  <c r="J510"/>
  <c r="BK429"/>
  <c i="5" r="J148"/>
  <c r="J168"/>
  <c r="BK139"/>
  <c i="7" r="BK205"/>
  <c r="BK187"/>
  <c r="BK183"/>
  <c r="BK138"/>
  <c i="8" r="BK170"/>
  <c r="J167"/>
  <c r="J123"/>
  <c r="J108"/>
  <c r="J168"/>
  <c r="J195"/>
  <c i="9" r="J113"/>
  <c r="J153"/>
  <c i="10" r="BK115"/>
  <c r="J114"/>
  <c i="11" r="J178"/>
  <c r="BK145"/>
  <c i="13" r="J153"/>
  <c r="BK98"/>
  <c r="J102"/>
  <c i="2" r="J83"/>
  <c i="3" r="J226"/>
  <c r="J288"/>
  <c r="BK288"/>
  <c i="4" r="BK864"/>
  <c r="BK651"/>
  <c r="BK257"/>
  <c r="BK671"/>
  <c r="BK510"/>
  <c r="BK786"/>
  <c r="J427"/>
  <c r="J753"/>
  <c r="BK714"/>
  <c r="J110"/>
  <c r="BK456"/>
  <c r="J862"/>
  <c r="BK246"/>
  <c r="BK416"/>
  <c i="5" r="BK103"/>
  <c r="J101"/>
  <c r="J137"/>
  <c r="BK101"/>
  <c r="BK164"/>
  <c r="J113"/>
  <c i="7" r="BK234"/>
  <c r="J248"/>
  <c r="BK100"/>
  <c r="BK122"/>
  <c r="BK251"/>
  <c r="J161"/>
  <c r="BK238"/>
  <c r="BK143"/>
  <c r="BK235"/>
  <c r="BK149"/>
  <c r="J146"/>
  <c i="8" r="J143"/>
  <c r="BK131"/>
  <c r="BK188"/>
  <c r="J233"/>
  <c r="BK141"/>
  <c r="J176"/>
  <c r="BK245"/>
  <c r="J150"/>
  <c r="BK226"/>
  <c r="J114"/>
  <c i="9" r="J124"/>
  <c r="BK135"/>
  <c r="BK113"/>
  <c r="J128"/>
  <c i="10" r="J112"/>
  <c r="J120"/>
  <c i="11" r="BK142"/>
  <c r="J136"/>
  <c r="BK97"/>
  <c i="13" r="J143"/>
  <c r="BK96"/>
  <c r="J98"/>
  <c r="BK140"/>
  <c r="BK116"/>
  <c i="14" r="J133"/>
  <c i="2" r="BK113"/>
  <c i="3" r="J115"/>
  <c r="BK239"/>
  <c r="J255"/>
  <c i="4" r="BK615"/>
  <c r="BK817"/>
  <c r="BK636"/>
  <c r="BK899"/>
  <c r="J357"/>
  <c r="BK897"/>
  <c r="J545"/>
  <c r="J622"/>
  <c r="J903"/>
  <c r="J489"/>
  <c r="BK149"/>
  <c i="5" r="BK163"/>
  <c r="J97"/>
  <c r="J131"/>
  <c r="J158"/>
  <c r="BK150"/>
  <c r="J105"/>
  <c i="7" r="BK219"/>
  <c r="J96"/>
  <c r="J139"/>
  <c r="BK200"/>
  <c r="J263"/>
  <c r="J228"/>
  <c r="J231"/>
  <c r="BK115"/>
  <c r="BK211"/>
  <c r="J137"/>
  <c r="J189"/>
  <c r="J164"/>
  <c i="8" r="BK163"/>
  <c r="J177"/>
  <c r="J237"/>
  <c r="BK138"/>
  <c r="BK228"/>
  <c r="J132"/>
  <c r="J134"/>
  <c r="BK230"/>
  <c r="BK119"/>
  <c r="J205"/>
  <c r="J99"/>
  <c i="9" r="J97"/>
  <c r="J127"/>
  <c r="J116"/>
  <c r="BK149"/>
  <c i="10" r="J109"/>
  <c r="J127"/>
  <c r="BK127"/>
  <c i="11" r="BK232"/>
  <c r="BK124"/>
  <c r="J142"/>
  <c r="BK165"/>
  <c i="13" r="J154"/>
  <c r="BK142"/>
  <c r="BK148"/>
  <c r="J134"/>
  <c i="14" r="J114"/>
  <c i="3" r="BK346"/>
  <c r="J161"/>
  <c r="BK182"/>
  <c r="J239"/>
  <c i="4" r="J672"/>
  <c r="BK465"/>
  <c r="BK601"/>
  <c r="J817"/>
  <c r="J583"/>
  <c r="BK941"/>
  <c r="J465"/>
  <c r="BK779"/>
  <c r="BK431"/>
  <c r="BK595"/>
  <c r="BK680"/>
  <c r="J171"/>
  <c r="J214"/>
  <c i="5" r="J100"/>
  <c r="BK174"/>
  <c r="J172"/>
  <c r="BK175"/>
  <c i="6" r="J105"/>
  <c i="7" r="BK214"/>
  <c r="BK225"/>
  <c r="J112"/>
  <c r="J151"/>
  <c r="J204"/>
  <c r="BK169"/>
  <c r="J212"/>
  <c r="BK131"/>
  <c r="BK158"/>
  <c r="J222"/>
  <c r="J124"/>
  <c i="8" r="BK123"/>
  <c r="J183"/>
  <c r="BK231"/>
  <c r="J239"/>
  <c r="J112"/>
  <c i="3" r="BK275"/>
  <c r="BK360"/>
  <c r="BK115"/>
  <c i="4" r="BK758"/>
  <c r="BK266"/>
  <c r="J704"/>
  <c r="J448"/>
  <c r="BK114"/>
  <c r="J615"/>
  <c r="J864"/>
  <c r="BK508"/>
  <c r="J412"/>
  <c r="J758"/>
  <c r="BK454"/>
  <c i="5" r="BK119"/>
  <c r="BK111"/>
  <c r="BK180"/>
  <c r="BK94"/>
  <c r="J165"/>
  <c i="6" r="BK95"/>
  <c i="7" r="J140"/>
  <c r="J172"/>
  <c r="J167"/>
  <c r="J265"/>
  <c r="BK157"/>
  <c r="BK207"/>
  <c i="8" r="J138"/>
  <c r="BK136"/>
  <c r="J149"/>
  <c r="J169"/>
  <c r="J212"/>
  <c r="BK249"/>
  <c r="J196"/>
  <c r="J262"/>
  <c r="BK178"/>
  <c r="BK94"/>
  <c i="9" r="BK137"/>
  <c r="BK129"/>
  <c r="BK125"/>
  <c r="J129"/>
  <c i="10" r="BK102"/>
  <c r="BK119"/>
  <c r="BK107"/>
  <c i="11" r="BK136"/>
  <c r="J232"/>
  <c i="13" r="J145"/>
  <c r="BK106"/>
  <c r="BK143"/>
  <c r="J136"/>
  <c r="BK102"/>
  <c i="14" r="J136"/>
  <c r="BK130"/>
  <c i="2" r="J119"/>
  <c i="3" r="BK198"/>
  <c r="J105"/>
  <c r="J233"/>
  <c i="4" r="J936"/>
  <c r="BK345"/>
  <c r="J499"/>
  <c r="J723"/>
  <c r="J286"/>
  <c r="J624"/>
  <c r="J900"/>
  <c r="BK412"/>
  <c r="J629"/>
  <c r="J677"/>
  <c r="J682"/>
  <c i="5" r="J120"/>
  <c r="BK98"/>
  <c r="J104"/>
  <c r="J127"/>
  <c r="J136"/>
  <c i="6" r="J90"/>
  <c i="7" r="BK221"/>
  <c r="J237"/>
  <c r="BK137"/>
  <c r="J226"/>
  <c r="J195"/>
  <c r="J123"/>
  <c r="J214"/>
  <c r="BK128"/>
  <c r="J185"/>
  <c r="BK268"/>
  <c r="J134"/>
  <c i="8" r="J227"/>
  <c r="J218"/>
  <c r="J110"/>
  <c r="J142"/>
  <c r="J191"/>
  <c r="BK99"/>
  <c r="BK114"/>
  <c r="BK236"/>
  <c r="J160"/>
  <c i="9" r="J102"/>
  <c r="BK101"/>
  <c r="J106"/>
  <c r="BK94"/>
  <c i="10" r="J102"/>
  <c r="BK109"/>
  <c r="J94"/>
  <c i="11" r="J144"/>
  <c r="J141"/>
  <c r="BK120"/>
  <c i="12" r="F39"/>
  <c i="1" r="BD66"/>
  <c i="14" r="BK137"/>
  <c r="J128"/>
  <c i="3" r="BK329"/>
  <c r="BK248"/>
  <c r="J332"/>
  <c r="J235"/>
  <c i="4" r="J564"/>
  <c r="BK772"/>
  <c r="J456"/>
  <c r="J657"/>
  <c r="BK188"/>
  <c r="J671"/>
  <c r="J792"/>
  <c r="J875"/>
  <c r="J178"/>
  <c r="BK475"/>
  <c r="BK656"/>
  <c i="5" r="J181"/>
  <c r="J184"/>
  <c r="J114"/>
  <c r="J93"/>
  <c r="BK145"/>
  <c i="7" r="J260"/>
  <c r="J131"/>
  <c r="J169"/>
  <c r="BK222"/>
  <c r="BK229"/>
  <c r="J242"/>
  <c r="BK117"/>
  <c r="J202"/>
  <c r="BK124"/>
  <c r="BK98"/>
  <c r="J183"/>
  <c i="8" r="BK168"/>
  <c r="BK137"/>
  <c r="BK220"/>
  <c r="J253"/>
  <c r="J137"/>
  <c r="J241"/>
  <c r="BK186"/>
  <c r="BK93"/>
  <c r="J162"/>
  <c i="9" r="J103"/>
  <c r="J94"/>
  <c r="J122"/>
  <c i="11" r="J198"/>
  <c r="J177"/>
  <c r="BK206"/>
  <c i="13" r="BK150"/>
  <c r="BK95"/>
  <c i="14" r="J107"/>
  <c i="3" r="BK384"/>
  <c r="J329"/>
  <c i="4" r="BK538"/>
  <c r="BK452"/>
  <c r="J209"/>
  <c r="BK117"/>
  <c r="BK700"/>
  <c r="J651"/>
  <c i="5" r="J117"/>
  <c r="J128"/>
  <c r="BK184"/>
  <c i="6" r="BK89"/>
  <c i="7" r="BK116"/>
  <c r="J99"/>
  <c r="BK105"/>
  <c i="8" r="BK128"/>
  <c r="BK105"/>
  <c r="BK179"/>
  <c r="J187"/>
  <c r="J144"/>
  <c r="J156"/>
  <c i="9" r="BK106"/>
  <c r="J125"/>
  <c r="J117"/>
  <c i="10" r="J95"/>
  <c r="J115"/>
  <c i="11" r="J132"/>
  <c i="13" r="BK126"/>
  <c r="BK93"/>
  <c r="BK133"/>
  <c i="2" r="BK119"/>
  <c i="3" r="J384"/>
  <c r="J293"/>
  <c r="BK270"/>
  <c i="4" r="J732"/>
  <c r="BK478"/>
  <c r="BK895"/>
  <c r="BK624"/>
  <c r="J717"/>
  <c r="BK229"/>
  <c r="BK214"/>
  <c r="BK572"/>
  <c r="J784"/>
  <c r="J123"/>
  <c r="J679"/>
  <c r="BK660"/>
  <c i="5" r="J115"/>
  <c r="BK121"/>
  <c r="J166"/>
  <c r="BK120"/>
  <c r="J121"/>
  <c i="6" r="J97"/>
  <c i="7" r="BK190"/>
  <c r="BK206"/>
  <c r="BK192"/>
  <c r="J227"/>
  <c r="BK184"/>
  <c r="BK263"/>
  <c r="BK152"/>
  <c r="BK199"/>
  <c r="J115"/>
  <c r="J106"/>
  <c i="8" r="J249"/>
  <c r="BK256"/>
  <c r="BK140"/>
  <c r="J257"/>
  <c r="BK152"/>
  <c r="J194"/>
  <c r="J232"/>
  <c r="BK111"/>
  <c r="J207"/>
  <c r="BK129"/>
  <c i="9" r="J107"/>
  <c r="BK103"/>
  <c r="BK155"/>
  <c r="J144"/>
  <c i="10" r="J130"/>
  <c r="BK93"/>
  <c r="J99"/>
  <c i="11" r="J228"/>
  <c r="J231"/>
  <c i="12" r="J90"/>
  <c i="13" r="J152"/>
  <c r="J111"/>
  <c r="J156"/>
  <c r="J103"/>
  <c i="14" r="BK107"/>
  <c i="2" r="J122"/>
  <c i="3" r="BK279"/>
  <c r="BK216"/>
  <c r="J381"/>
  <c r="J151"/>
  <c i="4" r="J547"/>
  <c r="J931"/>
  <c r="BK583"/>
  <c r="BK517"/>
  <c r="J131"/>
  <c r="BK629"/>
  <c r="BK820"/>
  <c r="BK558"/>
  <c r="J707"/>
  <c r="J697"/>
  <c r="BK252"/>
  <c r="J496"/>
  <c i="5" r="J111"/>
  <c r="BK178"/>
  <c r="J95"/>
  <c r="J132"/>
  <c r="J118"/>
  <c i="6" r="BK98"/>
  <c i="7" r="J174"/>
  <c r="J165"/>
  <c r="BK230"/>
  <c r="BK265"/>
  <c r="J257"/>
  <c r="J250"/>
  <c r="J133"/>
  <c r="J244"/>
  <c r="J170"/>
  <c r="J119"/>
  <c r="J163"/>
  <c r="J224"/>
  <c i="8" r="J111"/>
  <c r="BK135"/>
  <c r="J208"/>
  <c r="BK95"/>
  <c r="J181"/>
  <c r="J198"/>
  <c r="BK257"/>
  <c r="J173"/>
  <c r="J263"/>
  <c r="BK146"/>
  <c i="9" r="BK145"/>
  <c r="J105"/>
  <c r="J130"/>
  <c r="J120"/>
  <c i="10" r="J116"/>
  <c r="BK125"/>
  <c r="BK92"/>
  <c i="11" r="J179"/>
  <c r="J97"/>
  <c r="J212"/>
  <c i="13" r="BK104"/>
  <c r="J151"/>
  <c r="BK146"/>
  <c r="BK111"/>
  <c r="J115"/>
  <c i="14" r="J112"/>
  <c i="2" r="J113"/>
  <c i="3" r="J175"/>
  <c r="J248"/>
  <c r="BK188"/>
  <c r="BK252"/>
  <c i="4" r="J508"/>
  <c r="J924"/>
  <c r="J450"/>
  <c r="BK770"/>
  <c r="BK448"/>
  <c r="BK873"/>
  <c r="J939"/>
  <c r="J576"/>
  <c r="BK719"/>
  <c r="BK496"/>
  <c r="BK654"/>
  <c r="BK123"/>
  <c i="5" r="J139"/>
  <c r="BK118"/>
  <c r="J110"/>
  <c r="J112"/>
  <c r="J135"/>
  <c i="6" r="BK93"/>
  <c i="7" r="J188"/>
  <c r="J208"/>
  <c r="J221"/>
  <c r="J219"/>
  <c r="BK245"/>
  <c r="BK121"/>
  <c r="J160"/>
  <c r="BK203"/>
  <c r="J111"/>
  <c r="BK179"/>
  <c i="8" r="J188"/>
  <c r="BK165"/>
  <c r="BK222"/>
  <c r="BK154"/>
  <c r="J174"/>
  <c r="BK206"/>
  <c r="J93"/>
  <c i="2" r="BK83"/>
  <c i="3" r="J182"/>
  <c r="BK99"/>
  <c r="J101"/>
  <c i="4" r="J371"/>
  <c r="BK662"/>
  <c r="J905"/>
  <c r="J388"/>
  <c r="BK298"/>
  <c r="J786"/>
  <c r="BK560"/>
  <c r="BK815"/>
  <c r="BK239"/>
  <c r="J647"/>
  <c r="J681"/>
  <c i="5" r="J161"/>
  <c r="J156"/>
  <c r="BK182"/>
  <c r="BK135"/>
  <c r="BK117"/>
  <c r="J123"/>
  <c i="6" r="BK102"/>
  <c i="7" r="BK165"/>
  <c r="BK204"/>
  <c r="J232"/>
  <c r="BK140"/>
  <c r="J175"/>
  <c r="BK253"/>
  <c r="J117"/>
  <c i="8" r="BK167"/>
  <c r="BK211"/>
  <c r="J260"/>
  <c r="BK185"/>
  <c r="J200"/>
  <c r="J124"/>
  <c r="J179"/>
  <c r="BK233"/>
  <c r="BK171"/>
  <c i="9" r="BK104"/>
  <c r="J109"/>
  <c r="BK144"/>
  <c r="BK118"/>
  <c i="10" r="BK117"/>
  <c r="BK104"/>
  <c r="BK98"/>
  <c i="11" r="J140"/>
  <c r="BK132"/>
  <c i="13" r="J139"/>
  <c r="BK128"/>
  <c r="J99"/>
  <c r="BK124"/>
  <c r="J147"/>
  <c i="14" r="BK123"/>
  <c r="J122"/>
  <c i="2" r="J88"/>
  <c i="3" r="BK101"/>
  <c r="J110"/>
  <c i="4" r="BK792"/>
  <c r="BK388"/>
  <c r="BK691"/>
  <c r="J163"/>
  <c r="J480"/>
  <c r="BK798"/>
  <c r="J219"/>
  <c r="J636"/>
  <c r="J114"/>
  <c r="BK276"/>
  <c r="BK707"/>
  <c r="BK578"/>
  <c i="5" r="BK112"/>
  <c r="BK125"/>
  <c r="J140"/>
  <c r="J153"/>
  <c r="BK109"/>
  <c i="6" r="BK97"/>
  <c i="7" r="BK107"/>
  <c r="J155"/>
  <c r="BK160"/>
  <c r="J201"/>
  <c r="BK172"/>
  <c r="J197"/>
  <c r="BK266"/>
  <c r="J136"/>
  <c r="J157"/>
  <c i="8" r="J255"/>
  <c r="BK100"/>
  <c r="J139"/>
  <c r="BK202"/>
  <c r="J202"/>
  <c r="J133"/>
  <c r="BK227"/>
  <c r="BK158"/>
  <c r="BK210"/>
  <c r="J130"/>
  <c i="9" r="BK116"/>
  <c r="J148"/>
  <c r="BK107"/>
  <c i="10" r="J124"/>
  <c r="J91"/>
  <c i="11" r="BK144"/>
  <c r="BK128"/>
  <c i="13" r="BK156"/>
  <c r="BK147"/>
  <c r="J92"/>
  <c r="BK119"/>
  <c i="14" r="BK99"/>
  <c i="2" r="J97"/>
  <c i="3" r="J257"/>
  <c r="BK344"/>
  <c r="J99"/>
  <c i="4" r="J739"/>
  <c r="J927"/>
  <c r="BK121"/>
  <c r="J410"/>
  <c r="BK755"/>
  <c r="J121"/>
  <c r="BK611"/>
  <c r="BK717"/>
  <c r="BK355"/>
  <c r="J658"/>
  <c r="J125"/>
  <c i="5" r="BK153"/>
  <c r="BK162"/>
  <c r="BK130"/>
  <c r="J157"/>
  <c r="J130"/>
  <c i="6" r="J95"/>
  <c i="7" r="BK155"/>
  <c r="J141"/>
  <c r="BK135"/>
  <c r="BK255"/>
  <c r="BK126"/>
  <c r="J184"/>
  <c r="BK113"/>
  <c r="BK123"/>
  <c r="J153"/>
  <c i="8" r="J122"/>
  <c r="BK121"/>
  <c r="BK142"/>
  <c r="J159"/>
  <c r="BK164"/>
  <c r="BK229"/>
  <c r="BK177"/>
  <c r="J220"/>
  <c i="9" r="BK130"/>
  <c r="BK110"/>
  <c r="J143"/>
  <c i="10" r="J92"/>
  <c i="11" r="BK228"/>
  <c i="13" r="BK129"/>
  <c r="BK131"/>
  <c r="J122"/>
  <c i="14" r="BK136"/>
  <c i="3" r="J198"/>
  <c r="BK194"/>
  <c i="4" r="BK784"/>
  <c r="BK367"/>
  <c r="J353"/>
  <c r="J367"/>
  <c r="BK924"/>
  <c r="BK542"/>
  <c i="5" r="BK99"/>
  <c r="BK114"/>
  <c i="6" r="J103"/>
  <c i="7" r="J171"/>
  <c r="BK139"/>
  <c i="8" r="BK218"/>
  <c r="J243"/>
  <c r="J147"/>
  <c r="J226"/>
  <c r="BK103"/>
  <c i="9" r="J147"/>
  <c r="J131"/>
  <c i="10" r="J123"/>
  <c i="11" r="BK141"/>
  <c i="13" r="J149"/>
  <c r="J135"/>
  <c r="J91"/>
  <c i="2" r="J106"/>
  <c i="3" r="J264"/>
  <c r="J362"/>
  <c r="J188"/>
  <c i="4" r="BK505"/>
  <c r="J755"/>
  <c r="J363"/>
  <c r="J481"/>
  <c r="BK900"/>
  <c r="BK862"/>
  <c r="J400"/>
  <c r="J416"/>
  <c r="J505"/>
  <c r="J517"/>
  <c i="5" r="BK91"/>
  <c r="J183"/>
  <c r="BK177"/>
  <c r="BK142"/>
  <c i="6" r="J91"/>
  <c i="7" r="J220"/>
  <c r="BK226"/>
  <c r="BK252"/>
  <c r="J267"/>
  <c r="BK212"/>
  <c r="BK194"/>
  <c r="BK259"/>
  <c r="J194"/>
  <c i="8" r="BK234"/>
  <c r="J104"/>
  <c r="BK159"/>
  <c r="J222"/>
  <c r="BK115"/>
  <c r="J141"/>
  <c r="BK172"/>
  <c r="J245"/>
  <c r="BK149"/>
  <c i="9" r="J149"/>
  <c r="J93"/>
  <c r="BK119"/>
  <c r="BK97"/>
  <c i="10" r="BK106"/>
  <c r="J122"/>
  <c r="BK129"/>
  <c i="11" r="J148"/>
  <c r="BK178"/>
  <c r="BK223"/>
  <c i="13" r="BK94"/>
  <c r="BK139"/>
  <c r="BK114"/>
  <c r="BK135"/>
  <c r="BK109"/>
  <c i="14" r="BK122"/>
  <c i="3" r="J344"/>
  <c r="J319"/>
  <c r="BK319"/>
  <c i="4" r="BK927"/>
  <c r="BK197"/>
  <c r="BK655"/>
  <c r="J941"/>
  <c r="J429"/>
  <c r="J675"/>
  <c r="BK679"/>
  <c r="J188"/>
  <c r="BK357"/>
  <c r="BK649"/>
  <c r="BK652"/>
  <c i="5" r="BK146"/>
  <c r="BK110"/>
  <c r="J160"/>
  <c r="J159"/>
  <c r="J133"/>
  <c i="6" r="J93"/>
  <c i="7" r="BK125"/>
  <c r="BK182"/>
  <c r="J138"/>
  <c r="J234"/>
  <c r="J262"/>
  <c r="J122"/>
  <c r="BK239"/>
  <c r="J129"/>
  <c r="BK215"/>
  <c r="BK270"/>
  <c r="J143"/>
  <c i="8" r="BK238"/>
  <c r="J117"/>
  <c r="BK112"/>
  <c r="BK195"/>
  <c r="J210"/>
  <c r="BK250"/>
  <c r="J184"/>
  <c r="BK240"/>
  <c r="J155"/>
  <c i="9" r="J115"/>
  <c r="BK148"/>
  <c r="BK100"/>
  <c i="10" r="BK124"/>
  <c r="J101"/>
  <c r="J98"/>
  <c i="11" r="J124"/>
  <c r="J202"/>
  <c i="12" r="F38"/>
  <c i="1" r="BC66"/>
  <c i="13" r="J108"/>
  <c i="14" r="BK133"/>
  <c i="2" r="BK88"/>
  <c i="3" r="J351"/>
  <c r="J322"/>
  <c r="BK283"/>
  <c i="4" r="BK626"/>
  <c r="BK353"/>
  <c r="J760"/>
  <c r="J149"/>
  <c r="BK642"/>
  <c r="BK678"/>
  <c r="BK657"/>
  <c r="BK134"/>
  <c r="BK672"/>
  <c r="BK119"/>
  <c r="BK400"/>
  <c i="5" r="J150"/>
  <c r="BK172"/>
  <c r="BK97"/>
  <c r="BK92"/>
  <c r="J155"/>
  <c i="6" r="J99"/>
  <c i="7" r="BK151"/>
  <c r="J181"/>
  <c r="BK164"/>
  <c r="BK110"/>
  <c r="J179"/>
  <c r="J100"/>
  <c r="J176"/>
  <c r="J186"/>
  <c r="BK246"/>
  <c r="J107"/>
  <c i="8" r="BK208"/>
  <c r="J251"/>
  <c r="BK132"/>
  <c r="BK197"/>
  <c r="BK174"/>
  <c i="2" r="BK110"/>
  <c i="3" r="BK293"/>
  <c r="J171"/>
  <c r="J132"/>
  <c i="4" r="BK648"/>
  <c r="BK180"/>
  <c r="BK512"/>
  <c r="BK760"/>
  <c r="BK204"/>
  <c r="J654"/>
  <c r="BK661"/>
  <c r="J106"/>
  <c r="BK485"/>
  <c r="J660"/>
  <c r="J159"/>
  <c i="5" r="J182"/>
  <c r="J180"/>
  <c r="J151"/>
  <c r="BK147"/>
  <c r="J144"/>
  <c i="6" r="J96"/>
  <c i="7" r="J203"/>
  <c r="BK144"/>
  <c r="J108"/>
  <c r="BK191"/>
  <c r="J102"/>
  <c i="8" r="J175"/>
  <c r="J258"/>
  <c r="J136"/>
  <c r="BK199"/>
  <c r="J94"/>
  <c r="BK246"/>
  <c r="BK160"/>
  <c r="BK223"/>
  <c r="J152"/>
  <c i="9" r="J104"/>
  <c r="J139"/>
  <c r="BK134"/>
  <c i="10" r="J93"/>
  <c r="BK94"/>
  <c r="BK97"/>
  <c i="11" r="BK215"/>
  <c r="J227"/>
  <c i="13" r="J132"/>
  <c r="BK141"/>
  <c r="BK145"/>
  <c r="BK91"/>
  <c r="BK112"/>
  <c i="2" r="J90"/>
  <c i="3" r="J267"/>
  <c r="BK260"/>
  <c r="BK119"/>
  <c i="4" r="J661"/>
  <c r="J216"/>
  <c r="BK545"/>
  <c r="BK875"/>
  <c r="J402"/>
  <c r="J719"/>
  <c r="BK131"/>
  <c r="BK531"/>
  <c r="BK721"/>
  <c r="BK427"/>
  <c r="BK796"/>
  <c r="BK146"/>
  <c i="5" r="J141"/>
  <c r="BK143"/>
  <c r="BK183"/>
  <c r="BK166"/>
  <c r="BK133"/>
  <c r="BK124"/>
  <c i="6" r="BK96"/>
  <c i="7" r="BK176"/>
  <c r="J173"/>
  <c r="BK174"/>
  <c r="BK96"/>
  <c r="BK249"/>
  <c r="BK159"/>
  <c r="J166"/>
  <c r="BK168"/>
  <c r="BK217"/>
  <c i="8" r="J238"/>
  <c r="J151"/>
  <c r="BK209"/>
  <c r="J261"/>
  <c r="J166"/>
  <c r="BK242"/>
  <c r="J113"/>
  <c r="BK183"/>
  <c r="J98"/>
  <c r="BK201"/>
  <c r="J115"/>
  <c i="9" r="BK117"/>
  <c r="J138"/>
  <c r="BK128"/>
  <c r="J140"/>
  <c i="10" r="BK113"/>
  <c r="BK91"/>
  <c r="BK105"/>
  <c i="11" r="BK198"/>
  <c r="J206"/>
  <c i="13" r="BK92"/>
  <c r="BK122"/>
  <c r="J141"/>
  <c r="J97"/>
  <c r="BK157"/>
  <c i="14" r="BK112"/>
  <c r="J97"/>
  <c i="3" r="BK110"/>
  <c r="J252"/>
  <c r="BK327"/>
  <c i="4" r="J820"/>
  <c r="BK384"/>
  <c r="J646"/>
  <c r="BK739"/>
  <c r="BK919"/>
  <c r="BK483"/>
  <c r="BK730"/>
  <c r="BK480"/>
  <c r="J645"/>
  <c r="J257"/>
  <c r="BK576"/>
  <c r="BK608"/>
  <c i="5" r="J124"/>
  <c r="J147"/>
  <c r="J145"/>
  <c r="J92"/>
  <c r="BK165"/>
  <c r="BK115"/>
  <c i="6" r="BK91"/>
  <c i="7" r="BK196"/>
  <c r="BK189"/>
  <c r="J253"/>
  <c r="J97"/>
  <c r="BK247"/>
  <c r="J168"/>
  <c r="BK218"/>
  <c r="J135"/>
  <c r="J200"/>
  <c r="J239"/>
  <c i="8" r="J240"/>
  <c r="J180"/>
  <c r="BK247"/>
  <c r="BK190"/>
  <c r="J223"/>
  <c r="BK110"/>
  <c r="J146"/>
  <c r="BK251"/>
  <c r="BK145"/>
  <c r="BK181"/>
  <c i="9" r="BK123"/>
  <c r="J134"/>
  <c r="BK122"/>
  <c i="10" r="J96"/>
  <c i="11" r="BK177"/>
  <c r="BK143"/>
  <c i="13" r="J100"/>
  <c r="BK137"/>
  <c r="BK97"/>
  <c i="2" r="BK106"/>
  <c i="3" r="BK246"/>
  <c r="BK171"/>
  <c i="4" r="J431"/>
  <c r="BK585"/>
  <c r="J702"/>
  <c r="BK741"/>
  <c r="BK653"/>
  <c r="BK314"/>
  <c r="J662"/>
  <c i="5" r="J175"/>
  <c r="BK128"/>
  <c r="J108"/>
  <c i="7" r="BK173"/>
  <c r="J150"/>
  <c r="BK231"/>
  <c i="8" r="J97"/>
  <c r="BK127"/>
  <c r="J100"/>
  <c r="BK254"/>
  <c r="BK104"/>
  <c r="BK134"/>
  <c i="9" r="J150"/>
  <c r="J123"/>
  <c i="10" r="J126"/>
  <c r="J97"/>
  <c i="11" r="J165"/>
  <c i="13" r="J142"/>
  <c r="BK103"/>
  <c r="J140"/>
  <c i="14" r="BK97"/>
  <c i="3" r="J308"/>
  <c r="J355"/>
  <c r="J119"/>
  <c i="4" r="BK781"/>
  <c r="J592"/>
  <c r="J137"/>
  <c r="J653"/>
  <c r="BK192"/>
  <c r="BK646"/>
  <c r="BK788"/>
  <c r="J119"/>
  <c r="J554"/>
  <c r="BK650"/>
  <c r="BK606"/>
  <c r="BK645"/>
  <c i="5" r="BK179"/>
  <c r="BK159"/>
  <c r="BK158"/>
  <c r="J103"/>
  <c r="J178"/>
  <c r="J126"/>
  <c i="6" r="BK101"/>
  <c i="7" r="BK118"/>
  <c r="BK185"/>
  <c r="BK170"/>
  <c r="J209"/>
  <c r="BK244"/>
  <c r="BK108"/>
  <c r="BK171"/>
  <c r="BK111"/>
  <c r="BK166"/>
  <c r="BK236"/>
  <c i="8" r="J248"/>
  <c r="J185"/>
  <c r="BK205"/>
  <c r="BK108"/>
  <c r="BK175"/>
  <c r="BK125"/>
  <c r="BK198"/>
  <c r="BK263"/>
  <c r="BK191"/>
  <c i="9" r="J155"/>
  <c r="J95"/>
  <c r="BK124"/>
  <c r="J141"/>
  <c r="J111"/>
  <c i="10" r="BK103"/>
  <c r="J106"/>
  <c i="11" r="J155"/>
  <c r="BK182"/>
  <c r="BK148"/>
  <c i="13" r="BK118"/>
  <c r="J146"/>
  <c r="J133"/>
  <c r="J96"/>
  <c r="BK136"/>
  <c i="14" r="BK109"/>
  <c i="3" r="J123"/>
  <c r="J194"/>
  <c r="J360"/>
  <c r="BK147"/>
  <c i="4" r="J483"/>
  <c r="BK753"/>
  <c r="J503"/>
  <c r="J776"/>
  <c r="BK315"/>
  <c r="J779"/>
  <c r="J873"/>
  <c r="J772"/>
  <c r="J824"/>
  <c r="BK335"/>
  <c r="J246"/>
  <c i="5" r="J177"/>
  <c r="BK160"/>
  <c r="J134"/>
  <c r="J170"/>
  <c i="6" r="BK99"/>
  <c i="7" r="BK232"/>
  <c r="J236"/>
  <c r="J268"/>
  <c r="BK161"/>
  <c r="BK237"/>
  <c r="J103"/>
  <c r="J193"/>
  <c r="BK262"/>
  <c r="J147"/>
  <c r="J255"/>
  <c r="J121"/>
  <c r="J196"/>
  <c i="8" r="J230"/>
  <c r="BK224"/>
  <c r="BK96"/>
  <c r="BK161"/>
  <c r="BK155"/>
  <c r="BK184"/>
  <c r="J107"/>
  <c r="BK166"/>
  <c r="BK255"/>
  <c r="BK180"/>
  <c i="9" r="BK140"/>
  <c r="BK132"/>
  <c r="BK153"/>
  <c r="J152"/>
  <c r="BK142"/>
  <c i="10" r="BK100"/>
  <c r="J107"/>
  <c i="11" r="BK173"/>
  <c r="J173"/>
  <c r="BK227"/>
  <c i="13" r="J112"/>
  <c r="J137"/>
  <c r="J127"/>
  <c r="BK120"/>
  <c r="J126"/>
  <c r="BK100"/>
  <c i="14" r="J139"/>
  <c i="2" r="F36"/>
  <c i="4" r="J680"/>
  <c r="J340"/>
  <c r="J714"/>
  <c r="J167"/>
  <c r="J656"/>
  <c r="BK824"/>
  <c r="BK911"/>
  <c r="BK438"/>
  <c r="BK790"/>
  <c r="J314"/>
  <c r="J438"/>
  <c i="5" r="J116"/>
  <c r="J129"/>
  <c r="J102"/>
  <c r="BK155"/>
  <c r="J119"/>
  <c i="6" r="J102"/>
  <c i="7" r="BK109"/>
  <c r="BK162"/>
  <c r="BK186"/>
  <c r="BK101"/>
  <c r="J252"/>
  <c r="BK132"/>
  <c r="BK248"/>
  <c r="BK260"/>
  <c r="BK145"/>
  <c r="BK201"/>
  <c i="8" r="BK241"/>
  <c r="J178"/>
  <c r="BK102"/>
  <c r="BK200"/>
  <c r="BK244"/>
  <c r="BK139"/>
  <c r="BK157"/>
  <c i="2" r="BK122"/>
  <c i="3" r="BK373"/>
  <c r="J310"/>
  <c r="BK250"/>
  <c r="BK161"/>
  <c i="4" r="J550"/>
  <c r="J897"/>
  <c r="BK212"/>
  <c r="J712"/>
  <c r="J835"/>
  <c r="J536"/>
  <c r="J626"/>
  <c r="J146"/>
  <c r="BK564"/>
  <c r="BK144"/>
  <c r="BK410"/>
  <c r="BK547"/>
  <c i="5" r="J94"/>
  <c r="BK100"/>
  <c r="J99"/>
  <c r="BK108"/>
  <c r="BK95"/>
  <c i="6" r="J100"/>
  <c i="7" r="J217"/>
  <c r="J215"/>
  <c r="BK114"/>
  <c r="J128"/>
  <c r="BK163"/>
  <c i="8" r="J250"/>
  <c r="BK118"/>
  <c r="BK116"/>
  <c r="J225"/>
  <c r="J127"/>
  <c r="J170"/>
  <c r="BK213"/>
  <c r="J95"/>
  <c r="BK203"/>
  <c r="J118"/>
  <c i="9" r="BK120"/>
  <c r="J142"/>
  <c r="BK99"/>
  <c i="10" r="J129"/>
  <c r="J119"/>
  <c r="J103"/>
  <c i="11" r="J143"/>
  <c r="BK140"/>
  <c r="BK194"/>
  <c i="13" r="J118"/>
  <c r="J157"/>
  <c r="J130"/>
  <c r="BK105"/>
  <c r="BK125"/>
  <c r="J101"/>
  <c i="14" r="BK114"/>
  <c i="2" l="1" r="BK82"/>
  <c r="R82"/>
  <c i="3" r="R98"/>
  <c r="BK247"/>
  <c r="J247"/>
  <c r="J64"/>
  <c r="T274"/>
  <c r="BK301"/>
  <c r="J301"/>
  <c r="J69"/>
  <c r="T326"/>
  <c r="R343"/>
  <c r="T380"/>
  <c i="4" r="R196"/>
  <c r="BK330"/>
  <c r="J330"/>
  <c r="J65"/>
  <c r="R330"/>
  <c r="R484"/>
  <c r="BK553"/>
  <c r="BK594"/>
  <c r="J594"/>
  <c r="J73"/>
  <c r="P610"/>
  <c r="P631"/>
  <c r="P644"/>
  <c r="T674"/>
  <c r="P819"/>
  <c r="P926"/>
  <c i="5" r="BK90"/>
  <c r="J90"/>
  <c r="J64"/>
  <c r="R90"/>
  <c r="P176"/>
  <c i="6" r="BK88"/>
  <c i="7" r="P104"/>
  <c r="T130"/>
  <c r="T216"/>
  <c r="R256"/>
  <c i="8" r="P101"/>
  <c r="T182"/>
  <c r="BK259"/>
  <c r="J259"/>
  <c r="J69"/>
  <c i="9" r="P92"/>
  <c r="R108"/>
  <c r="BK133"/>
  <c r="J133"/>
  <c r="J68"/>
  <c r="R151"/>
  <c i="10" r="R110"/>
  <c i="2" r="BK91"/>
  <c r="J91"/>
  <c r="J61"/>
  <c i="3" r="BK98"/>
  <c r="J98"/>
  <c r="J61"/>
  <c r="T98"/>
  <c r="T247"/>
  <c r="P301"/>
  <c r="BK326"/>
  <c r="J326"/>
  <c r="J71"/>
  <c r="P350"/>
  <c i="4" r="T196"/>
  <c r="BK484"/>
  <c r="J484"/>
  <c r="J67"/>
  <c r="T594"/>
  <c r="R699"/>
  <c r="P783"/>
  <c r="BK935"/>
  <c r="J935"/>
  <c r="J83"/>
  <c i="5" r="P96"/>
  <c i="7" r="P130"/>
  <c r="P216"/>
  <c r="R264"/>
  <c i="8" r="P92"/>
  <c r="T92"/>
  <c r="P182"/>
  <c i="9" r="P114"/>
  <c r="T151"/>
  <c i="10" r="R121"/>
  <c i="11" r="P181"/>
  <c r="P180"/>
  <c r="BK229"/>
  <c r="J229"/>
  <c r="J72"/>
  <c i="2" r="P91"/>
  <c i="3" r="T114"/>
  <c r="T97"/>
  <c r="R274"/>
  <c r="BK350"/>
  <c r="J350"/>
  <c r="J73"/>
  <c i="4" r="P105"/>
  <c r="BK158"/>
  <c r="J158"/>
  <c r="J62"/>
  <c r="R158"/>
  <c r="T339"/>
  <c r="R541"/>
  <c r="BK587"/>
  <c r="J587"/>
  <c r="J72"/>
  <c r="T587"/>
  <c r="T610"/>
  <c r="BK644"/>
  <c r="J644"/>
  <c r="J77"/>
  <c r="BK674"/>
  <c r="J674"/>
  <c r="J78"/>
  <c r="P674"/>
  <c r="R819"/>
  <c r="P935"/>
  <c i="5" r="BK96"/>
  <c r="J96"/>
  <c r="J65"/>
  <c r="T176"/>
  <c i="7" r="BK94"/>
  <c r="J94"/>
  <c r="J64"/>
  <c r="T94"/>
  <c r="BK130"/>
  <c r="J130"/>
  <c r="J66"/>
  <c r="T154"/>
  <c r="R210"/>
  <c r="BK264"/>
  <c r="J264"/>
  <c r="J71"/>
  <c i="8" r="R101"/>
  <c r="P126"/>
  <c r="P252"/>
  <c i="9" r="T92"/>
  <c r="R114"/>
  <c r="BK151"/>
  <c r="J151"/>
  <c r="J69"/>
  <c i="10" r="P90"/>
  <c r="T110"/>
  <c i="11" r="R96"/>
  <c r="R95"/>
  <c r="P147"/>
  <c r="P146"/>
  <c r="BK214"/>
  <c r="J214"/>
  <c r="J71"/>
  <c r="T229"/>
  <c i="13" r="P90"/>
  <c r="P138"/>
  <c r="T155"/>
  <c i="2" r="T82"/>
  <c i="3" r="BK114"/>
  <c r="P247"/>
  <c r="T301"/>
  <c r="BK343"/>
  <c r="J343"/>
  <c r="J72"/>
  <c r="T343"/>
  <c r="P380"/>
  <c i="4" r="BK196"/>
  <c r="J196"/>
  <c r="J63"/>
  <c r="R339"/>
  <c r="P541"/>
  <c r="T541"/>
  <c r="P594"/>
  <c r="R610"/>
  <c r="BK631"/>
  <c r="J631"/>
  <c r="J76"/>
  <c r="T644"/>
  <c r="R674"/>
  <c r="T819"/>
  <c r="T935"/>
  <c i="5" r="T96"/>
  <c i="6" r="P88"/>
  <c r="P87"/>
  <c i="1" r="AU60"/>
  <c i="7" r="P94"/>
  <c r="T104"/>
  <c r="P154"/>
  <c r="BK210"/>
  <c r="J210"/>
  <c r="J68"/>
  <c r="T210"/>
  <c r="T264"/>
  <c i="8" r="T101"/>
  <c r="T126"/>
  <c r="R252"/>
  <c r="T259"/>
  <c i="9" r="P108"/>
  <c r="T114"/>
  <c r="P151"/>
  <c i="10" r="BK90"/>
  <c r="J90"/>
  <c r="J64"/>
  <c r="T121"/>
  <c i="11" r="BK96"/>
  <c r="BK95"/>
  <c r="J95"/>
  <c r="J64"/>
  <c r="R147"/>
  <c r="R146"/>
  <c r="P214"/>
  <c r="P213"/>
  <c i="13" r="T90"/>
  <c r="BK138"/>
  <c r="J138"/>
  <c r="J66"/>
  <c r="P155"/>
  <c i="14" r="BK106"/>
  <c r="J106"/>
  <c r="J66"/>
  <c i="2" r="R91"/>
  <c r="R81"/>
  <c i="3" r="P98"/>
  <c r="R247"/>
  <c r="P343"/>
  <c r="R380"/>
  <c i="4" r="BK105"/>
  <c r="J105"/>
  <c r="J61"/>
  <c r="T105"/>
  <c r="T158"/>
  <c r="P339"/>
  <c r="BK541"/>
  <c r="J541"/>
  <c r="J68"/>
  <c r="T553"/>
  <c r="P587"/>
  <c r="BK610"/>
  <c r="J610"/>
  <c r="J74"/>
  <c r="R617"/>
  <c r="T631"/>
  <c r="P699"/>
  <c r="BK783"/>
  <c r="J783"/>
  <c r="J80"/>
  <c r="T783"/>
  <c r="R926"/>
  <c i="5" r="T90"/>
  <c r="BK176"/>
  <c r="J176"/>
  <c r="J66"/>
  <c i="6" r="R88"/>
  <c r="R87"/>
  <c i="7" r="BK104"/>
  <c r="J104"/>
  <c r="J65"/>
  <c r="R130"/>
  <c r="BK216"/>
  <c r="J216"/>
  <c r="J69"/>
  <c r="P256"/>
  <c i="8" r="BK101"/>
  <c r="R182"/>
  <c r="P259"/>
  <c i="9" r="R92"/>
  <c r="T108"/>
  <c r="P133"/>
  <c i="10" r="T90"/>
  <c r="T89"/>
  <c r="P121"/>
  <c i="11" r="T147"/>
  <c r="T146"/>
  <c r="T214"/>
  <c r="T213"/>
  <c i="13" r="BK121"/>
  <c r="J121"/>
  <c r="J65"/>
  <c r="R138"/>
  <c i="14" r="P96"/>
  <c i="4" r="P196"/>
  <c r="P330"/>
  <c r="T330"/>
  <c r="T484"/>
  <c r="R553"/>
  <c r="R587"/>
  <c r="BK617"/>
  <c r="J617"/>
  <c r="J75"/>
  <c r="R631"/>
  <c r="R644"/>
  <c r="T699"/>
  <c r="R783"/>
  <c r="BK926"/>
  <c r="J926"/>
  <c r="J82"/>
  <c r="R935"/>
  <c i="5" r="R96"/>
  <c i="6" r="T88"/>
  <c r="T87"/>
  <c i="7" r="R94"/>
  <c r="BK154"/>
  <c r="J154"/>
  <c r="J67"/>
  <c r="R216"/>
  <c r="T256"/>
  <c i="8" r="BK92"/>
  <c r="J92"/>
  <c r="J64"/>
  <c r="R92"/>
  <c r="BK182"/>
  <c r="J182"/>
  <c r="J67"/>
  <c r="T252"/>
  <c i="9" r="BK92"/>
  <c r="BK114"/>
  <c r="J114"/>
  <c r="J67"/>
  <c r="T133"/>
  <c i="10" r="R90"/>
  <c r="R89"/>
  <c r="P110"/>
  <c i="11" r="BK147"/>
  <c r="BK146"/>
  <c r="J146"/>
  <c r="J66"/>
  <c r="T181"/>
  <c r="T180"/>
  <c r="R229"/>
  <c i="13" r="R90"/>
  <c r="T121"/>
  <c r="R155"/>
  <c i="14" r="BK96"/>
  <c r="T106"/>
  <c i="2" r="T91"/>
  <c r="T81"/>
  <c i="3" r="P114"/>
  <c r="P97"/>
  <c r="BK274"/>
  <c r="J274"/>
  <c r="J66"/>
  <c r="R301"/>
  <c r="R326"/>
  <c r="T350"/>
  <c r="BK380"/>
  <c r="J380"/>
  <c r="J76"/>
  <c i="4" r="R105"/>
  <c r="R104"/>
  <c r="P158"/>
  <c r="BK339"/>
  <c r="J339"/>
  <c r="J66"/>
  <c r="P484"/>
  <c r="P553"/>
  <c r="R594"/>
  <c r="P617"/>
  <c r="T617"/>
  <c r="BK699"/>
  <c r="J699"/>
  <c r="J79"/>
  <c r="BK819"/>
  <c r="J819"/>
  <c r="J81"/>
  <c r="T926"/>
  <c i="5" r="P90"/>
  <c r="R176"/>
  <c i="7" r="R104"/>
  <c r="R154"/>
  <c r="P210"/>
  <c r="BK256"/>
  <c r="J256"/>
  <c r="J70"/>
  <c r="P264"/>
  <c i="8" r="BK126"/>
  <c r="J126"/>
  <c r="J66"/>
  <c r="R126"/>
  <c r="BK252"/>
  <c r="J252"/>
  <c r="J68"/>
  <c r="R259"/>
  <c i="9" r="BK108"/>
  <c r="J108"/>
  <c r="J65"/>
  <c r="R133"/>
  <c i="10" r="BK110"/>
  <c r="J110"/>
  <c r="J66"/>
  <c r="BK121"/>
  <c r="J121"/>
  <c r="J67"/>
  <c i="11" r="T96"/>
  <c r="T95"/>
  <c r="T94"/>
  <c r="R181"/>
  <c r="R180"/>
  <c r="P229"/>
  <c i="13" r="BK90"/>
  <c r="J90"/>
  <c r="J64"/>
  <c r="R121"/>
  <c r="BK155"/>
  <c r="J155"/>
  <c r="J67"/>
  <c i="14" r="T96"/>
  <c r="P106"/>
  <c r="R121"/>
  <c i="2" r="P82"/>
  <c i="3" r="R114"/>
  <c r="R97"/>
  <c r="P274"/>
  <c r="P326"/>
  <c r="R350"/>
  <c i="11" r="P96"/>
  <c r="P95"/>
  <c r="P94"/>
  <c i="1" r="AU65"/>
  <c i="11" r="BK181"/>
  <c r="J181"/>
  <c r="J69"/>
  <c r="R214"/>
  <c r="R213"/>
  <c i="13" r="P121"/>
  <c r="T138"/>
  <c i="14" r="R96"/>
  <c r="R106"/>
  <c r="BK121"/>
  <c r="J121"/>
  <c r="J68"/>
  <c r="P121"/>
  <c r="T121"/>
  <c r="BK135"/>
  <c r="J135"/>
  <c r="J71"/>
  <c r="P135"/>
  <c r="P134"/>
  <c r="R135"/>
  <c r="R134"/>
  <c r="T135"/>
  <c r="T134"/>
  <c i="3" r="BK109"/>
  <c r="J109"/>
  <c r="J62"/>
  <c r="BK364"/>
  <c r="J364"/>
  <c r="J74"/>
  <c r="BK372"/>
  <c r="J372"/>
  <c r="J75"/>
  <c i="12" r="BK89"/>
  <c r="J89"/>
  <c r="J65"/>
  <c i="4" r="BK549"/>
  <c r="J549"/>
  <c r="J69"/>
  <c i="6" r="BK104"/>
  <c r="J104"/>
  <c r="J65"/>
  <c i="3" r="BK287"/>
  <c r="J287"/>
  <c r="J67"/>
  <c i="10" r="BK108"/>
  <c r="J108"/>
  <c r="J65"/>
  <c i="3" r="BK292"/>
  <c r="J292"/>
  <c r="J68"/>
  <c r="BK321"/>
  <c r="J321"/>
  <c r="J70"/>
  <c i="5" r="BK185"/>
  <c r="J185"/>
  <c r="J67"/>
  <c i="14" r="BK111"/>
  <c r="J111"/>
  <c r="J67"/>
  <c i="4" r="BK319"/>
  <c r="J319"/>
  <c r="J64"/>
  <c i="9" r="BK112"/>
  <c r="J112"/>
  <c r="J66"/>
  <c i="14" r="BK132"/>
  <c r="J132"/>
  <c r="J69"/>
  <c r="BK138"/>
  <c r="J138"/>
  <c r="J72"/>
  <c r="E82"/>
  <c r="BE112"/>
  <c r="BE126"/>
  <c r="BE136"/>
  <c r="F59"/>
  <c r="BE109"/>
  <c r="BE128"/>
  <c r="BE139"/>
  <c i="13" r="BK89"/>
  <c r="J89"/>
  <c i="14" r="BE97"/>
  <c r="BE99"/>
  <c r="J88"/>
  <c r="BE107"/>
  <c r="BE130"/>
  <c r="BE137"/>
  <c r="BE123"/>
  <c r="BE124"/>
  <c r="BE114"/>
  <c r="BE122"/>
  <c r="BE133"/>
  <c i="13" r="F86"/>
  <c r="BE95"/>
  <c r="BE103"/>
  <c r="BE137"/>
  <c r="BE142"/>
  <c r="BE148"/>
  <c r="BE156"/>
  <c i="12" r="BK88"/>
  <c r="BK87"/>
  <c r="J87"/>
  <c r="J63"/>
  <c i="13" r="J56"/>
  <c r="BE92"/>
  <c r="BE94"/>
  <c r="BE99"/>
  <c r="BE105"/>
  <c r="BE106"/>
  <c r="BE113"/>
  <c r="BE117"/>
  <c r="BE127"/>
  <c r="BE130"/>
  <c r="BE136"/>
  <c r="BE143"/>
  <c r="BE151"/>
  <c r="E77"/>
  <c r="BE100"/>
  <c r="BE104"/>
  <c r="BE107"/>
  <c r="BE114"/>
  <c r="BE120"/>
  <c r="BE128"/>
  <c r="BE131"/>
  <c r="BE146"/>
  <c r="BE93"/>
  <c r="BE112"/>
  <c r="BE118"/>
  <c r="BE149"/>
  <c r="BE150"/>
  <c r="BE101"/>
  <c r="BE102"/>
  <c r="BE108"/>
  <c r="BE109"/>
  <c r="BE115"/>
  <c r="BE116"/>
  <c r="BE129"/>
  <c r="BE132"/>
  <c r="BE144"/>
  <c r="BE152"/>
  <c r="BE153"/>
  <c r="BE91"/>
  <c r="BE97"/>
  <c r="BE119"/>
  <c r="BE122"/>
  <c r="BE126"/>
  <c r="BE133"/>
  <c r="BE147"/>
  <c r="BE96"/>
  <c r="BE110"/>
  <c r="BE111"/>
  <c r="BE125"/>
  <c r="BE135"/>
  <c r="BE139"/>
  <c r="BE140"/>
  <c r="BE141"/>
  <c r="BE145"/>
  <c r="BE98"/>
  <c r="BE123"/>
  <c r="BE124"/>
  <c r="BE134"/>
  <c r="BE154"/>
  <c r="BE157"/>
  <c i="11" r="J96"/>
  <c r="J65"/>
  <c r="BK180"/>
  <c r="J180"/>
  <c r="J68"/>
  <c i="12" r="J56"/>
  <c i="11" r="J147"/>
  <c r="J67"/>
  <c r="BK213"/>
  <c r="J213"/>
  <c r="J70"/>
  <c i="12" r="E50"/>
  <c r="F84"/>
  <c i="11" r="BK94"/>
  <c r="J94"/>
  <c r="J63"/>
  <c i="12" r="BE90"/>
  <c i="11" r="J56"/>
  <c r="BE140"/>
  <c r="BE141"/>
  <c r="BE142"/>
  <c r="BE159"/>
  <c r="BE233"/>
  <c r="E82"/>
  <c r="BE173"/>
  <c r="BE190"/>
  <c r="BE144"/>
  <c r="BE145"/>
  <c r="BE148"/>
  <c r="BE155"/>
  <c r="BE179"/>
  <c r="BE223"/>
  <c i="10" r="BK89"/>
  <c r="J89"/>
  <c i="11" r="BE116"/>
  <c r="BE182"/>
  <c r="BE198"/>
  <c r="BE202"/>
  <c r="BE206"/>
  <c r="BE230"/>
  <c r="BE143"/>
  <c r="BE177"/>
  <c r="BE210"/>
  <c r="BE212"/>
  <c r="F91"/>
  <c r="BE97"/>
  <c r="BE132"/>
  <c r="BE178"/>
  <c r="BE215"/>
  <c r="BE228"/>
  <c r="BE231"/>
  <c r="BE120"/>
  <c r="BE124"/>
  <c r="BE128"/>
  <c r="BE136"/>
  <c r="BE165"/>
  <c r="BE194"/>
  <c r="BE211"/>
  <c r="BE227"/>
  <c r="BE232"/>
  <c i="10" r="E50"/>
  <c r="F86"/>
  <c r="BE91"/>
  <c r="BE93"/>
  <c r="BE100"/>
  <c r="BE103"/>
  <c r="BE107"/>
  <c r="BE111"/>
  <c r="BE112"/>
  <c r="BE113"/>
  <c r="BE119"/>
  <c r="BE122"/>
  <c r="BE124"/>
  <c r="BE126"/>
  <c r="J56"/>
  <c r="BE128"/>
  <c r="BE101"/>
  <c r="BE104"/>
  <c r="BE105"/>
  <c r="BE118"/>
  <c i="9" r="J92"/>
  <c r="J64"/>
  <c i="10" r="BE92"/>
  <c r="BE95"/>
  <c r="BE98"/>
  <c r="BE117"/>
  <c r="BE130"/>
  <c r="BE96"/>
  <c r="BE97"/>
  <c r="BE114"/>
  <c r="BE116"/>
  <c r="BE102"/>
  <c r="BE106"/>
  <c r="BE109"/>
  <c r="BE115"/>
  <c r="BE123"/>
  <c r="BE125"/>
  <c r="BE99"/>
  <c r="BE120"/>
  <c r="BE127"/>
  <c r="BE129"/>
  <c r="BE94"/>
  <c i="8" r="J101"/>
  <c r="J65"/>
  <c i="9" r="F59"/>
  <c r="BE122"/>
  <c r="BE124"/>
  <c r="BE126"/>
  <c r="BE139"/>
  <c r="BE141"/>
  <c r="BE152"/>
  <c r="E79"/>
  <c r="BE106"/>
  <c r="BE128"/>
  <c r="BE132"/>
  <c r="BE136"/>
  <c r="BE142"/>
  <c r="BE143"/>
  <c r="BE149"/>
  <c r="BE150"/>
  <c r="BE155"/>
  <c r="J85"/>
  <c r="BE97"/>
  <c r="BE109"/>
  <c r="BE123"/>
  <c r="BE145"/>
  <c r="BE146"/>
  <c r="BE103"/>
  <c r="BE110"/>
  <c r="BE121"/>
  <c r="BE125"/>
  <c r="BE130"/>
  <c r="BE135"/>
  <c r="BE99"/>
  <c r="BE100"/>
  <c r="BE101"/>
  <c r="BE102"/>
  <c r="BE104"/>
  <c r="BE107"/>
  <c r="BE116"/>
  <c r="BE118"/>
  <c r="BE131"/>
  <c r="BE144"/>
  <c r="BE113"/>
  <c r="BE119"/>
  <c r="BE120"/>
  <c r="BE147"/>
  <c r="BE153"/>
  <c r="BE154"/>
  <c r="BE93"/>
  <c r="BE94"/>
  <c r="BE96"/>
  <c r="BE98"/>
  <c r="BE105"/>
  <c r="BE115"/>
  <c r="BE129"/>
  <c r="BE134"/>
  <c r="BE137"/>
  <c r="BE140"/>
  <c r="BE148"/>
  <c r="BE95"/>
  <c r="BE111"/>
  <c r="BE117"/>
  <c r="BE127"/>
  <c r="BE138"/>
  <c i="8" r="BE100"/>
  <c r="BE102"/>
  <c r="BE108"/>
  <c r="BE124"/>
  <c r="BE141"/>
  <c r="BE142"/>
  <c r="BE145"/>
  <c r="BE151"/>
  <c r="BE165"/>
  <c r="BE170"/>
  <c r="BE175"/>
  <c r="BE183"/>
  <c r="BE185"/>
  <c r="BE186"/>
  <c r="BE190"/>
  <c r="BE197"/>
  <c r="BE206"/>
  <c r="BE209"/>
  <c r="BE234"/>
  <c r="BE235"/>
  <c r="BE242"/>
  <c r="BE243"/>
  <c r="BE256"/>
  <c r="BE257"/>
  <c r="BE261"/>
  <c r="BE262"/>
  <c r="BE263"/>
  <c r="E50"/>
  <c r="F59"/>
  <c r="BE96"/>
  <c r="BE97"/>
  <c r="BE103"/>
  <c r="BE105"/>
  <c r="BE106"/>
  <c r="BE110"/>
  <c r="BE118"/>
  <c r="BE121"/>
  <c r="BE135"/>
  <c r="BE147"/>
  <c r="BE155"/>
  <c r="BE157"/>
  <c r="BE174"/>
  <c r="BE176"/>
  <c r="BE181"/>
  <c r="BE192"/>
  <c r="BE193"/>
  <c r="BE202"/>
  <c r="BE216"/>
  <c r="BE217"/>
  <c r="BE225"/>
  <c r="BE226"/>
  <c r="BE228"/>
  <c r="BE236"/>
  <c r="BE240"/>
  <c r="BE248"/>
  <c r="BE258"/>
  <c r="BE255"/>
  <c r="BE98"/>
  <c r="BE123"/>
  <c r="BE128"/>
  <c r="BE136"/>
  <c r="BE137"/>
  <c r="BE138"/>
  <c r="BE154"/>
  <c r="BE169"/>
  <c r="BE179"/>
  <c r="BE180"/>
  <c r="BE196"/>
  <c r="BE215"/>
  <c r="BE222"/>
  <c r="BE233"/>
  <c r="BE241"/>
  <c r="BE246"/>
  <c r="BE247"/>
  <c r="BE254"/>
  <c r="BE109"/>
  <c r="BE114"/>
  <c r="BE116"/>
  <c r="BE125"/>
  <c r="BE129"/>
  <c r="BE140"/>
  <c r="BE148"/>
  <c r="BE149"/>
  <c r="BE167"/>
  <c r="BE168"/>
  <c r="BE172"/>
  <c r="BE173"/>
  <c r="BE177"/>
  <c r="BE178"/>
  <c r="BE194"/>
  <c r="BE207"/>
  <c r="BE208"/>
  <c r="BE218"/>
  <c r="BE221"/>
  <c r="BE224"/>
  <c r="BE229"/>
  <c r="BE239"/>
  <c r="BE249"/>
  <c r="BE250"/>
  <c r="J56"/>
  <c r="BE93"/>
  <c r="BE104"/>
  <c r="BE117"/>
  <c r="BE131"/>
  <c r="BE143"/>
  <c r="BE144"/>
  <c r="BE153"/>
  <c r="BE158"/>
  <c r="BE187"/>
  <c r="BE198"/>
  <c r="BE203"/>
  <c r="BE204"/>
  <c r="BE212"/>
  <c r="BE213"/>
  <c r="BE219"/>
  <c r="BE227"/>
  <c r="BE231"/>
  <c r="BE232"/>
  <c r="BE238"/>
  <c r="BE244"/>
  <c i="7" r="BK93"/>
  <c r="J93"/>
  <c r="J63"/>
  <c i="8" r="BE94"/>
  <c r="BE95"/>
  <c r="BE99"/>
  <c r="BE111"/>
  <c r="BE112"/>
  <c r="BE120"/>
  <c r="BE122"/>
  <c r="BE127"/>
  <c r="BE130"/>
  <c r="BE132"/>
  <c r="BE134"/>
  <c r="BE152"/>
  <c r="BE156"/>
  <c r="BE160"/>
  <c r="BE161"/>
  <c r="BE162"/>
  <c r="BE163"/>
  <c r="BE166"/>
  <c r="BE188"/>
  <c r="BE191"/>
  <c r="BE199"/>
  <c r="BE200"/>
  <c r="BE205"/>
  <c r="BE211"/>
  <c r="BE220"/>
  <c r="BE223"/>
  <c r="BE230"/>
  <c r="BE260"/>
  <c r="BE107"/>
  <c r="BE113"/>
  <c r="BE115"/>
  <c r="BE119"/>
  <c r="BE133"/>
  <c r="BE139"/>
  <c r="BE146"/>
  <c r="BE150"/>
  <c r="BE159"/>
  <c r="BE164"/>
  <c r="BE171"/>
  <c r="BE184"/>
  <c r="BE189"/>
  <c r="BE195"/>
  <c r="BE201"/>
  <c r="BE210"/>
  <c r="BE214"/>
  <c r="BE237"/>
  <c r="BE245"/>
  <c r="BE251"/>
  <c r="BE253"/>
  <c i="7" r="BE100"/>
  <c r="BE111"/>
  <c r="BE112"/>
  <c r="BE129"/>
  <c r="BE140"/>
  <c r="BE142"/>
  <c r="BE145"/>
  <c r="BE156"/>
  <c r="BE158"/>
  <c r="BE162"/>
  <c r="BE177"/>
  <c r="BE178"/>
  <c r="BE188"/>
  <c r="BE191"/>
  <c r="BE200"/>
  <c r="BE203"/>
  <c r="BE204"/>
  <c r="BE215"/>
  <c r="BE218"/>
  <c r="BE220"/>
  <c r="BE221"/>
  <c r="BE223"/>
  <c r="BE228"/>
  <c r="BE235"/>
  <c r="BE255"/>
  <c r="BE257"/>
  <c r="BE263"/>
  <c r="BE269"/>
  <c r="BE270"/>
  <c r="BE95"/>
  <c r="BE116"/>
  <c r="BE117"/>
  <c r="BE118"/>
  <c r="BE122"/>
  <c r="BE127"/>
  <c r="BE135"/>
  <c r="BE138"/>
  <c r="BE141"/>
  <c r="BE147"/>
  <c r="BE148"/>
  <c r="BE155"/>
  <c r="BE167"/>
  <c r="BE169"/>
  <c r="BE193"/>
  <c r="BE194"/>
  <c r="BE195"/>
  <c r="BE196"/>
  <c r="BE201"/>
  <c r="BE211"/>
  <c r="BE214"/>
  <c r="BE217"/>
  <c r="BE226"/>
  <c r="BE248"/>
  <c r="BE262"/>
  <c r="BE96"/>
  <c r="BE98"/>
  <c r="BE101"/>
  <c r="BE108"/>
  <c r="BE123"/>
  <c r="BE132"/>
  <c r="BE151"/>
  <c r="BE173"/>
  <c r="BE174"/>
  <c r="BE179"/>
  <c r="BE192"/>
  <c r="BE198"/>
  <c r="BE208"/>
  <c r="BE219"/>
  <c r="BE241"/>
  <c r="BE245"/>
  <c r="BE250"/>
  <c r="BE251"/>
  <c r="J56"/>
  <c r="BE102"/>
  <c r="BE107"/>
  <c r="BE120"/>
  <c r="BE124"/>
  <c r="BE125"/>
  <c r="BE171"/>
  <c r="BE185"/>
  <c r="BE189"/>
  <c r="BE205"/>
  <c r="BE232"/>
  <c r="BE233"/>
  <c r="BE246"/>
  <c r="BE265"/>
  <c r="BE267"/>
  <c i="6" r="J88"/>
  <c r="J64"/>
  <c i="7" r="BE97"/>
  <c r="BE187"/>
  <c r="BE202"/>
  <c r="BE222"/>
  <c r="BE225"/>
  <c r="BE236"/>
  <c r="BE239"/>
  <c r="BE249"/>
  <c r="BE259"/>
  <c r="BE260"/>
  <c r="BE261"/>
  <c r="BE103"/>
  <c r="BE109"/>
  <c r="BE119"/>
  <c r="BE131"/>
  <c r="BE133"/>
  <c r="BE134"/>
  <c r="BE137"/>
  <c r="BE139"/>
  <c r="BE144"/>
  <c r="BE146"/>
  <c r="BE150"/>
  <c r="BE159"/>
  <c r="BE165"/>
  <c r="BE166"/>
  <c r="BE172"/>
  <c r="BE180"/>
  <c r="BE181"/>
  <c r="BE182"/>
  <c r="BE183"/>
  <c r="BE206"/>
  <c r="BE207"/>
  <c r="BE212"/>
  <c r="BE227"/>
  <c r="BE229"/>
  <c r="BE234"/>
  <c r="BE258"/>
  <c r="F59"/>
  <c r="BE106"/>
  <c r="BE110"/>
  <c r="BE114"/>
  <c r="BE115"/>
  <c r="BE136"/>
  <c r="BE149"/>
  <c r="BE152"/>
  <c r="BE153"/>
  <c r="BE161"/>
  <c r="BE170"/>
  <c r="BE175"/>
  <c r="BE176"/>
  <c r="BE190"/>
  <c r="BE197"/>
  <c r="BE199"/>
  <c r="BE213"/>
  <c r="BE230"/>
  <c r="BE242"/>
  <c r="BE244"/>
  <c r="BE253"/>
  <c r="BE266"/>
  <c r="E50"/>
  <c r="BE99"/>
  <c r="BE105"/>
  <c r="BE113"/>
  <c r="BE121"/>
  <c r="BE126"/>
  <c r="BE128"/>
  <c r="BE143"/>
  <c r="BE157"/>
  <c r="BE160"/>
  <c r="BE163"/>
  <c r="BE164"/>
  <c r="BE168"/>
  <c r="BE184"/>
  <c r="BE186"/>
  <c r="BE209"/>
  <c r="BE224"/>
  <c r="BE231"/>
  <c r="BE237"/>
  <c r="BE238"/>
  <c r="BE240"/>
  <c r="BE243"/>
  <c r="BE247"/>
  <c r="BE252"/>
  <c r="BE254"/>
  <c r="BE268"/>
  <c i="6" r="E50"/>
  <c r="F84"/>
  <c r="BE103"/>
  <c i="5" r="BK89"/>
  <c r="J89"/>
  <c i="6" r="J56"/>
  <c r="BE89"/>
  <c r="BE94"/>
  <c r="BE98"/>
  <c r="BE101"/>
  <c r="BE102"/>
  <c r="BE91"/>
  <c r="BE97"/>
  <c r="BE100"/>
  <c r="BE105"/>
  <c r="BE90"/>
  <c r="BE92"/>
  <c r="BE93"/>
  <c r="BE95"/>
  <c r="BE96"/>
  <c r="BE99"/>
  <c i="5" r="F59"/>
  <c r="BE91"/>
  <c r="BE94"/>
  <c r="BE110"/>
  <c r="BE112"/>
  <c r="BE134"/>
  <c r="BE138"/>
  <c r="BE139"/>
  <c r="BE143"/>
  <c r="BE146"/>
  <c r="BE147"/>
  <c r="BE163"/>
  <c r="BE182"/>
  <c i="4" r="BK104"/>
  <c i="5" r="BE115"/>
  <c r="BE116"/>
  <c r="BE120"/>
  <c r="BE122"/>
  <c r="BE125"/>
  <c r="BE126"/>
  <c r="BE135"/>
  <c r="BE136"/>
  <c r="BE152"/>
  <c r="BE160"/>
  <c r="BE161"/>
  <c r="BE162"/>
  <c r="BE170"/>
  <c r="BE174"/>
  <c r="BE180"/>
  <c r="BE183"/>
  <c r="BE99"/>
  <c r="BE105"/>
  <c r="BE108"/>
  <c r="BE113"/>
  <c r="BE118"/>
  <c r="BE119"/>
  <c r="BE137"/>
  <c r="BE156"/>
  <c r="BE164"/>
  <c r="BE169"/>
  <c r="BE175"/>
  <c r="BE184"/>
  <c r="BE186"/>
  <c i="4" r="J553"/>
  <c r="J71"/>
  <c i="5" r="E50"/>
  <c r="BE97"/>
  <c r="BE98"/>
  <c r="BE101"/>
  <c r="BE109"/>
  <c r="BE121"/>
  <c r="BE132"/>
  <c r="BE144"/>
  <c r="BE148"/>
  <c r="BE150"/>
  <c r="BE153"/>
  <c r="BE154"/>
  <c r="BE157"/>
  <c r="BE177"/>
  <c r="BE181"/>
  <c r="BE100"/>
  <c r="BE111"/>
  <c r="BE127"/>
  <c r="BE168"/>
  <c r="BE171"/>
  <c r="BE172"/>
  <c r="BE173"/>
  <c r="J83"/>
  <c r="BE93"/>
  <c r="BE103"/>
  <c r="BE107"/>
  <c r="BE117"/>
  <c r="BE123"/>
  <c r="BE124"/>
  <c r="BE130"/>
  <c r="BE133"/>
  <c r="BE140"/>
  <c r="BE141"/>
  <c r="BE142"/>
  <c r="BE151"/>
  <c r="BE165"/>
  <c r="BE166"/>
  <c r="BE179"/>
  <c r="BE92"/>
  <c r="BE95"/>
  <c r="BE102"/>
  <c r="BE104"/>
  <c r="BE106"/>
  <c r="BE114"/>
  <c r="BE128"/>
  <c r="BE129"/>
  <c r="BE131"/>
  <c r="BE145"/>
  <c r="BE149"/>
  <c r="BE155"/>
  <c r="BE158"/>
  <c r="BE159"/>
  <c r="BE167"/>
  <c r="BE178"/>
  <c i="4" r="BE298"/>
  <c r="BE349"/>
  <c r="BE355"/>
  <c r="BE367"/>
  <c r="BE485"/>
  <c r="BE564"/>
  <c r="BE570"/>
  <c r="BE576"/>
  <c r="BE592"/>
  <c r="BE642"/>
  <c r="BE654"/>
  <c r="BE655"/>
  <c r="BE659"/>
  <c r="F100"/>
  <c r="BE114"/>
  <c r="BE137"/>
  <c r="BE144"/>
  <c r="BE155"/>
  <c r="BE214"/>
  <c r="BE219"/>
  <c r="BE229"/>
  <c r="BE343"/>
  <c r="BE371"/>
  <c r="BE388"/>
  <c r="BE454"/>
  <c r="BE550"/>
  <c r="BE611"/>
  <c r="BE618"/>
  <c r="BE636"/>
  <c r="BE653"/>
  <c r="BE676"/>
  <c r="BE678"/>
  <c r="BE723"/>
  <c r="BE770"/>
  <c r="BE772"/>
  <c r="BE788"/>
  <c r="BE798"/>
  <c r="BE815"/>
  <c r="BE900"/>
  <c i="3" r="J114"/>
  <c r="J63"/>
  <c i="4" r="J52"/>
  <c r="BE125"/>
  <c r="BE167"/>
  <c r="BE180"/>
  <c r="BE252"/>
  <c r="BE261"/>
  <c r="BE335"/>
  <c r="BE345"/>
  <c r="BE452"/>
  <c r="BE499"/>
  <c r="BE503"/>
  <c r="BE542"/>
  <c r="BE558"/>
  <c r="BE560"/>
  <c r="BE601"/>
  <c r="BE606"/>
  <c r="BE648"/>
  <c r="BE651"/>
  <c r="BE661"/>
  <c r="BE662"/>
  <c r="BE679"/>
  <c r="BE680"/>
  <c r="BE691"/>
  <c r="BE704"/>
  <c r="BE714"/>
  <c r="BE753"/>
  <c r="BE897"/>
  <c r="BE899"/>
  <c r="BE117"/>
  <c r="BE119"/>
  <c r="BE121"/>
  <c r="BE123"/>
  <c r="BE131"/>
  <c r="BE159"/>
  <c r="BE197"/>
  <c r="BE204"/>
  <c r="BE209"/>
  <c r="BE257"/>
  <c r="BE357"/>
  <c r="BE402"/>
  <c r="BE456"/>
  <c r="BE465"/>
  <c r="BE512"/>
  <c r="BE517"/>
  <c r="BE522"/>
  <c r="BE566"/>
  <c r="BE588"/>
  <c r="BE595"/>
  <c r="BE645"/>
  <c r="BE647"/>
  <c r="BE652"/>
  <c r="BE675"/>
  <c r="BE682"/>
  <c r="BE707"/>
  <c r="BE755"/>
  <c r="BE776"/>
  <c r="BE903"/>
  <c r="BE927"/>
  <c r="E93"/>
  <c r="BE184"/>
  <c r="BE276"/>
  <c r="BE286"/>
  <c r="BE331"/>
  <c r="BE340"/>
  <c r="BE384"/>
  <c r="BE416"/>
  <c r="BE505"/>
  <c r="BE531"/>
  <c r="BE538"/>
  <c r="BE572"/>
  <c r="BE632"/>
  <c r="BE657"/>
  <c r="BE672"/>
  <c r="BE697"/>
  <c r="BE700"/>
  <c r="BE702"/>
  <c r="BE712"/>
  <c r="BE732"/>
  <c r="BE739"/>
  <c r="BE760"/>
  <c r="BE817"/>
  <c r="BE864"/>
  <c r="BE911"/>
  <c r="BE931"/>
  <c r="BE933"/>
  <c r="BE936"/>
  <c i="3" r="BK273"/>
  <c r="J273"/>
  <c r="J65"/>
  <c i="4" r="BE134"/>
  <c r="BE146"/>
  <c r="BE163"/>
  <c r="BE246"/>
  <c r="BE266"/>
  <c r="BE320"/>
  <c r="BE363"/>
  <c r="BE412"/>
  <c r="BE420"/>
  <c r="BE438"/>
  <c r="BE475"/>
  <c r="BE478"/>
  <c r="BE489"/>
  <c r="BE496"/>
  <c r="BE508"/>
  <c r="BE624"/>
  <c r="BE626"/>
  <c r="BE656"/>
  <c r="BE660"/>
  <c r="BE730"/>
  <c r="BE758"/>
  <c r="BE779"/>
  <c r="BE781"/>
  <c r="BE784"/>
  <c r="BE792"/>
  <c r="BE796"/>
  <c r="BE820"/>
  <c r="BE822"/>
  <c r="BE835"/>
  <c r="BE873"/>
  <c r="BE188"/>
  <c r="BE216"/>
  <c r="BE239"/>
  <c r="BE314"/>
  <c r="BE315"/>
  <c r="BE353"/>
  <c r="BE400"/>
  <c r="BE410"/>
  <c r="BE431"/>
  <c r="BE547"/>
  <c r="BE548"/>
  <c r="BE578"/>
  <c r="BE615"/>
  <c r="BE629"/>
  <c r="BE650"/>
  <c r="BE658"/>
  <c r="BE741"/>
  <c r="BE786"/>
  <c r="BE862"/>
  <c r="BE905"/>
  <c r="BE939"/>
  <c r="BE106"/>
  <c r="BE110"/>
  <c r="BE149"/>
  <c r="BE171"/>
  <c r="BE178"/>
  <c r="BE192"/>
  <c r="BE212"/>
  <c r="BE427"/>
  <c r="BE429"/>
  <c r="BE448"/>
  <c r="BE450"/>
  <c r="BE480"/>
  <c r="BE481"/>
  <c r="BE483"/>
  <c r="BE501"/>
  <c r="BE510"/>
  <c r="BE536"/>
  <c r="BE545"/>
  <c r="BE554"/>
  <c r="BE583"/>
  <c r="BE585"/>
  <c r="BE599"/>
  <c r="BE608"/>
  <c r="BE622"/>
  <c r="BE646"/>
  <c r="BE649"/>
  <c r="BE669"/>
  <c r="BE671"/>
  <c r="BE677"/>
  <c r="BE681"/>
  <c r="BE717"/>
  <c r="BE719"/>
  <c r="BE721"/>
  <c r="BE790"/>
  <c r="BE824"/>
  <c r="BE875"/>
  <c r="BE895"/>
  <c r="BE919"/>
  <c r="BE924"/>
  <c r="BE941"/>
  <c i="2" r="J82"/>
  <c r="J60"/>
  <c i="3" r="F93"/>
  <c r="BE115"/>
  <c r="BE119"/>
  <c r="BE123"/>
  <c r="BE171"/>
  <c r="BE175"/>
  <c r="BE248"/>
  <c r="BE255"/>
  <c r="BE246"/>
  <c r="BE260"/>
  <c r="BE264"/>
  <c r="BE283"/>
  <c r="BE351"/>
  <c r="J52"/>
  <c r="BE198"/>
  <c r="BE233"/>
  <c r="BE252"/>
  <c r="BE302"/>
  <c r="BE355"/>
  <c r="BE101"/>
  <c r="BE139"/>
  <c r="BE216"/>
  <c r="BE275"/>
  <c r="BE279"/>
  <c r="BE293"/>
  <c r="BE305"/>
  <c r="BE362"/>
  <c r="BE132"/>
  <c r="BE161"/>
  <c r="BE239"/>
  <c r="BE288"/>
  <c r="BE308"/>
  <c r="BE310"/>
  <c r="BE319"/>
  <c r="BE329"/>
  <c r="BE346"/>
  <c r="BE365"/>
  <c r="BE381"/>
  <c r="E86"/>
  <c r="BE105"/>
  <c r="BE110"/>
  <c r="BE147"/>
  <c r="BE151"/>
  <c r="BE182"/>
  <c r="BE235"/>
  <c r="BE257"/>
  <c r="BE270"/>
  <c r="BE327"/>
  <c r="BE99"/>
  <c r="BE194"/>
  <c r="BE226"/>
  <c r="BE344"/>
  <c r="BE360"/>
  <c r="BE188"/>
  <c r="BE250"/>
  <c r="BE267"/>
  <c r="BE322"/>
  <c r="BE332"/>
  <c r="BE373"/>
  <c r="BE384"/>
  <c i="2" r="J52"/>
  <c r="E71"/>
  <c r="BE88"/>
  <c r="BE92"/>
  <c r="BE97"/>
  <c r="BE101"/>
  <c r="BE119"/>
  <c i="1" r="BA55"/>
  <c i="2" r="BE90"/>
  <c r="BE110"/>
  <c r="BE122"/>
  <c i="1" r="BC55"/>
  <c i="2" r="F55"/>
  <c r="BE83"/>
  <c r="BE89"/>
  <c r="BE106"/>
  <c r="BE113"/>
  <c r="F35"/>
  <c i="1" r="BB55"/>
  <c i="5" r="F38"/>
  <c i="1" r="BC59"/>
  <c i="7" r="F39"/>
  <c i="1" r="BD61"/>
  <c i="7" r="F37"/>
  <c i="1" r="BB61"/>
  <c i="7" r="F38"/>
  <c i="1" r="BC61"/>
  <c i="10" r="F36"/>
  <c i="1" r="BA64"/>
  <c i="10" r="J32"/>
  <c i="12" r="F35"/>
  <c i="1" r="AZ66"/>
  <c i="13" r="F38"/>
  <c i="1" r="BC67"/>
  <c i="6" r="J36"/>
  <c i="1" r="AW60"/>
  <c i="6" r="F37"/>
  <c i="1" r="BB60"/>
  <c i="12" r="J36"/>
  <c i="1" r="AW66"/>
  <c i="14" r="F38"/>
  <c i="1" r="BC68"/>
  <c i="8" r="F36"/>
  <c i="1" r="BA62"/>
  <c i="14" r="F39"/>
  <c i="1" r="BD68"/>
  <c i="10" r="J36"/>
  <c i="1" r="AW64"/>
  <c i="2" r="F37"/>
  <c i="1" r="BD55"/>
  <c i="4" r="F35"/>
  <c i="1" r="BB57"/>
  <c i="13" r="F39"/>
  <c i="1" r="BD67"/>
  <c i="14" r="F37"/>
  <c i="1" r="BB68"/>
  <c i="5" r="J36"/>
  <c i="1" r="AW59"/>
  <c i="6" r="F36"/>
  <c i="1" r="BA60"/>
  <c i="6" r="F38"/>
  <c i="1" r="BC60"/>
  <c i="10" r="F37"/>
  <c i="1" r="BB64"/>
  <c i="14" r="J36"/>
  <c i="1" r="AW68"/>
  <c i="3" r="J34"/>
  <c i="1" r="AW56"/>
  <c i="8" r="F38"/>
  <c i="1" r="BC62"/>
  <c i="10" r="F38"/>
  <c i="1" r="BC64"/>
  <c i="2" r="J34"/>
  <c i="1" r="AW55"/>
  <c i="4" r="F37"/>
  <c i="1" r="BD57"/>
  <c i="5" r="F39"/>
  <c i="1" r="BD59"/>
  <c i="4" r="J34"/>
  <c i="1" r="AW57"/>
  <c i="4" r="F34"/>
  <c i="1" r="BA57"/>
  <c i="14" r="F36"/>
  <c i="1" r="BA68"/>
  <c i="3" r="F37"/>
  <c i="1" r="BD56"/>
  <c i="13" r="J32"/>
  <c i="5" r="F36"/>
  <c i="1" r="BA59"/>
  <c i="11" r="F38"/>
  <c i="1" r="BC65"/>
  <c i="11" r="F37"/>
  <c i="1" r="BB65"/>
  <c i="11" r="F39"/>
  <c i="1" r="BD65"/>
  <c i="9" r="F39"/>
  <c i="1" r="BD63"/>
  <c i="3" r="F36"/>
  <c i="1" r="BC56"/>
  <c i="11" r="F36"/>
  <c i="1" r="BA65"/>
  <c i="6" r="F39"/>
  <c i="1" r="BD60"/>
  <c i="9" r="F38"/>
  <c i="1" r="BC63"/>
  <c i="9" r="F37"/>
  <c i="1" r="BB63"/>
  <c i="13" r="F36"/>
  <c i="1" r="BA67"/>
  <c i="9" r="J36"/>
  <c i="1" r="AW63"/>
  <c i="13" r="J36"/>
  <c i="1" r="AW67"/>
  <c i="3" r="F35"/>
  <c i="1" r="BB56"/>
  <c i="9" r="F36"/>
  <c i="1" r="BA63"/>
  <c i="10" r="F39"/>
  <c i="1" r="BD64"/>
  <c i="11" r="J36"/>
  <c i="1" r="AW65"/>
  <c i="8" r="F39"/>
  <c i="1" r="BD62"/>
  <c i="7" r="F36"/>
  <c i="1" r="BA61"/>
  <c i="13" r="F37"/>
  <c i="1" r="BB67"/>
  <c i="5" r="F37"/>
  <c i="1" r="BB59"/>
  <c i="8" r="J36"/>
  <c i="1" r="AW62"/>
  <c i="3" r="F34"/>
  <c i="1" r="BA56"/>
  <c i="4" r="F36"/>
  <c i="1" r="BC57"/>
  <c r="AS54"/>
  <c i="7" r="J36"/>
  <c i="1" r="AW61"/>
  <c i="5" r="J32"/>
  <c i="8" r="F37"/>
  <c i="1" r="BB62"/>
  <c i="3" l="1" r="P273"/>
  <c i="7" r="R93"/>
  <c i="9" r="R91"/>
  <c i="14" r="R95"/>
  <c r="R94"/>
  <c r="P95"/>
  <c r="P94"/>
  <c i="1" r="AU68"/>
  <c i="3" r="BK97"/>
  <c r="J97"/>
  <c r="J60"/>
  <c i="10" r="P89"/>
  <c i="1" r="AU64"/>
  <c i="9" r="T91"/>
  <c i="3" r="R273"/>
  <c r="R96"/>
  <c i="9" r="BK91"/>
  <c r="J91"/>
  <c r="J63"/>
  <c i="8" r="T91"/>
  <c i="4" r="P104"/>
  <c r="BK552"/>
  <c r="J552"/>
  <c r="J70"/>
  <c i="3" r="P96"/>
  <c i="1" r="AU56"/>
  <c i="5" r="R89"/>
  <c i="8" r="BK91"/>
  <c r="J91"/>
  <c r="J63"/>
  <c i="4" r="T552"/>
  <c i="7" r="P93"/>
  <c i="1" r="AU61"/>
  <c i="7" r="T93"/>
  <c i="6" r="BK87"/>
  <c r="J87"/>
  <c i="3" r="T273"/>
  <c r="T96"/>
  <c i="13" r="P89"/>
  <c i="1" r="AU67"/>
  <c i="8" r="P91"/>
  <c i="1" r="AU62"/>
  <c i="14" r="T95"/>
  <c r="T94"/>
  <c r="BK95"/>
  <c i="4" r="R552"/>
  <c r="R103"/>
  <c r="T104"/>
  <c r="T103"/>
  <c i="13" r="T89"/>
  <c i="5" r="T89"/>
  <c i="11" r="R94"/>
  <c i="2" r="P81"/>
  <c i="1" r="AU55"/>
  <c i="4" r="P552"/>
  <c i="13" r="R89"/>
  <c i="8" r="R91"/>
  <c i="5" r="P89"/>
  <c i="1" r="AU59"/>
  <c i="9" r="P91"/>
  <c i="1" r="AU63"/>
  <c i="2" r="BK81"/>
  <c r="J81"/>
  <c r="J59"/>
  <c i="14" r="J96"/>
  <c r="J65"/>
  <c r="BK134"/>
  <c r="J134"/>
  <c r="J70"/>
  <c i="1" r="AG67"/>
  <c i="13" r="J63"/>
  <c i="12" r="J88"/>
  <c r="J64"/>
  <c i="1" r="AG64"/>
  <c i="10" r="J63"/>
  <c i="1" r="AG59"/>
  <c i="5" r="J63"/>
  <c i="4" r="J104"/>
  <c r="J60"/>
  <c i="3" r="BK96"/>
  <c r="J96"/>
  <c r="J59"/>
  <c i="7" r="J35"/>
  <c i="1" r="AV61"/>
  <c r="AT61"/>
  <c i="11" r="J35"/>
  <c i="1" r="AV65"/>
  <c r="AT65"/>
  <c i="6" r="F35"/>
  <c i="1" r="AZ60"/>
  <c r="BC58"/>
  <c r="AY58"/>
  <c i="9" r="J35"/>
  <c i="1" r="AV63"/>
  <c r="AT63"/>
  <c i="9" r="F35"/>
  <c i="1" r="AZ63"/>
  <c i="14" r="F35"/>
  <c i="1" r="AZ68"/>
  <c r="BB58"/>
  <c r="AX58"/>
  <c i="4" r="J33"/>
  <c i="1" r="AV57"/>
  <c r="AT57"/>
  <c i="7" r="J32"/>
  <c i="1" r="AG61"/>
  <c i="12" r="J32"/>
  <c i="1" r="AG66"/>
  <c i="13" r="J35"/>
  <c i="1" r="AV67"/>
  <c r="AT67"/>
  <c r="AN67"/>
  <c i="11" r="F35"/>
  <c i="1" r="AZ65"/>
  <c i="4" r="F33"/>
  <c i="1" r="AZ57"/>
  <c i="11" r="J32"/>
  <c i="1" r="AG65"/>
  <c r="BA58"/>
  <c r="AW58"/>
  <c i="3" r="F33"/>
  <c i="1" r="AZ56"/>
  <c i="5" r="F35"/>
  <c i="1" r="AZ59"/>
  <c i="6" r="J35"/>
  <c i="1" r="AV60"/>
  <c r="AT60"/>
  <c i="13" r="F35"/>
  <c i="1" r="AZ67"/>
  <c i="3" r="J33"/>
  <c i="1" r="AV56"/>
  <c r="AT56"/>
  <c i="8" r="F35"/>
  <c i="1" r="AZ62"/>
  <c i="14" r="J35"/>
  <c i="1" r="AV68"/>
  <c r="AT68"/>
  <c i="8" r="J35"/>
  <c i="1" r="AV62"/>
  <c r="AT62"/>
  <c i="6" r="J32"/>
  <c i="1" r="AG60"/>
  <c i="2" r="F33"/>
  <c i="1" r="AZ55"/>
  <c i="10" r="F35"/>
  <c i="1" r="AZ64"/>
  <c i="12" r="J35"/>
  <c i="1" r="AV66"/>
  <c r="AT66"/>
  <c r="BD58"/>
  <c i="10" r="J35"/>
  <c i="1" r="AV64"/>
  <c r="AT64"/>
  <c r="AN64"/>
  <c i="5" r="J35"/>
  <c i="1" r="AV59"/>
  <c r="AT59"/>
  <c r="AN59"/>
  <c i="2" r="J33"/>
  <c i="1" r="AV55"/>
  <c r="AT55"/>
  <c i="7" r="F35"/>
  <c i="1" r="AZ61"/>
  <c i="14" l="1" r="BK94"/>
  <c r="J94"/>
  <c r="J63"/>
  <c i="4" r="P103"/>
  <c i="1" r="AU57"/>
  <c i="6" r="J63"/>
  <c i="4" r="BK103"/>
  <c r="J103"/>
  <c i="14" r="J95"/>
  <c r="J64"/>
  <c i="1" r="AN66"/>
  <c i="13" r="J41"/>
  <c i="1" r="AN65"/>
  <c i="12" r="J41"/>
  <c i="11" r="J41"/>
  <c i="10" r="J41"/>
  <c i="1" r="AN61"/>
  <c i="7" r="J41"/>
  <c i="6" r="J41"/>
  <c i="5" r="J41"/>
  <c i="1" r="AN60"/>
  <c r="AZ58"/>
  <c r="AV58"/>
  <c r="AT58"/>
  <c i="9" r="J32"/>
  <c i="1" r="AG63"/>
  <c i="3" r="J30"/>
  <c i="1" r="AG56"/>
  <c r="BA54"/>
  <c r="W30"/>
  <c r="BD54"/>
  <c r="W33"/>
  <c r="BC54"/>
  <c r="W32"/>
  <c i="8" r="J32"/>
  <c i="1" r="AG62"/>
  <c i="4" r="J30"/>
  <c i="1" r="AG57"/>
  <c r="BB54"/>
  <c r="W31"/>
  <c r="AU58"/>
  <c i="2" r="J30"/>
  <c i="1" r="AG55"/>
  <c i="2" l="1" r="J39"/>
  <c i="4" r="J39"/>
  <c i="9" r="J41"/>
  <c i="8" r="J41"/>
  <c i="4" r="J59"/>
  <c i="3" r="J39"/>
  <c i="1" r="AN56"/>
  <c r="AN62"/>
  <c r="AN63"/>
  <c r="AN57"/>
  <c r="AN55"/>
  <c r="AX54"/>
  <c r="AZ54"/>
  <c r="W29"/>
  <c r="AU54"/>
  <c r="AW54"/>
  <c r="AK30"/>
  <c i="14" r="J32"/>
  <c i="1" r="AG68"/>
  <c r="AG58"/>
  <c r="AG54"/>
  <c r="AK26"/>
  <c r="AY54"/>
  <c i="14" l="1" r="J41"/>
  <c i="1" r="AN68"/>
  <c r="AN58"/>
  <c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<sst xmlns="http://schemas.openxmlformats.org/spreadsheetml/2006/main">
  <si>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</si>
  <si>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</si>
  <si>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</si>
  <si>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</si>
  <si>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</si>
  <si>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{3d9bd947-059c-438e-865d-825226ad5f20}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</si>
  <si>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</si>
  <si>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</si>
  <si>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</si>
  <si>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</si>
  <si>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</si>
  <si>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</si>
  <si>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</si>
  <si>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</si>
  <si>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20240906K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</si>
  <si>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</si>
  <si>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</si>
  <si>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Víceúčelový objekt č.p. 55 - stavební úpravy 2NP a přístavba výtahu</t>
  </si>
  <si>
    <t>KSO:</t>
  </si>
  <si>
    <t/>
  </si>
  <si>
    <t>CC-CZ:</t>
  </si>
  <si>
    <t>Místo:</t>
  </si>
  <si>
    <t>Zlatá Koruna</t>
  </si>
  <si>
    <t>Datum:</t>
  </si>
  <si>
    <t>21. 9. 2024</t>
  </si>
  <si>
    <t>Zadavatel:</t>
  </si>
  <si>
    <t>IČ:</t>
  </si>
  <si>
    <t>Obec Zlatá Koruna</t>
  </si>
  <si>
    <t>DIČ:</t>
  </si>
  <si>
    <t>Uchazeč:</t>
  </si>
  <si>
    <t>Vyplň údaj</t>
  </si>
  <si>
    <t>Projektant:</t>
  </si>
  <si>
    <t>Ing. Ladislav Sláma</t>
  </si>
  <si>
    <t>True</t>
  </si>
  <si>
    <t>Zpracovatel:</t>
  </si>
  <si>
    <t>75454084</t>
  </si>
  <si>
    <t>Filip Šimek www.rozp.cz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</si>
  <si>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</si>
  <si>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</si>
  <si>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</si>
  <si>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</si>
  <si>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</si>
  <si>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</si>
  <si>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</si>
  <si>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</si>
  <si>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</si>
  <si>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</si>
  <si>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</si>
  <si>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</si>
  <si>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</si>
  <si>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</si>
  <si>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</si>
  <si>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</si>
  <si>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</si>
  <si>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</si>
  <si>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</si>
  <si>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</si>
  <si>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</si>
  <si>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</si>
  <si>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</si>
  <si>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</si>
  <si>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</si>
  <si>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</si>
  <si>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</si>
  <si>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</si>
  <si>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</si>
  <si>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</si>
  <si>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</si>
  <si>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</si>
  <si>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</si>
  <si>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</si>
  <si>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</si>
  <si>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</si>
  <si>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</si>
  <si>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</si>
  <si>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</si>
  <si>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</si>
  <si>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</si>
  <si>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</t>
  </si>
  <si>
    <t>Ostatní a vedlejší náklady</t>
  </si>
  <si>
    <t>STA</t>
  </si>
  <si>
    <t>1</t>
  </si>
  <si>
    <t>{75e1d6ee-8a61-4080-8a0a-5320415c305b}</t>
  </si>
  <si>
    <t>2</t>
  </si>
  <si>
    <t>01</t>
  </si>
  <si>
    <t>Bourací práce</t>
  </si>
  <si>
    <t>{d45d3355-43e0-4899-b6f2-59cf5dc4f9d4}</t>
  </si>
  <si>
    <t>02</t>
  </si>
  <si>
    <t>Stavební část</t>
  </si>
  <si>
    <t>{f55c3a35-bca8-40fe-b96c-4c09e4e2a85e}</t>
  </si>
  <si>
    <t>03</t>
  </si>
  <si>
    <t>Profese</t>
  </si>
  <si>
    <t>{3c649272-9277-44cf-a2c6-726cb1b91227}</t>
  </si>
  <si>
    <t>03.1</t>
  </si>
  <si>
    <t>Elektro</t>
  </si>
  <si>
    <t>Soupis</t>
  </si>
  <si>
    <t>{2662165d-0d7b-4959-8e30-a032cf52578f}</t>
  </si>
  <si>
    <t>03.2</t>
  </si>
  <si>
    <t>Úprava rozvodu plynu</t>
  </si>
  <si>
    <t>{9760e336-75f6-484d-be4e-9fc43798b60a}</t>
  </si>
  <si>
    <t>03.3</t>
  </si>
  <si>
    <t>Vytápění</t>
  </si>
  <si>
    <t>{b1fd9cc6-4936-46ae-bf0c-8dd3ab7a939e}</t>
  </si>
  <si>
    <t>03.4</t>
  </si>
  <si>
    <t>ZTI</t>
  </si>
  <si>
    <t>{c19c2a9d-e184-4764-9559-52758e16c452}</t>
  </si>
  <si>
    <t>03.5</t>
  </si>
  <si>
    <t>Tuková kanalizace</t>
  </si>
  <si>
    <t>{c81393ad-729f-44d1-b7ea-bcc34a78cae3}</t>
  </si>
  <si>
    <t>03.6</t>
  </si>
  <si>
    <t>Přeložka splaškové kanalizace</t>
  </si>
  <si>
    <t>{4f36524b-fab4-4998-bc44-47b9c101512b}</t>
  </si>
  <si>
    <t>03.7</t>
  </si>
  <si>
    <t>VZT</t>
  </si>
  <si>
    <t>{3bbafad1-bb4e-41ab-ae3c-25e6095e476c}</t>
  </si>
  <si>
    <t>03.9</t>
  </si>
  <si>
    <t>Výtah</t>
  </si>
  <si>
    <t>{76f608c8-e910-4559-a690-f339f8643d24}</t>
  </si>
  <si>
    <t>03.10</t>
  </si>
  <si>
    <t>MaR</t>
  </si>
  <si>
    <t>{e3bcb6d4-21e5-47be-b30c-a140127ecedf}</t>
  </si>
  <si>
    <t>03.11</t>
  </si>
  <si>
    <t>Stavební práce pro profese</t>
  </si>
  <si>
    <t>{f2d339a0-7800-407f-8c93-93a8b7f74fcf}</t>
  </si>
  <si>
    <t>KRYCÍ LIST SOUPISU PRACÍ</t>
  </si>
  <si>
    <t>Objekt:</t>
  </si>
  <si>
    <t>00 - Ostatní a vedlejší náklady</t>
  </si>
  <si>
    <t>REKAPITULACE ČLENĚNÍ SOUPISU PRACÍ</t>
  </si>
  <si>
    <t>Kód dílu - Popis</t>
  </si>
  <si>
    <t>Cena celkem [CZK]</t>
  </si>
  <si>
    <t>-1</t>
  </si>
  <si>
    <t>1 - Vedlejší náklady</t>
  </si>
  <si>
    <t>2 -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</si>
  <si>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</si>
  <si>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</si>
  <si>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</si>
  <si>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</si>
  <si>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</si>
  <si>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</si>
  <si>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</si>
  <si>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</si>
  <si>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</si>
  <si>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</si>
  <si>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</si>
  <si>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</si>
  <si>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</si>
  <si>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Vedlejší náklady</t>
  </si>
  <si>
    <t>ROZPOCET</t>
  </si>
  <si>
    <t>K</t>
  </si>
  <si>
    <t>005121010R</t>
  </si>
  <si>
    <t>Vybudování a likvidace zařízení staveniště dle podmínek smlouvy o dílo</t>
  </si>
  <si>
    <t>KČ</t>
  </si>
  <si>
    <t>4</t>
  </si>
  <si>
    <t>-569666936</t>
  </si>
  <si>
    <t>VV</t>
  </si>
  <si>
    <t>Náklady spojené s případným vypracováním projektové dokumentace zařízení staveniště, zřízením přípojek energií k objektům zařízení staveniště</t>
  </si>
  <si>
    <t>vybudování případných měřících odběrných míst a zřízení, případná příprava území pro objekty zařízení staveniště a vlastní vybudování objektů zařízení</t>
  </si>
  <si>
    <t>staveniště. ad.</t>
  </si>
  <si>
    <t>005121020R</t>
  </si>
  <si>
    <t>Uvedení ploch dotčených stavbou do původního stavu vč.protokolárního předání vlastníkům</t>
  </si>
  <si>
    <t>-925321465</t>
  </si>
  <si>
    <t>3</t>
  </si>
  <si>
    <t>005121030R</t>
  </si>
  <si>
    <t>Případné zajištění stavby s ohledem na klimatické podmínky</t>
  </si>
  <si>
    <t>-1130327098</t>
  </si>
  <si>
    <t>005121033R</t>
  </si>
  <si>
    <t>Opatření k zamezení vyvážení nečistot ze stavby, vč.průběžného čištění stávajících komunikací</t>
  </si>
  <si>
    <t>211180899</t>
  </si>
  <si>
    <t>Ostatní náklady</t>
  </si>
  <si>
    <t>5</t>
  </si>
  <si>
    <t>005211010R</t>
  </si>
  <si>
    <t>Revize, zkoušky, atesty</t>
  </si>
  <si>
    <t>27327052</t>
  </si>
  <si>
    <t xml:space="preserve">Náklady na provedení všech nezbytných zkoušek, atestů a revizí podle ČSN, ČSN EN, podmínek projektové dokumentace, stavebního povolení a případných </t>
  </si>
  <si>
    <t xml:space="preserve"> jiných právních nebo technických předpisů platných v době provádění a předání díla, kterými bude prokázáno dosažení předepsané kvality a předepsaných</t>
  </si>
  <si>
    <t>technických parametrů díla v průběhu výstavby, při předání a převzetí díla a při kolaudaci stavby.</t>
  </si>
  <si>
    <t>6</t>
  </si>
  <si>
    <t>005211020R</t>
  </si>
  <si>
    <t>Ochrana stávajících inženýrských sítí na staveništi</t>
  </si>
  <si>
    <t>1765138475</t>
  </si>
  <si>
    <t>Náklady na přezkoumání podkladů objednatele o stavu inženýrských sítí probíhajících staveništěm nebo dotčenými stavbou i mimo území staveniště,</t>
  </si>
  <si>
    <t xml:space="preserve"> kontrola a vytýčení jejich skutečné trasy a provedení ochranných opatření pro zabezpečení stávajících inženýrských sítí.</t>
  </si>
  <si>
    <t>7</t>
  </si>
  <si>
    <t>005211080R</t>
  </si>
  <si>
    <t>Naplnění podmínek a povinností vyplývajících z plánu BOZP</t>
  </si>
  <si>
    <t>-1267720928</t>
  </si>
  <si>
    <t>Náklady na ochranu staveniště před vstupem nepovolaných osob, včetně příslušného značení, náklady na oplocení staveniště či na jeho osvětlení, náklady</t>
  </si>
  <si>
    <t xml:space="preserve"> na vypracování potřebné dokumentace pro provoz staveniště z hlediska požární ochrany (požární řád a poplachová směrnice),</t>
  </si>
  <si>
    <t>z hlediska provozu staveniště (provozně dopravní řád) a z hlediska bezpečnosti práce (plán BOZP).</t>
  </si>
  <si>
    <t>8</t>
  </si>
  <si>
    <t>005240011R</t>
  </si>
  <si>
    <t>Měření na základě požadavků kontrolních orgánů</t>
  </si>
  <si>
    <t>1418312020</t>
  </si>
  <si>
    <t xml:space="preserve">Náklady zhotovitele, které vzniknou v souvislosti s povinnostmi zhotovitele provést kontrolní měření intenzity osvětlení, přítomnosti radonu apod., </t>
  </si>
  <si>
    <t>vyplývající z vyjádření KHS, stavebního úřadu a dalších dotčených orgánů.</t>
  </si>
  <si>
    <t>9</t>
  </si>
  <si>
    <t>005240012R</t>
  </si>
  <si>
    <t>Dokumentace skutečného provedení stavby, vč.profesí</t>
  </si>
  <si>
    <t>1239395922</t>
  </si>
  <si>
    <t>Náklady na vyhotovení dokumentace skutečného provedení stavby a její předání objednateli dle podmínek smlouvy o dílo.</t>
  </si>
  <si>
    <t>10</t>
  </si>
  <si>
    <t>005241010R</t>
  </si>
  <si>
    <t>Projektová dokumentace stavby</t>
  </si>
  <si>
    <t>-1045398123</t>
  </si>
  <si>
    <t>Náklady na veškerou projektovou činnost spojenou s realizací stavby - dokumentace pro výrobní přípravu staveb, dílenská dokumentace,</t>
  </si>
  <si>
    <t xml:space="preserve">detailní výkresy výztuže, výrobně technická dokumentace, úpravy objednatelem předané DVZ vzhledem k technologickým postupům zhotovitele </t>
  </si>
  <si>
    <t>a dle při provádění díla zjištěných skutečností, aktualizace soupisů prací a výkazů výměr z hlediska změn vzniklých v růběhu realiaze stavby,</t>
  </si>
  <si>
    <t xml:space="preserve"> zpracování technologických postupů</t>
  </si>
  <si>
    <t>11</t>
  </si>
  <si>
    <t>005241020R</t>
  </si>
  <si>
    <t>Geodetické zaměření skutečného provedení, "geometrický plán"</t>
  </si>
  <si>
    <t>684546978</t>
  </si>
  <si>
    <t>Náklady na provedení skutečného zaměření stavby v rozsahu nezbytném pro zápis změny do katastru nemovitostí.</t>
  </si>
  <si>
    <t>005241022R</t>
  </si>
  <si>
    <t>Geodetické vytýčení před zahájením stavby, vč.protokolu o vytýčení</t>
  </si>
  <si>
    <t>9266079</t>
  </si>
  <si>
    <t>01 - Bourací práce</t>
  </si>
  <si>
    <t>HSV - Práce a dodávky HSV</t>
  </si>
  <si>
    <t xml:space="preserve">    1 - Zemní práce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</si>
  <si>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</si>
  <si>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</si>
  <si>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</si>
  <si>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>PSV - Práce a dodávky PSV</t>
  </si>
  <si>
    <t xml:space="preserve">    711 - Izolace proti vodě, vlhkosti a plynům</t>
  </si>
  <si>
    <t xml:space="preserve">    713 - Izolace tepelné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</si>
  <si>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</si>
  <si>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</si>
  <si>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</si>
  <si>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</si>
  <si>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</si>
  <si>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</si>
  <si>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</si>
  <si>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</si>
  <si>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</si>
  <si>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HSV</t>
  </si>
  <si>
    <t>Práce a dodávky HSV</t>
  </si>
  <si>
    <t>Zemní práce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</si>
  <si>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</si>
  <si>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</si>
  <si>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m2</t>
  </si>
  <si>
    <t>CS ÚRS 2024 02</t>
  </si>
  <si>
    <t>1392270946</t>
  </si>
  <si>
    <t>Online PSC</t>
  </si>
  <si>
    <t>https://podminky.urs.cz/item/CS_URS_2024_02/113107322</t>
  </si>
  <si>
    <t>113107344</t>
  </si>
  <si>
    <t>Odstranění podkladů nebo krytů strojně plochy jednotlivě do 50 m2 s přemístěním hmot na skládku na vzdálenost do 3 m nebo s naložením na dopravní prostředek živičných, o tl. vrstvy přes 150 do 200 mm</t>
  </si>
  <si>
    <t>310547760</t>
  </si>
  <si>
    <t>https://podminky.urs.cz/item/CS_URS_2024_02/113107344</t>
  </si>
  <si>
    <t>u výtahové šachty</t>
  </si>
  <si>
    <t>4,5*5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</si>
  <si>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</si>
  <si>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</si>
  <si>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</si>
  <si>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232547503</t>
  </si>
  <si>
    <t>https://podminky.urs.cz/item/CS_URS_2024_02/113202111</t>
  </si>
  <si>
    <t>šachta okap. chodník</t>
  </si>
  <si>
    <t>4,6</t>
  </si>
  <si>
    <t>Úpravy povrchů, podlahy a osazování výplní</t>
  </si>
  <si>
    <t>619996137</t>
  </si>
  <si>
    <t>Ochrana stavebních konstrukcí a samostatných prvků včetně pozdějšího odstranění obedněním z OSB desek samostatných konstrukcí a prvků</t>
  </si>
  <si>
    <t>-824795329</t>
  </si>
  <si>
    <t>https://podminky.urs.cz/item/CS_URS_2024_02/619996137</t>
  </si>
  <si>
    <t>stávající okna 2NP</t>
  </si>
  <si>
    <t>2*1,5+0,9*1,2*5+0,6*0,6*5+1,8*1,5*3+0,6*0,9*4</t>
  </si>
  <si>
    <t>Ostatní konstrukce a práce, bourání</t>
  </si>
  <si>
    <t>919735114</t>
  </si>
  <si>
    <t>Řezání stávajícího živičného krytu nebo podkladu hloubky přes 150 do 200 mm</t>
  </si>
  <si>
    <t>942312318</t>
  </si>
  <si>
    <t>https://podminky.urs.cz/item/CS_URS_2024_02/919735114</t>
  </si>
  <si>
    <t>5,2</t>
  </si>
  <si>
    <t>961044111</t>
  </si>
  <si>
    <t>Bourání základů z betonu prostého</t>
  </si>
  <si>
    <t>m3</t>
  </si>
  <si>
    <t>-661910234</t>
  </si>
  <si>
    <t>https://podminky.urs.cz/item/CS_URS_2024_02/961044111</t>
  </si>
  <si>
    <t>bourání základů v kolizi s výtahovou šachtou</t>
  </si>
  <si>
    <t>1,5</t>
  </si>
  <si>
    <t>962031011</t>
  </si>
  <si>
    <t>Bourání příček nebo přizdívek z cihel děrovaných, tl. do 100 mm</t>
  </si>
  <si>
    <t>-1513126672</t>
  </si>
  <si>
    <t>https://podminky.urs.cz/item/CS_URS_2024_02/962031011</t>
  </si>
  <si>
    <t>sociály</t>
  </si>
  <si>
    <t>2,75*(5,7*2+4,2*2+1,2*5+1,65+6)</t>
  </si>
  <si>
    <t>pokoje</t>
  </si>
  <si>
    <t>2,75*(21+19,5+1,5*9+4,5*7)</t>
  </si>
  <si>
    <t>byt</t>
  </si>
  <si>
    <t>2,75*(2,7*2+4,45*3+3,35+5,7)</t>
  </si>
  <si>
    <t>Součet</t>
  </si>
  <si>
    <t>962031013</t>
  </si>
  <si>
    <t>Bourání příček nebo přizdívek z cihel děrovaných, tl. přes 100 do 150 mm</t>
  </si>
  <si>
    <t>1008086481</t>
  </si>
  <si>
    <t>https://podminky.urs.cz/item/CS_URS_2024_02/962031013</t>
  </si>
  <si>
    <t>2,75*2,4</t>
  </si>
  <si>
    <t>2,75*2,7*2</t>
  </si>
  <si>
    <t>962032231</t>
  </si>
  <si>
    <t>Bourání zdiva nadzákladového z cihel pálených plných nebo lícových nebo vápenopískových, na maltu vápennou nebo vápenocementovou, objemu přes 1 m3</t>
  </si>
  <si>
    <t>-354470991</t>
  </si>
  <si>
    <t>https://podminky.urs.cz/item/CS_URS_2024_02/962032231</t>
  </si>
  <si>
    <t>tl. 200</t>
  </si>
  <si>
    <t>2,75*5,5*0,2</t>
  </si>
  <si>
    <t>tl. 300</t>
  </si>
  <si>
    <t>2,75*4,85*0,3</t>
  </si>
  <si>
    <t>965042131</t>
  </si>
  <si>
    <t>Bourání mazanin betonových nebo z litého asfaltu tl. do 100 mm, plochy do 4 m2</t>
  </si>
  <si>
    <t>1294404320</t>
  </si>
  <si>
    <t>https://podminky.urs.cz/item/CS_URS_2024_02/965042131</t>
  </si>
  <si>
    <t>lodžie</t>
  </si>
  <si>
    <t>2,9*1,2*7*0,1</t>
  </si>
  <si>
    <t>965042141</t>
  </si>
  <si>
    <t>Bourání mazanin betonových nebo z litého asfaltu tl. do 100 mm, plochy přes 4 m2</t>
  </si>
  <si>
    <t>-940906646</t>
  </si>
  <si>
    <t>https://podminky.urs.cz/item/CS_URS_2024_02/965042141</t>
  </si>
  <si>
    <t>2NP podlahy</t>
  </si>
  <si>
    <t>419,1*0,1</t>
  </si>
  <si>
    <t>1NP chodba</t>
  </si>
  <si>
    <t>3,5*1,2*0,1</t>
  </si>
  <si>
    <t>podesta</t>
  </si>
  <si>
    <t>2,7*1,2*0,1</t>
  </si>
  <si>
    <t>(4,5+5)*0,1</t>
  </si>
  <si>
    <t>966081140</t>
  </si>
  <si>
    <t>Bourání kontaktního zateplení včetně povrchové úpravy omítkou nebo nátěrem rýh, včetně vyřezání z polystyrénových desek, šířky do 150 mm</t>
  </si>
  <si>
    <t>16</t>
  </si>
  <si>
    <t>-1213081302</t>
  </si>
  <si>
    <t>https://podminky.urs.cz/item/CS_URS_2024_02/966081140</t>
  </si>
  <si>
    <t>(2,6*(1,1*2+2,9)+2,9*1,2)*7</t>
  </si>
  <si>
    <t>otvory výtah</t>
  </si>
  <si>
    <t>1,5*2,5*2</t>
  </si>
  <si>
    <t>okna schodiště</t>
  </si>
  <si>
    <t>1,5*1,5*3</t>
  </si>
  <si>
    <t>2*2</t>
  </si>
  <si>
    <t>13</t>
  </si>
  <si>
    <t>968062247</t>
  </si>
  <si>
    <t>Vybourání dřevěných rámů oken s křídly, dveřních zárubní, vrat, stěn, ostění nebo obkladů rámů oken s křídly jednoduchých, plochy přes 4 m2</t>
  </si>
  <si>
    <t>1928552355</t>
  </si>
  <si>
    <t>https://podminky.urs.cz/item/CS_URS_2024_02/968062247</t>
  </si>
  <si>
    <t>dřevěné dveře ochoz</t>
  </si>
  <si>
    <t>2,55*2</t>
  </si>
  <si>
    <t>14</t>
  </si>
  <si>
    <t>968072455</t>
  </si>
  <si>
    <t>Vybourání kovových rámů oken s křídly, dveřních zárubní, vrat, stěn, ostění nebo obkladů dveřních zárubní, plochy do 2 m2</t>
  </si>
  <si>
    <t>-479040458</t>
  </si>
  <si>
    <t>https://podminky.urs.cz/item/CS_URS_2024_02/968072455</t>
  </si>
  <si>
    <t>1NP</t>
  </si>
  <si>
    <t>0,9*2*3</t>
  </si>
  <si>
    <t>2NP</t>
  </si>
  <si>
    <t>0,8*2*36</t>
  </si>
  <si>
    <t>15</t>
  </si>
  <si>
    <t>968082015</t>
  </si>
  <si>
    <t>Vybourání plastových rámů oken s křídly, dveřních zárubní, vrat rámu oken s křídly, plochy do 1 m2</t>
  </si>
  <si>
    <t>-652816389</t>
  </si>
  <si>
    <t>https://podminky.urs.cz/item/CS_URS_2024_02/968082015</t>
  </si>
  <si>
    <t xml:space="preserve">okna schodiště </t>
  </si>
  <si>
    <t>0,6*0,6*3</t>
  </si>
  <si>
    <t>0,9*1,2</t>
  </si>
  <si>
    <t>968082016</t>
  </si>
  <si>
    <t>Vybourání plastových rámů oken s křídly, dveřních zárubní, vrat rámu oken s křídly, plochy přes 1 do 2 m2</t>
  </si>
  <si>
    <t>-225194356</t>
  </si>
  <si>
    <t>https://podminky.urs.cz/item/CS_URS_2024_02/968082016</t>
  </si>
  <si>
    <t>1,5*1,3*7</t>
  </si>
  <si>
    <t>1*2,2*7</t>
  </si>
  <si>
    <t>17</t>
  </si>
  <si>
    <t>971033631</t>
  </si>
  <si>
    <t>Vybourání otvorů ve zdivu základovém nebo nadzákladovém z cihel, tvárnic, příčkovek z cihel pálených na maltu vápennou nebo vápenocementovou plochy do 4 m2, tl. do 150 mm</t>
  </si>
  <si>
    <t>-1478614816</t>
  </si>
  <si>
    <t>https://podminky.urs.cz/item/CS_URS_2024_02/971033631</t>
  </si>
  <si>
    <t>pera lodžie</t>
  </si>
  <si>
    <t>2,4*0,9*4</t>
  </si>
  <si>
    <t>18</t>
  </si>
  <si>
    <t>971033641</t>
  </si>
  <si>
    <t>Vybourání otvorů ve zdivu základovém nebo nadzákladovém z cihel, tvárnic, příčkovek z cihel pálených na maltu vápennou nebo vápenocementovou plochy do 4 m2, tl. do 300 mm</t>
  </si>
  <si>
    <t>-1945027073</t>
  </si>
  <si>
    <t>https://podminky.urs.cz/item/CS_URS_2024_02/971033641</t>
  </si>
  <si>
    <t>pro 3/P</t>
  </si>
  <si>
    <t>1,5*0,6*0,3</t>
  </si>
  <si>
    <t>1*1,25*0,3*3</t>
  </si>
  <si>
    <t>výtah vstup 2NP</t>
  </si>
  <si>
    <t>1,1*2,5*0,3</t>
  </si>
  <si>
    <t>výtah vstup 1PP</t>
  </si>
  <si>
    <t>1,1*2,5*0,45</t>
  </si>
  <si>
    <t xml:space="preserve">zdivo byt </t>
  </si>
  <si>
    <t>1,5*2,75*0,3</t>
  </si>
  <si>
    <t>stěna lodžie</t>
  </si>
  <si>
    <t>2,75*2,65*7*0,2</t>
  </si>
  <si>
    <t>-(1,5*1,3+1*2,2)*7*0,2</t>
  </si>
  <si>
    <t>okno zadní schodiště</t>
  </si>
  <si>
    <t>1,6*1,2*0,3</t>
  </si>
  <si>
    <t>19</t>
  </si>
  <si>
    <t>974031666</t>
  </si>
  <si>
    <t>Vysekání rýh ve zdivu cihelném na maltu vápennou nebo vápenocementovou pro vtahování nosníků do zdí, před vybouráním otvoru do hl. 150 mm, při v. nosníku do 250 mm</t>
  </si>
  <si>
    <t>-574767682</t>
  </si>
  <si>
    <t>https://podminky.urs.cz/item/CS_URS_2024_02/974031666</t>
  </si>
  <si>
    <t>pro překlady I160</t>
  </si>
  <si>
    <t>2*1,4*3</t>
  </si>
  <si>
    <t>pro překlady I180</t>
  </si>
  <si>
    <t>2*1,5</t>
  </si>
  <si>
    <t>3*1,5</t>
  </si>
  <si>
    <t>2*1,9</t>
  </si>
  <si>
    <t>20</t>
  </si>
  <si>
    <t>975022241</t>
  </si>
  <si>
    <t>Podchycení nadzákladového zdiva dřevěnou výztuhou v. podchycení do 3 m, při tl. zdiva do 450 mm a délce podchycení do 3 m</t>
  </si>
  <si>
    <t>-2046655674</t>
  </si>
  <si>
    <t>https://podminky.urs.cz/item/CS_URS_2024_02/975022241</t>
  </si>
  <si>
    <t>pro nové překlady v obvodové stěně</t>
  </si>
  <si>
    <t>1,5*3+1,5*2+2</t>
  </si>
  <si>
    <t>překlad vnitřní</t>
  </si>
  <si>
    <t>1,9</t>
  </si>
  <si>
    <t>978011141</t>
  </si>
  <si>
    <t>Otlučení vápenných nebo vápenocementových omítek vnitřních ploch stropů, v rozsahu přes 10 do 30 %</t>
  </si>
  <si>
    <t>1632842427</t>
  </si>
  <si>
    <t>https://podminky.urs.cz/item/CS_URS_2024_02/978011141</t>
  </si>
  <si>
    <t>22</t>
  </si>
  <si>
    <t>978013141</t>
  </si>
  <si>
    <t>Otlučení vápenných nebo vápenocementových omítek vnitřních ploch stěn s vyškrabáním spar, s očištěním zdiva, v rozsahu přes 10 do 30 %</t>
  </si>
  <si>
    <t>2040224311</t>
  </si>
  <si>
    <t>https://podminky.urs.cz/item/CS_URS_2024_02/978013141</t>
  </si>
  <si>
    <t>původní ponechané zdivo</t>
  </si>
  <si>
    <t>2,6*(96,5+42,3+11)</t>
  </si>
  <si>
    <t>23</t>
  </si>
  <si>
    <t>978013191</t>
  </si>
  <si>
    <t>Otlučení vápenných nebo vápenocementových omítek vnitřních ploch stěn s vyškrabáním spar, s očištěním zdiva, v rozsahu přes 50 do 100 %</t>
  </si>
  <si>
    <t>347228213</t>
  </si>
  <si>
    <t>https://podminky.urs.cz/item/CS_URS_2024_02/978013191</t>
  </si>
  <si>
    <t>olejové nátěry</t>
  </si>
  <si>
    <t>2*(21,55*2+4,7*2+3+4,5*2+3)</t>
  </si>
  <si>
    <t>schodiště</t>
  </si>
  <si>
    <t>2*(6*2+2,7*2)*3</t>
  </si>
  <si>
    <t>24</t>
  </si>
  <si>
    <t>98501101</t>
  </si>
  <si>
    <t>Vybourání části zídky u vstupu 1NP</t>
  </si>
  <si>
    <t>kus</t>
  </si>
  <si>
    <t>372469112</t>
  </si>
  <si>
    <t>997</t>
  </si>
  <si>
    <t>Přesun sutě</t>
  </si>
  <si>
    <t>25</t>
  </si>
  <si>
    <t>997013211</t>
  </si>
  <si>
    <t>Vnitrostaveništní doprava suti a vybouraných hmot vodorovně do 50 m s naložením ručně pro budovy a haly výšky do 6 m</t>
  </si>
  <si>
    <t>t</t>
  </si>
  <si>
    <t>1838567947</t>
  </si>
  <si>
    <t>https://podminky.urs.cz/item/CS_URS_2024_02/997013211</t>
  </si>
  <si>
    <t>26</t>
  </si>
  <si>
    <t>997013311</t>
  </si>
  <si>
    <t>Shoz na stavební suť montáž a demontáž shozu výšky do 10 m</t>
  </si>
  <si>
    <t>-348471642</t>
  </si>
  <si>
    <t>https://podminky.urs.cz/item/CS_URS_2024_02/997013311</t>
  </si>
  <si>
    <t>27</t>
  </si>
  <si>
    <t>997013321</t>
  </si>
  <si>
    <t>Shoz na stavební suť montáž a demontáž shozu výšky Příplatek za první a každý další den použití shozu výšky do 10 m</t>
  </si>
  <si>
    <t>-12532718</t>
  </si>
  <si>
    <t>https://podminky.urs.cz/item/CS_URS_2024_02/997013321</t>
  </si>
  <si>
    <t>8*60 "Přepočtené koeficientem množství</t>
  </si>
  <si>
    <t>28</t>
  </si>
  <si>
    <t>997013501</t>
  </si>
  <si>
    <t>Odvoz suti a vybouraných hmot na skládku nebo meziskládku se složením, na vzdálenost do 1 km</t>
  </si>
  <si>
    <t>-1504112503</t>
  </si>
  <si>
    <t>https://podminky.urs.cz/item/CS_URS_2024_02/997013501</t>
  </si>
  <si>
    <t>29</t>
  </si>
  <si>
    <t>997013509</t>
  </si>
  <si>
    <t>Odvoz suti a vybouraných hmot na skládku nebo meziskládku se složením, na vzdálenost Příplatek k ceně za každý další započatý 1 km přes 1 km</t>
  </si>
  <si>
    <t>-54178501</t>
  </si>
  <si>
    <t>https://podminky.urs.cz/item/CS_URS_2024_02/997013509</t>
  </si>
  <si>
    <t>255,111*25 "Přepočtené koeficientem množství</t>
  </si>
  <si>
    <t>30</t>
  </si>
  <si>
    <t>997013813</t>
  </si>
  <si>
    <t>Poplatek za uložení stavebního odpadu na skládce (skládkovné) z plastických hmot zatříděného do Katalogu odpadů pod kódem 17 02 03</t>
  </si>
  <si>
    <t>391078206</t>
  </si>
  <si>
    <t>https://podminky.urs.cz/item/CS_URS_2024_02/997013813</t>
  </si>
  <si>
    <t>1,809</t>
  </si>
  <si>
    <t>1,809*0,01 "Přepočtené koeficientem množství</t>
  </si>
  <si>
    <t>31</t>
  </si>
  <si>
    <t>997013814</t>
  </si>
  <si>
    <t>Poplatek za uložení stavebního odpadu na skládce (skládkovné) z izolačních materiálů zatříděného do Katalogu odpadů pod kódem 17 06 04</t>
  </si>
  <si>
    <t>-2027799034</t>
  </si>
  <si>
    <t>https://podminky.urs.cz/item/CS_URS_2024_02/997013814</t>
  </si>
  <si>
    <t>0,102+0,146+0,583+12,549+1,609+12,567+2,494</t>
  </si>
  <si>
    <t>32</t>
  </si>
  <si>
    <t>997013863</t>
  </si>
  <si>
    <t>Poplatek za uložení stavebního odpadu na recyklační skládce (skládkovné) cihelného zatříděného do Katalogu odpadů pod kódem 17 01 02</t>
  </si>
  <si>
    <t>-61797123</t>
  </si>
  <si>
    <t>https://podminky.urs.cz/item/CS_URS_2024_02/997013863</t>
  </si>
  <si>
    <t>255,111*0,6 "Přepočtené koeficientem množství</t>
  </si>
  <si>
    <t>33</t>
  </si>
  <si>
    <t>997013631</t>
  </si>
  <si>
    <t>Poplatek za uložení stavebního odpadu na skládce (skládkovné) směsného stavebního a demoličního zatříděného do Katalogu odpadů pod kódem 17 09 04</t>
  </si>
  <si>
    <t>615095286</t>
  </si>
  <si>
    <t>https://podminky.urs.cz/item/CS_URS_2024_02/997013631</t>
  </si>
  <si>
    <t>255,111*0,39 "Přepočtené koeficientem množství</t>
  </si>
  <si>
    <t>PSV</t>
  </si>
  <si>
    <t>Práce a dodávky PSV</t>
  </si>
  <si>
    <t>711</t>
  </si>
  <si>
    <t>Izolace proti vodě, vlhkosti a plynům</t>
  </si>
  <si>
    <t>34</t>
  </si>
  <si>
    <t>711461801</t>
  </si>
  <si>
    <t>Odstranění izolace proti vodě, vlhkosti a plynům z fólií z plochy vodorovné V přilepené v plné ploše</t>
  </si>
  <si>
    <t>-700371265</t>
  </si>
  <si>
    <t>https://podminky.urs.cz/item/CS_URS_2024_02/711461801</t>
  </si>
  <si>
    <t>2,9*1,2*7</t>
  </si>
  <si>
    <t>35</t>
  </si>
  <si>
    <t>711462801</t>
  </si>
  <si>
    <t>Odstranění izolace proti vodě, vlhkosti a plynům z fólií z plochy svislé S přilepené v plné ploše</t>
  </si>
  <si>
    <t>-495777451</t>
  </si>
  <si>
    <t>https://podminky.urs.cz/item/CS_URS_2024_02/711462801</t>
  </si>
  <si>
    <t>lodžie vytažení na stěny</t>
  </si>
  <si>
    <t>0,4*(2,9+1,2*2)*7</t>
  </si>
  <si>
    <t>36</t>
  </si>
  <si>
    <t>711491876</t>
  </si>
  <si>
    <t>Demontáž lišty pro přichycení izolace ukončovací</t>
  </si>
  <si>
    <t>1266864321</t>
  </si>
  <si>
    <t>https://podminky.urs.cz/item/CS_URS_2024_02/711491876</t>
  </si>
  <si>
    <t>(2,9+1,2*2)*7</t>
  </si>
  <si>
    <t>713</t>
  </si>
  <si>
    <t>Izolace tepelné</t>
  </si>
  <si>
    <t>37</t>
  </si>
  <si>
    <t>713120823</t>
  </si>
  <si>
    <t>Odstranění tepelné izolace podlah z rohoží, pásů, dílců, desek, bloků podlah volně kladených nebo mezi trámy z polystyrenu, tloušťka izolace suchého, tloušťka izolace přes 100 do 200 mm</t>
  </si>
  <si>
    <t>480677777</t>
  </si>
  <si>
    <t>https://podminky.urs.cz/item/CS_URS_2024_02/713120823</t>
  </si>
  <si>
    <t>764</t>
  </si>
  <si>
    <t>Konstrukce klempířské</t>
  </si>
  <si>
    <t>38</t>
  </si>
  <si>
    <t>764002851</t>
  </si>
  <si>
    <t>Demontáž klempířských konstrukcí oplechování parapetů do suti</t>
  </si>
  <si>
    <t>-1501231923</t>
  </si>
  <si>
    <t>https://podminky.urs.cz/item/CS_URS_2024_02/764002851</t>
  </si>
  <si>
    <t>1,5*7</t>
  </si>
  <si>
    <t>okna</t>
  </si>
  <si>
    <t>0,7*4</t>
  </si>
  <si>
    <t>0,9</t>
  </si>
  <si>
    <t>766</t>
  </si>
  <si>
    <t>Konstrukce truhlářské</t>
  </si>
  <si>
    <t>39</t>
  </si>
  <si>
    <t>766211812</t>
  </si>
  <si>
    <t>Demontáž madel schodišťových upevněných na stěnovou konstrukci</t>
  </si>
  <si>
    <t>-1809015104</t>
  </si>
  <si>
    <t>https://podminky.urs.cz/item/CS_URS_2024_02/766211812</t>
  </si>
  <si>
    <t>9*3</t>
  </si>
  <si>
    <t>40</t>
  </si>
  <si>
    <t>766311811</t>
  </si>
  <si>
    <t>Demontáž zábradlí dřevěného vnitřního</t>
  </si>
  <si>
    <t>-30022205</t>
  </si>
  <si>
    <t>https://podminky.urs.cz/item/CS_URS_2024_02/766311811</t>
  </si>
  <si>
    <t>6*3</t>
  </si>
  <si>
    <t>41</t>
  </si>
  <si>
    <t>766491851</t>
  </si>
  <si>
    <t>Demontáž ostatních truhlářských konstrukcí prahů dveří jednokřídlových</t>
  </si>
  <si>
    <t>-759406394</t>
  </si>
  <si>
    <t>https://podminky.urs.cz/item/CS_URS_2024_02/766491851</t>
  </si>
  <si>
    <t>42</t>
  </si>
  <si>
    <t>766691811</t>
  </si>
  <si>
    <t>Demontáž parapetních desek šířky do 300 mm</t>
  </si>
  <si>
    <t>-1462392840</t>
  </si>
  <si>
    <t>https://podminky.urs.cz/item/CS_URS_2024_02/766691811</t>
  </si>
  <si>
    <t xml:space="preserve">lodžie </t>
  </si>
  <si>
    <t>1*7</t>
  </si>
  <si>
    <t>0,7*6</t>
  </si>
  <si>
    <t>43</t>
  </si>
  <si>
    <t>766691914</t>
  </si>
  <si>
    <t>Ostatní práce vyvěšení nebo zavěšení křídel dřevěných dveřních, plochy do 2 m2</t>
  </si>
  <si>
    <t>40019104</t>
  </si>
  <si>
    <t>https://podminky.urs.cz/item/CS_URS_2024_02/766691914</t>
  </si>
  <si>
    <t>767</t>
  </si>
  <si>
    <t>Konstrukce zámečnické</t>
  </si>
  <si>
    <t>44</t>
  </si>
  <si>
    <t>767161813</t>
  </si>
  <si>
    <t>Demontáž zábradlí do suti rovného nerozebíratelný spoj hmotnosti 1 m zábradlí do 20 kg</t>
  </si>
  <si>
    <t>-694221911</t>
  </si>
  <si>
    <t>https://podminky.urs.cz/item/CS_URS_2024_02/767161813</t>
  </si>
  <si>
    <t>2,9*7</t>
  </si>
  <si>
    <t>771</t>
  </si>
  <si>
    <t>Podlahy z dlaždic</t>
  </si>
  <si>
    <t>45</t>
  </si>
  <si>
    <t>771471810</t>
  </si>
  <si>
    <t>Demontáž soklíků z dlaždic keramických kladených do malty rovných</t>
  </si>
  <si>
    <t>-1488752465</t>
  </si>
  <si>
    <t>https://podminky.urs.cz/item/CS_URS_2024_02/771471810</t>
  </si>
  <si>
    <t>46</t>
  </si>
  <si>
    <t>771471830</t>
  </si>
  <si>
    <t>Demontáž soklíků z dlaždic keramických kladených do malty schodišťových</t>
  </si>
  <si>
    <t>216176452</t>
  </si>
  <si>
    <t>https://podminky.urs.cz/item/CS_URS_2024_02/771471830</t>
  </si>
  <si>
    <t>4,5*4*3</t>
  </si>
  <si>
    <t>47</t>
  </si>
  <si>
    <t>771571810</t>
  </si>
  <si>
    <t>Demontáž podlah z dlaždic keramických kladených do malty</t>
  </si>
  <si>
    <t>2110758431</t>
  </si>
  <si>
    <t>https://podminky.urs.cz/item/CS_URS_2024_02/771571810</t>
  </si>
  <si>
    <t>3,5*1,2</t>
  </si>
  <si>
    <t>podesty</t>
  </si>
  <si>
    <t>2,7*1,2</t>
  </si>
  <si>
    <t>4,8+4</t>
  </si>
  <si>
    <t>5,6+7,8+2,9+5,65+3,65+3,3+1,8+2,55+4,15*4+2,1+1,8+5,3+4,3+6,7+6,7+5,15+8,2+3,5*7</t>
  </si>
  <si>
    <t>50</t>
  </si>
  <si>
    <t>775</t>
  </si>
  <si>
    <t>Podlahy skládané</t>
  </si>
  <si>
    <t>48</t>
  </si>
  <si>
    <t>775411820</t>
  </si>
  <si>
    <t>Demontáž soklíků nebo lišt dřevěných do suti připevněných vruty</t>
  </si>
  <si>
    <t>2095507307</t>
  </si>
  <si>
    <t>https://podminky.urs.cz/item/CS_URS_2024_02/775411820</t>
  </si>
  <si>
    <t>49</t>
  </si>
  <si>
    <t>775521800</t>
  </si>
  <si>
    <t>Demontáž parketových tabulí s lištami do suti lepených</t>
  </si>
  <si>
    <t>-1839830010</t>
  </si>
  <si>
    <t>https://podminky.urs.cz/item/CS_URS_2024_02/775521800</t>
  </si>
  <si>
    <t>19,2+21,25+15,4+9,2+9,6</t>
  </si>
  <si>
    <t>776</t>
  </si>
  <si>
    <t>Podlahy povlakové</t>
  </si>
  <si>
    <t>776201812</t>
  </si>
  <si>
    <t>Demontáž povlakových podlahovin lepených ručně s podložkou</t>
  </si>
  <si>
    <t>-880815632</t>
  </si>
  <si>
    <t>https://podminky.urs.cz/item/CS_URS_2024_02/776201812</t>
  </si>
  <si>
    <t>39,2+13,35+14,2*5+17,6+18,35+8,55</t>
  </si>
  <si>
    <t>51</t>
  </si>
  <si>
    <t>776301812</t>
  </si>
  <si>
    <t>Demontáž povlakových podlahovin ze schodišťových stupňů s podložkou</t>
  </si>
  <si>
    <t>-1782474554</t>
  </si>
  <si>
    <t>https://podminky.urs.cz/item/CS_URS_2024_02/776301812</t>
  </si>
  <si>
    <t>1,2*20</t>
  </si>
  <si>
    <t>1,2*22*2</t>
  </si>
  <si>
    <t>52</t>
  </si>
  <si>
    <t>776410811</t>
  </si>
  <si>
    <t>Demontáž soklíků nebo lišt pryžových nebo plastových</t>
  </si>
  <si>
    <t>-1995985439</t>
  </si>
  <si>
    <t>https://podminky.urs.cz/item/CS_URS_2024_02/776410811</t>
  </si>
  <si>
    <t>53</t>
  </si>
  <si>
    <t>776430811</t>
  </si>
  <si>
    <t>Demontáž soklíků nebo lišt hran schodišťových</t>
  </si>
  <si>
    <t>-630260585</t>
  </si>
  <si>
    <t>https://podminky.urs.cz/item/CS_URS_2024_02/776430811</t>
  </si>
  <si>
    <t>781</t>
  </si>
  <si>
    <t>Dokončovací práce - obklady</t>
  </si>
  <si>
    <t>54</t>
  </si>
  <si>
    <t>781471810</t>
  </si>
  <si>
    <t>Demontáž obkladů z dlaždic keramických kladených do malty</t>
  </si>
  <si>
    <t>1126073050</t>
  </si>
  <si>
    <t>https://podminky.urs.cz/item/CS_URS_2024_02/781471810</t>
  </si>
  <si>
    <t>2*(1,2*8+4,1*8+3,4*4)</t>
  </si>
  <si>
    <t>2*(2*2+2,9*4+1*2+3,5)</t>
  </si>
  <si>
    <t>783</t>
  </si>
  <si>
    <t>Dokončovací práce - nátěry</t>
  </si>
  <si>
    <t>55</t>
  </si>
  <si>
    <t>783806811</t>
  </si>
  <si>
    <t>Odstranění nátěrů z omítek oškrábáním</t>
  </si>
  <si>
    <t>2107125219</t>
  </si>
  <si>
    <t>https://podminky.urs.cz/item/CS_URS_2024_02/783806811</t>
  </si>
  <si>
    <t>784</t>
  </si>
  <si>
    <t>Dokončovací práce - malby a tapety</t>
  </si>
  <si>
    <t>56</t>
  </si>
  <si>
    <t>784121001</t>
  </si>
  <si>
    <t>Oškrabání malby v místnostech výšky do 3,80 m</t>
  </si>
  <si>
    <t>-1627497441</t>
  </si>
  <si>
    <t>https://podminky.urs.cz/item/CS_URS_2024_02/784121001</t>
  </si>
  <si>
    <t>389,48+335</t>
  </si>
  <si>
    <t>57</t>
  </si>
  <si>
    <t>784121007</t>
  </si>
  <si>
    <t>Oškrabání malby na schodišti o výšce podlaží do 3,80 m</t>
  </si>
  <si>
    <t>-1264108573</t>
  </si>
  <si>
    <t>https://podminky.urs.cz/item/CS_URS_2024_02/784121007</t>
  </si>
  <si>
    <t>164,2</t>
  </si>
  <si>
    <t>02 - Stavební část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</si>
  <si>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</si>
  <si>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</si>
  <si>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</si>
  <si>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</si>
  <si>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95 - Různé dokončovací konstrukce a práce pozemních staveb</t>
  </si>
  <si>
    <t xml:space="preserve">    998 - Přesun hmot</t>
  </si>
  <si>
    <t xml:space="preserve">    712 - Povlakové krytiny</t>
  </si>
  <si>
    <t xml:space="preserve">    762 - Konstrukce tesařské</t>
  </si>
  <si>
    <t xml:space="preserve">    763 - Konstrukce suché výstavby</t>
  </si>
  <si>
    <t>133212822</t>
  </si>
  <si>
    <t>Hloubení zapažených šachet ručně v horninách třídy těžitelnosti I skupiny 3, půdorysná plocha výkopu přes 4 do 20 m2</t>
  </si>
  <si>
    <t>90760674</t>
  </si>
  <si>
    <t>https://podminky.urs.cz/item/CS_URS_2024_02/133212822</t>
  </si>
  <si>
    <t>ruční dokopání u objektu</t>
  </si>
  <si>
    <t>133255102</t>
  </si>
  <si>
    <t>Hloubení zapažených šachet strojně v omezeném prostoru v hornině třídy těžitelnosti I skupiny 3 přes 20 do 50 m3</t>
  </si>
  <si>
    <t>1433294680</t>
  </si>
  <si>
    <t>https://podminky.urs.cz/item/CS_URS_2024_02/133255102</t>
  </si>
  <si>
    <t>pro šachtu výtahu</t>
  </si>
  <si>
    <t>4*4,5*3,5-2</t>
  </si>
  <si>
    <t>151201201</t>
  </si>
  <si>
    <t>Zřízení pažení stěn výkopu bez rozepření nebo vzepření zátažné, hloubky do 4 m</t>
  </si>
  <si>
    <t>-2035118982</t>
  </si>
  <si>
    <t>https://podminky.urs.cz/item/CS_URS_2024_02/151201201</t>
  </si>
  <si>
    <t>(4*2+4,5*2)*3,5</t>
  </si>
  <si>
    <t>151201211</t>
  </si>
  <si>
    <t>Odstranění pažení stěn výkopu bez rozepření nebo vzepření s uložením pažin na vzdálenost do 3 m od okraje výkopu zátažné, hloubky do 4 m</t>
  </si>
  <si>
    <t>-867440742</t>
  </si>
  <si>
    <t>https://podminky.urs.cz/item/CS_URS_2024_02/151201211</t>
  </si>
  <si>
    <t>151301301</t>
  </si>
  <si>
    <t>Zřízení rozepření zapažených stěn výkopů s potřebným přepažováním při pažení hnaném, hloubky do 4 m</t>
  </si>
  <si>
    <t>-1913171164</t>
  </si>
  <si>
    <t>https://podminky.urs.cz/item/CS_URS_2024_02/151301301</t>
  </si>
  <si>
    <t>151301311</t>
  </si>
  <si>
    <t>Odstranění rozepření stěn výkopů s uložením materiálu na vzdálenost do 3 m od okraje výkopu pažení hnaného, hloubky do 4 m</t>
  </si>
  <si>
    <t>2100274257</t>
  </si>
  <si>
    <t>https://podminky.urs.cz/item/CS_URS_2024_02/151301311</t>
  </si>
  <si>
    <t>161151103</t>
  </si>
  <si>
    <t>Svislé přemístění výkopku strojně bez naložení do dopravní nádoby avšak s vyprázdněním dopravní nádoby na hromadu nebo do dopravního prostředku z horniny třídy těžitelnosti I skupiny 1 až 3 při hloubce výkopu přes 4 do 8 m</t>
  </si>
  <si>
    <t>-459890043</t>
  </si>
  <si>
    <t>https://podminky.urs.cz/item/CS_URS_2024_02/161151103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</si>
  <si>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</si>
  <si>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</si>
  <si>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-920997729</t>
  </si>
  <si>
    <t>https://podminky.urs.cz/item/CS_URS_2024_02/162251102</t>
  </si>
  <si>
    <t>zpětný zásyp výtahové šachty - na deponii a zpět</t>
  </si>
  <si>
    <t>(4*4,5*3,5)*2</t>
  </si>
  <si>
    <t>(-3*3,3*3,5)*2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</si>
  <si>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</si>
  <si>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</si>
  <si>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701614688</t>
  </si>
  <si>
    <t>https://podminky.urs.cz/item/CS_URS_2024_02/162751117</t>
  </si>
  <si>
    <t>63-28,35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</si>
  <si>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</si>
  <si>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</si>
  <si>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668396222</t>
  </si>
  <si>
    <t>https://podminky.urs.cz/item/CS_URS_2024_02/162751119</t>
  </si>
  <si>
    <t>34,65*15 "Přepočtené koeficientem množství</t>
  </si>
  <si>
    <t>167151101</t>
  </si>
  <si>
    <t>Nakládání, skládání a překládání neulehlého výkopku nebo sypaniny strojně nakládání, množství do 100 m3, z horniny třídy těžitelnosti I, skupiny 1 až 3</t>
  </si>
  <si>
    <t>-667874125</t>
  </si>
  <si>
    <t>https://podminky.urs.cz/item/CS_URS_2024_02/167151101</t>
  </si>
  <si>
    <t>z deponie pro zásyp</t>
  </si>
  <si>
    <t>28,35</t>
  </si>
  <si>
    <t>vytěženo</t>
  </si>
  <si>
    <t>63</t>
  </si>
  <si>
    <t>171251201</t>
  </si>
  <si>
    <t>Uložení sypaniny na skládky nebo meziskládky bez hutnění s upravením uložené sypaniny do předepsaného tvaru</t>
  </si>
  <si>
    <t>860979147</t>
  </si>
  <si>
    <t>https://podminky.urs.cz/item/CS_URS_2024_02/171251201</t>
  </si>
  <si>
    <t>171201231</t>
  </si>
  <si>
    <t>Poplatek za uložení stavebního odpadu na recyklační skládce (skládkovné) zeminy a kamení zatříděného do Katalogu odpadů pod kódem 17 05 04</t>
  </si>
  <si>
    <t>530912566</t>
  </si>
  <si>
    <t>https://podminky.urs.cz/item/CS_URS_2024_02/171201231</t>
  </si>
  <si>
    <t>34,65*1,8 "Přepočtené koeficientem množství</t>
  </si>
  <si>
    <t>174151102</t>
  </si>
  <si>
    <t>Zásyp sypaninou z jakékoliv horniny strojně s uložením výkopku ve vrstvách se zhutněním v prostorách s omezeným pohybem stroje s urovnáním povrchu zásypu</t>
  </si>
  <si>
    <t>-1524103979</t>
  </si>
  <si>
    <t>https://podminky.urs.cz/item/CS_URS_2024_02/174151102</t>
  </si>
  <si>
    <t>zpětný zásyp výtahové šachty</t>
  </si>
  <si>
    <t>4*4,5*3,5</t>
  </si>
  <si>
    <t>-3*3,3*3,5</t>
  </si>
  <si>
    <t>181912112</t>
  </si>
  <si>
    <t>Úprava pláně vyrovnáním výškových rozdílů ručně v hornině třídy těžitelnosti I skupiny 3 se zhutněním</t>
  </si>
  <si>
    <t>1654771453</t>
  </si>
  <si>
    <t>https://podminky.urs.cz/item/CS_URS_2024_02/181912112</t>
  </si>
  <si>
    <t>4,5*4,5</t>
  </si>
  <si>
    <t>Zakládání</t>
  </si>
  <si>
    <t>271532212</t>
  </si>
  <si>
    <t>Podsyp pod základové konstrukce se zhutněním a urovnáním povrchu z kameniva hrubého, frakce 16 - 32 mm</t>
  </si>
  <si>
    <t>-1947246085</t>
  </si>
  <si>
    <t>https://podminky.urs.cz/item/CS_URS_2024_02/271532212</t>
  </si>
  <si>
    <t xml:space="preserve">pod desku výtahu </t>
  </si>
  <si>
    <t>3,1*3,5*0,15</t>
  </si>
  <si>
    <t>273313611</t>
  </si>
  <si>
    <t>Základy z betonu prostého desky z betonu kamenem neprokládaného tř. C 16/20</t>
  </si>
  <si>
    <t>-1771813681</t>
  </si>
  <si>
    <t>https://podminky.urs.cz/item/CS_URS_2024_02/273313611</t>
  </si>
  <si>
    <t>podkladní deska výtahu tl. 100mm</t>
  </si>
  <si>
    <t>3,1*3,5*0,1*1,05</t>
  </si>
  <si>
    <t>273321511</t>
  </si>
  <si>
    <t>Základy z betonu železového (bez výztuže) desky z betonu bez zvláštních nároků na prostředí tř. C 25/30</t>
  </si>
  <si>
    <t>917241987</t>
  </si>
  <si>
    <t>https://podminky.urs.cz/item/CS_URS_2024_02/273321511</t>
  </si>
  <si>
    <t>ŽB deska výtah tl. 300mm</t>
  </si>
  <si>
    <t>0,3*(3,35*3)</t>
  </si>
  <si>
    <t>273351121</t>
  </si>
  <si>
    <t>Bednění základů desek zřízení</t>
  </si>
  <si>
    <t>-743097706</t>
  </si>
  <si>
    <t>https://podminky.urs.cz/item/CS_URS_2024_02/273351121</t>
  </si>
  <si>
    <t>(3,1*2+3,5*2)*0,2</t>
  </si>
  <si>
    <t>(3,35*2+3*2)*0,4</t>
  </si>
  <si>
    <t>273351122</t>
  </si>
  <si>
    <t>Bednění základů desek odstranění</t>
  </si>
  <si>
    <t>31944598</t>
  </si>
  <si>
    <t>https://podminky.urs.cz/item/CS_URS_2024_02/273351122</t>
  </si>
  <si>
    <t>273362021</t>
  </si>
  <si>
    <t>Výztuž základů desek ze svařovaných sítí z drátů typu KARI</t>
  </si>
  <si>
    <t>1035962208</t>
  </si>
  <si>
    <t>https://podminky.urs.cz/item/CS_URS_2024_02/273362021</t>
  </si>
  <si>
    <t>SZ1</t>
  </si>
  <si>
    <t>46*7,9/1000</t>
  </si>
  <si>
    <t>279113154</t>
  </si>
  <si>
    <t>Základové zdi z tvárnic ztraceného bednění včetně výplně z betonu bez zvláštních nároků na vliv prostředí třídy C 25/30, tloušťky zdiva přes 250 do 300 mm</t>
  </si>
  <si>
    <t>-1529334485</t>
  </si>
  <si>
    <t>https://podminky.urs.cz/item/CS_URS_2024_02/279113154</t>
  </si>
  <si>
    <t>výtahová šachta</t>
  </si>
  <si>
    <t>2,85*(3,15*2+2,2*2)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</si>
  <si>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</si>
  <si>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</si>
  <si>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669526783</t>
  </si>
  <si>
    <t>https://podminky.urs.cz/item/CS_URS_2024_02/279361821</t>
  </si>
  <si>
    <t>dle výpisu v PD</t>
  </si>
  <si>
    <t>333/1000</t>
  </si>
  <si>
    <t>279362021</t>
  </si>
  <si>
    <t>Výztuž základových zdí nosných svislých nebo odkloněných od svislice, rovinných nebo oblých, deskových nebo žebrových, včetně výztuže jejich žeber ze svařovaných sítí z drátů typu KARI</t>
  </si>
  <si>
    <t>822094211</t>
  </si>
  <si>
    <t>https://podminky.urs.cz/item/CS_URS_2024_02/279362021</t>
  </si>
  <si>
    <t>SZ2</t>
  </si>
  <si>
    <t>(68+10,2)*7,99/1000</t>
  </si>
  <si>
    <t>Svislé a kompletní konstrukce</t>
  </si>
  <si>
    <t>310237241</t>
  </si>
  <si>
    <t>Zazdívka otvorů ve zdivu nadzákladovém cihlami pálenými plochy přes 0,09 m2 do 0,25 m2, ve zdi tl. do 300 mm</t>
  </si>
  <si>
    <t>1227873616</t>
  </si>
  <si>
    <t>https://podminky.urs.cz/item/CS_URS_2024_02/310237241</t>
  </si>
  <si>
    <t>začištění prostupu ve fasádě - VZT</t>
  </si>
  <si>
    <t>ve střeše VZT</t>
  </si>
  <si>
    <t>311272031</t>
  </si>
  <si>
    <t>Zdivo z pórobetonových tvárnic na tenké maltové lože, tl. zdiva 200 mm pevnost tvárnic přes P2 do P4, objemová hmotnost přes 450 do 600 kg/m3 hladkých</t>
  </si>
  <si>
    <t>-1031144837</t>
  </si>
  <si>
    <t>https://podminky.urs.cz/item/CS_URS_2024_02/311272031</t>
  </si>
  <si>
    <t>1,2*1,7</t>
  </si>
  <si>
    <t>2,75*1,8</t>
  </si>
  <si>
    <t>311272211</t>
  </si>
  <si>
    <t>Zdivo z pórobetonových tvárnic na tenké maltové lože, tl. zdiva 300 mm pevnost tvárnic do P2, objemová hmotnost do 450 kg/m3 hladkých</t>
  </si>
  <si>
    <t>-748329260</t>
  </si>
  <si>
    <t>https://podminky.urs.cz/item/CS_URS_2024_02/311272211</t>
  </si>
  <si>
    <t>2,75*(1,25+1,4)</t>
  </si>
  <si>
    <t>317142422</t>
  </si>
  <si>
    <t>Překlady nenosné z pórobetonu osazené do tenkého maltového lože, výšky do 250 mm, šířky překladu 100 mm, délky překladu přes 1000 do 1250 mm</t>
  </si>
  <si>
    <t>964566303</t>
  </si>
  <si>
    <t>https://podminky.urs.cz/item/CS_URS_2024_02/317142422</t>
  </si>
  <si>
    <t>317142442</t>
  </si>
  <si>
    <t>Překlady nenosné z pórobetonu osazené do tenkého maltového lože, výšky do 250 mm, šířky překladu 150 mm, délky překladu přes 1000 do 1250 mm</t>
  </si>
  <si>
    <t>-243544944</t>
  </si>
  <si>
    <t>https://podminky.urs.cz/item/CS_URS_2024_02/317142442</t>
  </si>
  <si>
    <t>317142448</t>
  </si>
  <si>
    <t>Překlady nenosné z pórobetonu osazené do tenkého maltového lože, výšky do 250 mm, šířky překladu 150 mm, délky překladu přes 2000 do 2500 mm</t>
  </si>
  <si>
    <t>1653902645</t>
  </si>
  <si>
    <t>https://podminky.urs.cz/item/CS_URS_2024_02/317142448</t>
  </si>
  <si>
    <t>317234410</t>
  </si>
  <si>
    <t>Vyzdívka mezi nosníky cihlami pálenými na maltu cementovou</t>
  </si>
  <si>
    <t>-2045376659</t>
  </si>
  <si>
    <t>https://podminky.urs.cz/item/CS_URS_2024_02/317234410</t>
  </si>
  <si>
    <t>I180</t>
  </si>
  <si>
    <t>0,2*1,5*0,3</t>
  </si>
  <si>
    <t>0,2*1,5*0,45</t>
  </si>
  <si>
    <t>0,2*2*0,3</t>
  </si>
  <si>
    <t>0,2*1,9*0,3</t>
  </si>
  <si>
    <t>I160</t>
  </si>
  <si>
    <t>0,2*1,4*3*0,3</t>
  </si>
  <si>
    <t>317944323</t>
  </si>
  <si>
    <t>Válcované nosníky dodatečně osazované do připravených otvorů bez zazdění hlav č. 14 až 22</t>
  </si>
  <si>
    <t>-784142107</t>
  </si>
  <si>
    <t>https://podminky.urs.cz/item/CS_URS_2024_02/317944323</t>
  </si>
  <si>
    <t>2*1,5*18,8/1000</t>
  </si>
  <si>
    <t>3*1,5*18,8/1000</t>
  </si>
  <si>
    <t>2*2*18,8/1000</t>
  </si>
  <si>
    <t>2*1,9*18,8/1000</t>
  </si>
  <si>
    <t>2*1,4*3*15,8/1000</t>
  </si>
  <si>
    <t>340271025</t>
  </si>
  <si>
    <t>Zazdívka otvorů v příčkách nebo stěnách pórobetonovými tvárnicemi plochy přes 1 m2 do 4 m2, objemová hmotnost 500 kg/m3, tloušťka příčky 100 mm</t>
  </si>
  <si>
    <t>793825822</t>
  </si>
  <si>
    <t>https://podminky.urs.cz/item/CS_URS_2024_02/340271025</t>
  </si>
  <si>
    <t>1NP u zadního schodiště, příčka pro dveře</t>
  </si>
  <si>
    <t>3,4*1,5-0,8*2</t>
  </si>
  <si>
    <t>2NP zazdívka luxfery</t>
  </si>
  <si>
    <t>1,8*1*2</t>
  </si>
  <si>
    <t>342272225</t>
  </si>
  <si>
    <t>Příčky z pórobetonových tvárnic hladkých na tenké maltové lože objemová hmotnost do 500 kg/m3, tloušťka příčky 100 mm</t>
  </si>
  <si>
    <t>-72769015</t>
  </si>
  <si>
    <t>https://podminky.urs.cz/item/CS_URS_2024_02/342272225</t>
  </si>
  <si>
    <t>2,75*(4,6*2+1,15+1,1+0,85+1,2+1,2+22,15+1,3+1,4+1,2+1,4*2+1,8+1,35+2,15+0,5+0,7+0,6+1,4+1,5*2+1,4+1,6*2+1,3+1,2+3+5,6+2,85*2+0,7+1,75*2+3,55+1,5*3)</t>
  </si>
  <si>
    <t>-0,7*2*5-0,8*2*7-0,9*2*5</t>
  </si>
  <si>
    <t>342272245</t>
  </si>
  <si>
    <t>Příčky z pórobetonových tvárnic hladkých na tenké maltové lože objemová hmotnost do 500 kg/m3, tloušťka příčky 150 mm</t>
  </si>
  <si>
    <t>1549591928</t>
  </si>
  <si>
    <t>https://podminky.urs.cz/item/CS_URS_2024_02/342272245</t>
  </si>
  <si>
    <t>2,75*(4,5*2+7,6*2)</t>
  </si>
  <si>
    <t>-0,9*2*2-0,8*2*2-0,7*2</t>
  </si>
  <si>
    <t>342291111</t>
  </si>
  <si>
    <t>Ukotvení příček polyuretanovou pěnou, tl. příčky do 100 mm</t>
  </si>
  <si>
    <t>-1225333873</t>
  </si>
  <si>
    <t>https://podminky.urs.cz/item/CS_URS_2024_02/342291111</t>
  </si>
  <si>
    <t>pod stropem</t>
  </si>
  <si>
    <t>(4,6*2+1,15+1,1+0,85+1,2+1,2+22,15+1,3+1,4+1,2+1,4*2+1,8+1,35+2,15+0,5+0,7+0,6+1,4+1,5*2+1,4+1,6*2+1,3+1,2+3+5,6+2,85*2+0,7+1,75*2+3,55+1,5*3)</t>
  </si>
  <si>
    <t>342291112</t>
  </si>
  <si>
    <t>Ukotvení příček polyuretanovou pěnou, tl. příčky přes 100 mm</t>
  </si>
  <si>
    <t>1589866152</t>
  </si>
  <si>
    <t>https://podminky.urs.cz/item/CS_URS_2024_02/342291112</t>
  </si>
  <si>
    <t>(4,5*2+7,6*2)</t>
  </si>
  <si>
    <t>342291121</t>
  </si>
  <si>
    <t>Ukotvení příček plochými kotvami, do konstrukce cihelné</t>
  </si>
  <si>
    <t>-941729540</t>
  </si>
  <si>
    <t>https://podminky.urs.cz/item/CS_URS_2024_02/342291121</t>
  </si>
  <si>
    <t>tl. 100</t>
  </si>
  <si>
    <t>2,75*42</t>
  </si>
  <si>
    <t>tl. 150</t>
  </si>
  <si>
    <t>2,75*4</t>
  </si>
  <si>
    <t>3,3*2</t>
  </si>
  <si>
    <t>346244381</t>
  </si>
  <si>
    <t>Plentování ocelových válcovaných nosníků jednostranné cihlami na maltu, výška stojiny do 200 mm</t>
  </si>
  <si>
    <t>-1579367215</t>
  </si>
  <si>
    <t>https://podminky.urs.cz/item/CS_URS_2024_02/346244381</t>
  </si>
  <si>
    <t>0,2*1,5*2</t>
  </si>
  <si>
    <t>0,2*2*2</t>
  </si>
  <si>
    <t>0,2*1,9*2</t>
  </si>
  <si>
    <t>0,2*1,4*3*2</t>
  </si>
  <si>
    <t>346272236</t>
  </si>
  <si>
    <t>Přizdívky z pórobetonových tvárnic objemová hmotnost do 500 kg/m3, na tenké maltové lože, tloušťka přizdívky 100 mm</t>
  </si>
  <si>
    <t>1988568325</t>
  </si>
  <si>
    <t>https://podminky.urs.cz/item/CS_URS_2024_02/346272236</t>
  </si>
  <si>
    <t>geberity</t>
  </si>
  <si>
    <t>mč. 2.04</t>
  </si>
  <si>
    <t>2,75*1,2</t>
  </si>
  <si>
    <t>mč. 2.08</t>
  </si>
  <si>
    <t>2,75*3,45</t>
  </si>
  <si>
    <t>mč. 2.13</t>
  </si>
  <si>
    <t>2,75*4,7</t>
  </si>
  <si>
    <t>mč. 2.15</t>
  </si>
  <si>
    <t>2,75*1,1</t>
  </si>
  <si>
    <t>349231811</t>
  </si>
  <si>
    <t>Přizdívka z cihel ostění s ozubem ve vybouraných otvorech, s vysekáním kapes pro zavázaní přes 80 do 150 mm</t>
  </si>
  <si>
    <t>-39029070</t>
  </si>
  <si>
    <t>https://podminky.urs.cz/item/CS_URS_2024_02/349231811</t>
  </si>
  <si>
    <t>oprava špalet bouraných otvorů</t>
  </si>
  <si>
    <t>1PP</t>
  </si>
  <si>
    <t>0,45*(2,12*2+1,1)</t>
  </si>
  <si>
    <t>0,3*(1,25*2+1)*3</t>
  </si>
  <si>
    <t>0,2*(1,6+1,2*2)</t>
  </si>
  <si>
    <t>2NP výtah</t>
  </si>
  <si>
    <t>0,3*(2,12*2+1,1)</t>
  </si>
  <si>
    <t>2NP okno uvnitř</t>
  </si>
  <si>
    <t>0,3*(1,5+0,6*2)</t>
  </si>
  <si>
    <t>2NP bourané zdivo ukončení</t>
  </si>
  <si>
    <t>2,75*0,3*4</t>
  </si>
  <si>
    <t>2,75*0,15*6</t>
  </si>
  <si>
    <t>351501102</t>
  </si>
  <si>
    <t>D+M oprava části zídky na vstupu do 1PP</t>
  </si>
  <si>
    <t>kpl</t>
  </si>
  <si>
    <t>660787500</t>
  </si>
  <si>
    <t>351501105</t>
  </si>
  <si>
    <t>Přípomoce pro profese</t>
  </si>
  <si>
    <t>738201815</t>
  </si>
  <si>
    <t>prostupy, drážky, sekání, zahazování šliců po instalacích, začištění prostupů, atd</t>
  </si>
  <si>
    <t>vč. dodávky materiálů</t>
  </si>
  <si>
    <t>Vodorovné konstrukce</t>
  </si>
  <si>
    <t>413232211</t>
  </si>
  <si>
    <t>Zazdívka zhlaví stropních trámů nebo válcovaných nosníků pálenými cihlami válcovaných nosníků, výšky do 150 mm</t>
  </si>
  <si>
    <t>33081126</t>
  </si>
  <si>
    <t>https://podminky.urs.cz/item/CS_URS_2024_02/413232211</t>
  </si>
  <si>
    <t>2*3*2</t>
  </si>
  <si>
    <t>3*2</t>
  </si>
  <si>
    <t>Komunikace pozemní</t>
  </si>
  <si>
    <t>566901243</t>
  </si>
  <si>
    <t>Vyspravení podkladu po překopech inženýrských sítí plochy přes 15 m2 s rozprostřením a zhutněním kamenivem hrubým drceným tl. 200 mm</t>
  </si>
  <si>
    <t>-62425057</t>
  </si>
  <si>
    <t>https://podminky.urs.cz/item/CS_URS_2024_02/566901243</t>
  </si>
  <si>
    <t>doplnění asfaltu kolem výtahu</t>
  </si>
  <si>
    <t>566901261</t>
  </si>
  <si>
    <t>Vyspravení podkladu po překopech inženýrských sítí plochy přes 15 m2 s rozprostřením a zhutněním obalovaným kamenivem ACP (OK) tl. 100 mm</t>
  </si>
  <si>
    <t>2035395912</t>
  </si>
  <si>
    <t>https://podminky.urs.cz/item/CS_URS_2024_02/566901261</t>
  </si>
  <si>
    <t>611131303</t>
  </si>
  <si>
    <t>Podkladní a spojovací vrstva vnitřních omítaných ploch vápenný postřik nanášený strojně celoplošně schodišťových konstrukcí</t>
  </si>
  <si>
    <t>520937943</t>
  </si>
  <si>
    <t>https://podminky.urs.cz/item/CS_URS_2024_02/611131303</t>
  </si>
  <si>
    <t>104,4</t>
  </si>
  <si>
    <t>611131321</t>
  </si>
  <si>
    <t>Podkladní a spojovací vrstva vnitřních omítaných ploch penetrace disperzní nanášená strojně stropů</t>
  </si>
  <si>
    <t>554183161</t>
  </si>
  <si>
    <t>https://podminky.urs.cz/item/CS_URS_2024_02/611131321</t>
  </si>
  <si>
    <t>611321345</t>
  </si>
  <si>
    <t>Omítka vápenocementová vnitřních ploch nanášená strojně dvouvrstvá, tloušťky jádrové omítky do 10 mm a tloušťky štuku do 3 mm štuková schodišťových konstrukcí stropů, stěn, ramen nebo nosníků</t>
  </si>
  <si>
    <t>-2022162640</t>
  </si>
  <si>
    <t>https://podminky.urs.cz/item/CS_URS_2024_02/611321345</t>
  </si>
  <si>
    <t>nová omítka schodiště - otlučené olejové nátěry</t>
  </si>
  <si>
    <t>611325417</t>
  </si>
  <si>
    <t>Oprava vápenocementové omítky vnitřních ploch hladké, tl. do 20 mm, s celoplošným přeštukováním, tl. štuku do 3 mm stropů, v rozsahu opravované plochy přes 10 do 30%</t>
  </si>
  <si>
    <t>1325716270</t>
  </si>
  <si>
    <t>https://podminky.urs.cz/item/CS_URS_2024_02/611325417</t>
  </si>
  <si>
    <t>9,5+2+10+1,8+3+20,8+4,1+92+33+14+14,5+11,6+4,3+96+35+14,6+13,4+3,7+30,5+5,3</t>
  </si>
  <si>
    <t>612131300</t>
  </si>
  <si>
    <t>Podkladní a spojovací vrstva vnitřních omítaných ploch vápenný postřik nanášený strojně celoplošně stěn</t>
  </si>
  <si>
    <t>-1008931125</t>
  </si>
  <si>
    <t>https://podminky.urs.cz/item/CS_URS_2024_02/612131300</t>
  </si>
  <si>
    <t>612131321</t>
  </si>
  <si>
    <t>Podkladní a spojovací vrstva vnitřních omítaných ploch penetrace disperzní nanášená strojně stěn</t>
  </si>
  <si>
    <t>1542717808</t>
  </si>
  <si>
    <t>https://podminky.urs.cz/item/CS_URS_2024_02/612131321</t>
  </si>
  <si>
    <t>612142001</t>
  </si>
  <si>
    <t>Pletivo vnitřních ploch v ploše nebo pruzích, na plném podkladu sklovláknité vtlačené do tmelu včetně tmelu stěn</t>
  </si>
  <si>
    <t>1478657117</t>
  </si>
  <si>
    <t>https://podminky.urs.cz/item/CS_URS_2024_02/612142001</t>
  </si>
  <si>
    <t>nové příčky porobeton</t>
  </si>
  <si>
    <t>(7+7,3+7,1+216,725+58,35)*2</t>
  </si>
  <si>
    <t>28,738</t>
  </si>
  <si>
    <t>612321131</t>
  </si>
  <si>
    <t>Vápenocementový štuk vnitřních ploch tloušťky do 3 mm svislých konstrukcí stěn</t>
  </si>
  <si>
    <t>869935104</t>
  </si>
  <si>
    <t>https://podminky.urs.cz/item/CS_URS_2024_02/612321131</t>
  </si>
  <si>
    <t>štuk na ytong</t>
  </si>
  <si>
    <t>621,688-115,6</t>
  </si>
  <si>
    <t>612321341</t>
  </si>
  <si>
    <t>Omítka vápenocementová vnitřních ploch nanášená strojně dvouvrstvá, tloušťky jádrové omítky do 10 mm a tloušťky štuku do 3 mm štuková svislých konstrukcí stěn</t>
  </si>
  <si>
    <t>311689479</t>
  </si>
  <si>
    <t>https://podminky.urs.cz/item/CS_URS_2024_02/612321341</t>
  </si>
  <si>
    <t>nové omítky po olejových nátěrech a obkladech</t>
  </si>
  <si>
    <t>135+2*(6+4,1+45)</t>
  </si>
  <si>
    <t>612325302</t>
  </si>
  <si>
    <t>Vápenocementová omítka ostění nebo nadpraží štuková dvouvrstvá</t>
  </si>
  <si>
    <t>-1859661851</t>
  </si>
  <si>
    <t>https://podminky.urs.cz/item/CS_URS_2024_02/612325302</t>
  </si>
  <si>
    <t>0,8*(2,12*2+1,1)</t>
  </si>
  <si>
    <t>0,5*(1,25*2+1)*3</t>
  </si>
  <si>
    <t>0,5*(1,6+1,2*2)</t>
  </si>
  <si>
    <t>0,5*(2,12*2+1,1)</t>
  </si>
  <si>
    <t>0,5*(1,5+0,6*2)</t>
  </si>
  <si>
    <t>612325417</t>
  </si>
  <si>
    <t>Oprava vápenocementové omítky vnitřních ploch hladké, tl. do 20 mm, s celoplošným přeštukováním, tl. štuku do 3 mm stěn, v rozsahu opravované plochy přes 10 do 30%</t>
  </si>
  <si>
    <t>1615111751</t>
  </si>
  <si>
    <t>https://podminky.urs.cz/item/CS_URS_2024_02/612325417</t>
  </si>
  <si>
    <t>stávající zdivo</t>
  </si>
  <si>
    <t>389,48</t>
  </si>
  <si>
    <t>58</t>
  </si>
  <si>
    <t>619995001</t>
  </si>
  <si>
    <t>Začištění omítek (s dodáním hmot) kolem oken, dveří, podlah, obkladů apod.</t>
  </si>
  <si>
    <t>690272510</t>
  </si>
  <si>
    <t>https://podminky.urs.cz/item/CS_URS_2024_02/619995001</t>
  </si>
  <si>
    <t>(1,25*2+1)*3</t>
  </si>
  <si>
    <t>(1,2*2+1,6)</t>
  </si>
  <si>
    <t>stěny lodžie</t>
  </si>
  <si>
    <t>(2,9+2,15*2)*7</t>
  </si>
  <si>
    <t>dveře 1NP chodba - oprava po výměně zárubní</t>
  </si>
  <si>
    <t>(0,9+2*2)*3*2</t>
  </si>
  <si>
    <t>1,5+0,6*2</t>
  </si>
  <si>
    <t>59</t>
  </si>
  <si>
    <t>622151031</t>
  </si>
  <si>
    <t>Penetrační nátěr vnějších pastovitých tenkovrstvých omítek silikonový stěn</t>
  </si>
  <si>
    <t>1507145755</t>
  </si>
  <si>
    <t>https://podminky.urs.cz/item/CS_URS_2024_02/622151031</t>
  </si>
  <si>
    <t>60</t>
  </si>
  <si>
    <t>622222051</t>
  </si>
  <si>
    <t>Montáž kontaktního zateplení vnějšího ostění, nadpraží nebo parapetu lepením z desek z minerální vlny s podélnou nebo kolmou orientací vláken nebo z kombinovaných desek (dodávka ve specifikaci) hloubky špalet přes 200 do 400 mm, tloušťky desek do 40 mm</t>
  </si>
  <si>
    <t>-762870336</t>
  </si>
  <si>
    <t>https://podminky.urs.cz/item/CS_URS_2024_02/622222051</t>
  </si>
  <si>
    <t>ostění okna schodiště</t>
  </si>
  <si>
    <t>(1*2+1,25*2)*3</t>
  </si>
  <si>
    <t>(1,6*2+1,2*2)</t>
  </si>
  <si>
    <t>(2,9*2+2,15*2)*7</t>
  </si>
  <si>
    <t>61</t>
  </si>
  <si>
    <t>M</t>
  </si>
  <si>
    <t>63142020</t>
  </si>
  <si>
    <t>deska tepelně izolační minerální kontaktních fasád podélné vlákno λ=0,035-0,036 tl 40mm</t>
  </si>
  <si>
    <t>-517001986</t>
  </si>
  <si>
    <t>89,8*1,1 "Přepočtené koeficientem množství</t>
  </si>
  <si>
    <t>62</t>
  </si>
  <si>
    <t>622225132</t>
  </si>
  <si>
    <t>Oprava kontaktního zateplení z desek z minerální vlny jednotlivých malých ploch tloušťky přes 120 do 160 mm stěn, plochy jednotlivě přes 0,1 do 0,25 m2</t>
  </si>
  <si>
    <t>1239385042</t>
  </si>
  <si>
    <t>https://podminky.urs.cz/item/CS_URS_2024_02/622225132</t>
  </si>
  <si>
    <t>začištění prostupu VZT - jádrové vrátní., fasáda</t>
  </si>
  <si>
    <t>622225134</t>
  </si>
  <si>
    <t>Oprava kontaktního zateplení z desek z minerální vlny jednotlivých malých ploch tloušťky přes 120 do 160 mm stěn, plochy jednotlivě přes 0,5 do 1,0 m2</t>
  </si>
  <si>
    <t>-298885174</t>
  </si>
  <si>
    <t>https://podminky.urs.cz/item/CS_URS_2024_02/622225134</t>
  </si>
  <si>
    <t>oprava zateplení fasády u nových otvorů</t>
  </si>
  <si>
    <t>2+3+1+7*2</t>
  </si>
  <si>
    <t>64</t>
  </si>
  <si>
    <t>622252002</t>
  </si>
  <si>
    <t>Montáž profilů kontaktního zateplení ostatních stěnových, dilatačních apod. lepených do tmelu</t>
  </si>
  <si>
    <t>600443475</t>
  </si>
  <si>
    <t>https://podminky.urs.cz/item/CS_URS_2024_02/622252002</t>
  </si>
  <si>
    <t>APU lišty i zevnitř</t>
  </si>
  <si>
    <t>(89,8)*2</t>
  </si>
  <si>
    <t>rohy</t>
  </si>
  <si>
    <t>65</t>
  </si>
  <si>
    <t>63127416</t>
  </si>
  <si>
    <t>profil rohový PVC s výztužnou tkaninou š 100/100mm</t>
  </si>
  <si>
    <t>1448589415</t>
  </si>
  <si>
    <t>179,6*1,05 "Přepočtené koeficientem množství</t>
  </si>
  <si>
    <t>66</t>
  </si>
  <si>
    <t>28342205</t>
  </si>
  <si>
    <t>profil napojovací okenní PVC s výztužnou tkaninou 6mm</t>
  </si>
  <si>
    <t>1151129325</t>
  </si>
  <si>
    <t>67</t>
  </si>
  <si>
    <t>622531012</t>
  </si>
  <si>
    <t>Omítka tenkovrstvá silikonová vnějších ploch probarvená bez penetrace zatíraná (škrábaná), zrnitost 1,5 mm stěn</t>
  </si>
  <si>
    <t>1718418109</t>
  </si>
  <si>
    <t>https://podminky.urs.cz/item/CS_URS_2024_02/622531012</t>
  </si>
  <si>
    <t>oprava KZS</t>
  </si>
  <si>
    <t>1*(20)</t>
  </si>
  <si>
    <t>špalety</t>
  </si>
  <si>
    <t>89,8*0,3</t>
  </si>
  <si>
    <t>68</t>
  </si>
  <si>
    <t>631311115</t>
  </si>
  <si>
    <t>Mazanina z betonu prostého bez zvýšených nároků na prostředí tl. přes 50 do 80 mm tř. C 20/25</t>
  </si>
  <si>
    <t>95104756</t>
  </si>
  <si>
    <t>https://podminky.urs.cz/item/CS_URS_2024_02/631311115</t>
  </si>
  <si>
    <t>419,1*0,06</t>
  </si>
  <si>
    <t>3,5*1,2*0,06+2*0,06</t>
  </si>
  <si>
    <t>2,7*1,2*0,06</t>
  </si>
  <si>
    <t>(4,5+5)*0,06</t>
  </si>
  <si>
    <t>69</t>
  </si>
  <si>
    <t>631319011</t>
  </si>
  <si>
    <t>Příplatek k cenám mazanin za úpravu povrchu mazaniny přehlazením, mazanina tl. přes 50 do 80 mm</t>
  </si>
  <si>
    <t>1674596526</t>
  </si>
  <si>
    <t>https://podminky.urs.cz/item/CS_URS_2024_02/631319011</t>
  </si>
  <si>
    <t>70</t>
  </si>
  <si>
    <t>631319211</t>
  </si>
  <si>
    <t>Příplatek k cenám betonových mazanin za vyztužení polypropylenovými mikrovlákny objemové vyztužení 0,9 kg/m3</t>
  </si>
  <si>
    <t>-999453776</t>
  </si>
  <si>
    <t>https://podminky.urs.cz/item/CS_URS_2024_02/631319211</t>
  </si>
  <si>
    <t>71</t>
  </si>
  <si>
    <t>631351101</t>
  </si>
  <si>
    <t>Bednění v podlahách rýh a hran zřízení</t>
  </si>
  <si>
    <t>1066578525</t>
  </si>
  <si>
    <t>https://podminky.urs.cz/item/CS_URS_2024_02/631351101</t>
  </si>
  <si>
    <t>72</t>
  </si>
  <si>
    <t>631351102</t>
  </si>
  <si>
    <t>Bednění v podlahách rýh a hran odstranění</t>
  </si>
  <si>
    <t>-426621489</t>
  </si>
  <si>
    <t>https://podminky.urs.cz/item/CS_URS_2024_02/631351102</t>
  </si>
  <si>
    <t>73</t>
  </si>
  <si>
    <t>632450124</t>
  </si>
  <si>
    <t>Potěr cementový vyrovnávací ze suchých směsí v pásu o průměrné (střední) tl. přes 40 do 50 mm</t>
  </si>
  <si>
    <t>1194832426</t>
  </si>
  <si>
    <t>https://podminky.urs.cz/item/CS_URS_2024_02/632450124</t>
  </si>
  <si>
    <t>bourané otvory parapet</t>
  </si>
  <si>
    <t>1*0,3*3</t>
  </si>
  <si>
    <t>1,1*0,45</t>
  </si>
  <si>
    <t>1,1*0,3</t>
  </si>
  <si>
    <t>1,6*0,3</t>
  </si>
  <si>
    <t>1,5*0,3</t>
  </si>
  <si>
    <t>74</t>
  </si>
  <si>
    <t>632481213</t>
  </si>
  <si>
    <t>Separační vrstva k oddělení podlahových vrstev z polyetylénové fólie</t>
  </si>
  <si>
    <t>-2082590677</t>
  </si>
  <si>
    <t>https://podminky.urs.cz/item/CS_URS_2024_02/632481213</t>
  </si>
  <si>
    <t>419,1</t>
  </si>
  <si>
    <t>3,5*1,2+1,5</t>
  </si>
  <si>
    <t>4,5+5</t>
  </si>
  <si>
    <t>75</t>
  </si>
  <si>
    <t>634112126</t>
  </si>
  <si>
    <t>Obvodová dilatace mezi stěnou a mazaninou nebo potěrem podlahovým páskem z pěnového PE s fólií tl. do 10 mm, výšky 100 mm</t>
  </si>
  <si>
    <t>-1611749725</t>
  </si>
  <si>
    <t>https://podminky.urs.cz/item/CS_URS_2024_02/634112126</t>
  </si>
  <si>
    <t>81+76,8+181,4+106,7+89,2</t>
  </si>
  <si>
    <t>76</t>
  </si>
  <si>
    <t>642946111</t>
  </si>
  <si>
    <t>Osazení stavebního pouzdra posuvných dveří do zděné příčky s jednou kapsou pro jedno dveřní křídlo průchozí šířky do 800 mm</t>
  </si>
  <si>
    <t>1609512523</t>
  </si>
  <si>
    <t>https://podminky.urs.cz/item/CS_URS_2024_02/642946111</t>
  </si>
  <si>
    <t>77</t>
  </si>
  <si>
    <t>55331611</t>
  </si>
  <si>
    <t>pouzdro stavební do zdiva pro 1 křídlo posuvných dveří š 700mm v do 2100mm</t>
  </si>
  <si>
    <t>-441712683</t>
  </si>
  <si>
    <t>78</t>
  </si>
  <si>
    <t>642946112</t>
  </si>
  <si>
    <t>Osazení stavebního pouzdra posuvných dveří do zděné příčky s jednou kapsou pro jedno dveřní křídlo průchozí šířky přes 800 do 1200 mm</t>
  </si>
  <si>
    <t>1438091384</t>
  </si>
  <si>
    <t>https://podminky.urs.cz/item/CS_URS_2024_02/642946112</t>
  </si>
  <si>
    <t>79</t>
  </si>
  <si>
    <t>55331613</t>
  </si>
  <si>
    <t>pouzdro stavební do zdiva pro 1 křídlo posuvných dveří š 900mm v do 2100mm</t>
  </si>
  <si>
    <t>1480246166</t>
  </si>
  <si>
    <t>80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</si>
  <si>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</si>
  <si>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</si>
  <si>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-963357102</t>
  </si>
  <si>
    <t>https://podminky.urs.cz/item/CS_URS_2024_02/919732211</t>
  </si>
  <si>
    <t>oprava asfaltu kolem výtahu</t>
  </si>
  <si>
    <t>15,3</t>
  </si>
  <si>
    <t>81</t>
  </si>
  <si>
    <t>941211111</t>
  </si>
  <si>
    <t>Lešení řadové rámové lehké pracovní s podlahami s provozním zatížením tř. 3 do 200 kg/m2 šířky tř. SW06 od 0,6 do 0,9 m výšky do 10 m montáž</t>
  </si>
  <si>
    <t>63561255</t>
  </si>
  <si>
    <t>https://podminky.urs.cz/item/CS_URS_2024_02/941211111</t>
  </si>
  <si>
    <t>lešení stěna u lodžií</t>
  </si>
  <si>
    <t>8*25</t>
  </si>
  <si>
    <t>lešení výtah</t>
  </si>
  <si>
    <t>8*12</t>
  </si>
  <si>
    <t>82</t>
  </si>
  <si>
    <t>941211211</t>
  </si>
  <si>
    <t>Lešení řadové rámové lehké pracovní s podlahami s provozním zatížením tř. 3 do 200 kg/m2 šířky tř. SW06 od 0,6 do 0,9 m výšky do 10 m příplatek za každý den použití</t>
  </si>
  <si>
    <t>-1786891803</t>
  </si>
  <si>
    <t>https://podminky.urs.cz/item/CS_URS_2024_02/941211211</t>
  </si>
  <si>
    <t>296*60 "Přepočtené koeficientem množství</t>
  </si>
  <si>
    <t>83</t>
  </si>
  <si>
    <t>941211312</t>
  </si>
  <si>
    <t>Odborná prohlídka lešení řadového rámového lehkého pracovního s podlahami s provozním zatížením tř. 3 do 200 kg/m2 šířky tř. SW06 od 0,6 do 0,9 m výšky do 25 m, celkové plochy do 500 m2 zakrytého sítí</t>
  </si>
  <si>
    <t>-695786535</t>
  </si>
  <si>
    <t>https://podminky.urs.cz/item/CS_URS_2024_02/941211312</t>
  </si>
  <si>
    <t>84</t>
  </si>
  <si>
    <t>941211811</t>
  </si>
  <si>
    <t>Lešení řadové rámové lehké pracovní s podlahami s provozním zatížením tř. 3 do 200 kg/m2 šířky tř. SW06 od 0,6 do 0,9 m výšky do 10 m demontáž</t>
  </si>
  <si>
    <t>864019525</t>
  </si>
  <si>
    <t>https://podminky.urs.cz/item/CS_URS_2024_02/941211811</t>
  </si>
  <si>
    <t>85</t>
  </si>
  <si>
    <t>944511111</t>
  </si>
  <si>
    <t>Síť ochranná zavěšená na konstrukci lešení z textilie z umělých vláken montáž</t>
  </si>
  <si>
    <t>502736324</t>
  </si>
  <si>
    <t>https://podminky.urs.cz/item/CS_URS_2024_02/944511111</t>
  </si>
  <si>
    <t>86</t>
  </si>
  <si>
    <t>944511211</t>
  </si>
  <si>
    <t>Síť ochranná zavěšená na konstrukci lešení z textilie z umělých vláken příplatek k ceně za každý den použití</t>
  </si>
  <si>
    <t>-2142316495</t>
  </si>
  <si>
    <t>https://podminky.urs.cz/item/CS_URS_2024_02/944511211</t>
  </si>
  <si>
    <t>87</t>
  </si>
  <si>
    <t>944511811</t>
  </si>
  <si>
    <t>Síť ochranná zavěšená na konstrukci lešení z textilie z umělých vláken demontáž</t>
  </si>
  <si>
    <t>-1490472866</t>
  </si>
  <si>
    <t>https://podminky.urs.cz/item/CS_URS_2024_02/944511811</t>
  </si>
  <si>
    <t>88</t>
  </si>
  <si>
    <t>952901111</t>
  </si>
  <si>
    <t>Vyčištění budov nebo objektů před předáním do užívání budov bytové nebo občanské výstavby, světlé výšky podlaží do 4 m</t>
  </si>
  <si>
    <t>273256856</t>
  </si>
  <si>
    <t>https://podminky.urs.cz/item/CS_URS_2024_02/952901111</t>
  </si>
  <si>
    <t>89</t>
  </si>
  <si>
    <t>977151123</t>
  </si>
  <si>
    <t>Jádrové vrty diamantovými korunkami do stavebních materiálů (železobetonu, betonu, cihel, obkladů, dlažeb, kamene) průměru přes 130 do 150 mm</t>
  </si>
  <si>
    <t>2010590087</t>
  </si>
  <si>
    <t>https://podminky.urs.cz/item/CS_URS_2024_02/977151123</t>
  </si>
  <si>
    <t>do střechy :</t>
  </si>
  <si>
    <t>3 x kruhový prostup(vrtáním) - průměr 150mm(20cm ž.b.panel + střešní skladba -viz řez)</t>
  </si>
  <si>
    <t>3*0,5</t>
  </si>
  <si>
    <t>90</t>
  </si>
  <si>
    <t>977151125</t>
  </si>
  <si>
    <t>Jádrové vrty diamantovými korunkami do stavebních materiálů (železobetonu, betonu, cihel, obkladů, dlažeb, kamene) průměru přes 180 do 200 mm</t>
  </si>
  <si>
    <t>538088751</t>
  </si>
  <si>
    <t>https://podminky.urs.cz/item/CS_URS_2024_02/977151125</t>
  </si>
  <si>
    <t>2 x kruhový prostup(vrtáním) - průměr 200mm(20cm ž.b.panel + střešní skladba -viz řez)</t>
  </si>
  <si>
    <t>2*0,5</t>
  </si>
  <si>
    <t>91</t>
  </si>
  <si>
    <t>977151127</t>
  </si>
  <si>
    <t>Jádrové vrty diamantovými korunkami do stavebních materiálů (železobetonu, betonu, cihel, obkladů, dlažeb, kamene) průměru přes 225 do 250 mm</t>
  </si>
  <si>
    <t>1662960989</t>
  </si>
  <si>
    <t>https://podminky.urs.cz/item/CS_URS_2024_02/977151127</t>
  </si>
  <si>
    <t xml:space="preserve">do fasády : </t>
  </si>
  <si>
    <t>2 x kruhový prostup(vrtáním) - průměr 250mm(30cm zdivo + 15cm zateplení)</t>
  </si>
  <si>
    <t>2*0,45</t>
  </si>
  <si>
    <t>2 x kruhový prostup(vrtáním) - průměr 250mm(20cm ž.b.panel + střešní skladba -viz řez)</t>
  </si>
  <si>
    <t>92</t>
  </si>
  <si>
    <t>977151129</t>
  </si>
  <si>
    <t>Jádrové vrty diamantovými korunkami do stavebních materiálů (železobetonu, betonu, cihel, obkladů, dlažeb, kamene) průměru přes 300 do 350 mm</t>
  </si>
  <si>
    <t>94787972</t>
  </si>
  <si>
    <t>https://podminky.urs.cz/item/CS_URS_2024_02/977151129</t>
  </si>
  <si>
    <t>1 x kruhový prostup(vrtáním) - průměr 350mm(20cm ž.b.panel + střešní skladba -viz řez)</t>
  </si>
  <si>
    <t>0,5</t>
  </si>
  <si>
    <t>93</t>
  </si>
  <si>
    <t>993111111</t>
  </si>
  <si>
    <t>Dovoz a odvoz lešení včetně naložení a složení řadového, na vzdálenost do 10 km</t>
  </si>
  <si>
    <t>-1170601656</t>
  </si>
  <si>
    <t>https://podminky.urs.cz/item/CS_URS_2024_02/993111111</t>
  </si>
  <si>
    <t>94</t>
  </si>
  <si>
    <t>993111119</t>
  </si>
  <si>
    <t>Dovoz a odvoz lešení včetně naložení a složení řadového, na vzdálenost Příplatek k ceně za každých dalších i započatých 10 km přes 10 km</t>
  </si>
  <si>
    <t>1425987613</t>
  </si>
  <si>
    <t>https://podminky.urs.cz/item/CS_URS_2024_02/993111119</t>
  </si>
  <si>
    <t>296*20 "Přepočtené koeficientem množství</t>
  </si>
  <si>
    <t>95</t>
  </si>
  <si>
    <t>Různé dokončovací konstrukce a práce pozemních staveb</t>
  </si>
  <si>
    <t>95501101</t>
  </si>
  <si>
    <t>Navigační systém budovy dle PBŘ</t>
  </si>
  <si>
    <t>1285369869</t>
  </si>
  <si>
    <t>PBŘ značení, únikové cesty</t>
  </si>
  <si>
    <t>96</t>
  </si>
  <si>
    <t>953943211</t>
  </si>
  <si>
    <t>Osazování drobných kovových předmětů kotvených do stěny hasicího přístroje</t>
  </si>
  <si>
    <t>-1078082369</t>
  </si>
  <si>
    <t>https://podminky.urs.cz/item/CS_URS_2024_02/953943211</t>
  </si>
  <si>
    <t>97</t>
  </si>
  <si>
    <t>44932510R</t>
  </si>
  <si>
    <t>plochý designový kruhový hasící přístroj práškový, hasící schopnost - 21 A</t>
  </si>
  <si>
    <t>-1608783723</t>
  </si>
  <si>
    <t>98</t>
  </si>
  <si>
    <t>955501101</t>
  </si>
  <si>
    <t>D+M požární ucpávky</t>
  </si>
  <si>
    <t>1402099293</t>
  </si>
  <si>
    <t>998</t>
  </si>
  <si>
    <t>Přesun hmot</t>
  </si>
  <si>
    <t>99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</si>
  <si>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</si>
  <si>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</si>
  <si>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-1082338896</t>
  </si>
  <si>
    <t>https://podminky.urs.cz/item/CS_URS_2024_02/998018002</t>
  </si>
  <si>
    <t>100</t>
  </si>
  <si>
    <t>711111001</t>
  </si>
  <si>
    <t>Provedení izolace proti zemní vlhkosti natěradly a tmely za studena na ploše vodorovné V nátěrem penetračním</t>
  </si>
  <si>
    <t>-1680181381</t>
  </si>
  <si>
    <t>https://podminky.urs.cz/item/CS_URS_2024_02/711111001</t>
  </si>
  <si>
    <t>3,1*3,5</t>
  </si>
  <si>
    <t>101</t>
  </si>
  <si>
    <t>11163150</t>
  </si>
  <si>
    <t>lak penetrační asfaltový</t>
  </si>
  <si>
    <t>816124887</t>
  </si>
  <si>
    <t>10,85*0,0003 "Přepočtené koeficientem množství</t>
  </si>
  <si>
    <t>102</t>
  </si>
  <si>
    <t>711112001</t>
  </si>
  <si>
    <t>Provedení izolace proti zemní vlhkosti natěradly a tmely za studena na ploše svislé S nátěrem penetračním</t>
  </si>
  <si>
    <t>675467370</t>
  </si>
  <si>
    <t>https://podminky.urs.cz/item/CS_URS_2024_02/711112001</t>
  </si>
  <si>
    <t>3,15*(3,15*2+2,2*2)</t>
  </si>
  <si>
    <t>103</t>
  </si>
  <si>
    <t>1156153440</t>
  </si>
  <si>
    <t>33,705*0,00034 "Přepočtené koeficientem množství</t>
  </si>
  <si>
    <t>104</t>
  </si>
  <si>
    <t>711141559</t>
  </si>
  <si>
    <t>Provedení izolace proti zemní vlhkosti pásy přitavením NAIP na ploše vodorovné V</t>
  </si>
  <si>
    <t>547055930</t>
  </si>
  <si>
    <t>https://podminky.urs.cz/item/CS_URS_2024_02/711141559</t>
  </si>
  <si>
    <t>105</t>
  </si>
  <si>
    <t>62853004</t>
  </si>
  <si>
    <t>pás asfaltový natavitelný modifikovaný SBS s vložkou ze skleněné tkaniny a spalitelnou PE fólií nebo jemnozrnným minerálním posypem na horním povrchu tl 4,0mm</t>
  </si>
  <si>
    <t>-111697662</t>
  </si>
  <si>
    <t>10,85*1,1655 "Přepočtené koeficientem množství</t>
  </si>
  <si>
    <t>106</t>
  </si>
  <si>
    <t>711142559</t>
  </si>
  <si>
    <t>Provedení izolace proti zemní vlhkosti pásy přitavením NAIP na ploše svislé S</t>
  </si>
  <si>
    <t>-869629925</t>
  </si>
  <si>
    <t>https://podminky.urs.cz/item/CS_URS_2024_02/711142559</t>
  </si>
  <si>
    <t>107</t>
  </si>
  <si>
    <t>-1807579334</t>
  </si>
  <si>
    <t>33,705*1,221 "Přepočtené koeficientem množství</t>
  </si>
  <si>
    <t>108</t>
  </si>
  <si>
    <t>711745567</t>
  </si>
  <si>
    <t>Provedení detailů pásy přitavením spojů obrácených nebo zpětných se zesílením rš 500 mm NAIP</t>
  </si>
  <si>
    <t>1732410138</t>
  </si>
  <si>
    <t>https://podminky.urs.cz/item/CS_URS_2024_02/711745567</t>
  </si>
  <si>
    <t>3,1*2+3,5*2</t>
  </si>
  <si>
    <t>3,1*2+2,2*2</t>
  </si>
  <si>
    <t>109</t>
  </si>
  <si>
    <t>-1428401912</t>
  </si>
  <si>
    <t>23,8*0,63 "Přepočtené koeficientem množství</t>
  </si>
  <si>
    <t>110</t>
  </si>
  <si>
    <t>998711111</t>
  </si>
  <si>
    <t>Přesun hmot pro izolace proti vodě, vlhkosti a plynům stanovený z hmotnosti přesunovaného materiálu vodorovná dopravní vzdálenost do 50 m s omezením mechanizace v objektech výšky do 6 m</t>
  </si>
  <si>
    <t>-1222470400</t>
  </si>
  <si>
    <t>https://podminky.urs.cz/item/CS_URS_2024_02/998711111</t>
  </si>
  <si>
    <t>712</t>
  </si>
  <si>
    <t>Povlakové krytiny</t>
  </si>
  <si>
    <t>111</t>
  </si>
  <si>
    <t>712501101</t>
  </si>
  <si>
    <t>D+M začištění prostupů ve střešním plášti</t>
  </si>
  <si>
    <t>-899410893</t>
  </si>
  <si>
    <t>po jádrovém vrtání prostupů, oprava kolem VZT potrubí</t>
  </si>
  <si>
    <t>celá skladba střechy vč. systémové manžety a utěsnění prostupu</t>
  </si>
  <si>
    <t>112</t>
  </si>
  <si>
    <t>998712211</t>
  </si>
  <si>
    <t>Přesun hmot pro povlakové krytiny stanovený procentní sazbou (%) z ceny vodorovná dopravní vzdálenost do 50 m s omezením mechanizace v objektech výšky do 6 m</t>
  </si>
  <si>
    <t>%</t>
  </si>
  <si>
    <t>935060927</t>
  </si>
  <si>
    <t>https://podminky.urs.cz/item/CS_URS_2024_02/998712211</t>
  </si>
  <si>
    <t>113</t>
  </si>
  <si>
    <t>713121111</t>
  </si>
  <si>
    <t>Montáž tepelné izolace podlah rohožemi, pásy, deskami, dílci, bloky (izolační materiál ve specifikaci) kladenými volně jednovrstvá</t>
  </si>
  <si>
    <t>-321109048</t>
  </si>
  <si>
    <t>https://podminky.urs.cz/item/CS_URS_2024_02/713121111</t>
  </si>
  <si>
    <t>2NP podlahy kročejová minerální izolace tl. 30mm</t>
  </si>
  <si>
    <t>114</t>
  </si>
  <si>
    <t>63141432</t>
  </si>
  <si>
    <t>deska tepelně izolační minerální plovoucích podlah λ=0,033-0,035 tl 30mm</t>
  </si>
  <si>
    <t>-441666420</t>
  </si>
  <si>
    <t>419,1*1,05 "Přepočtené koeficientem množství</t>
  </si>
  <si>
    <t>115</t>
  </si>
  <si>
    <t>713123211</t>
  </si>
  <si>
    <t>Montáž tepelně izolačního systému základové desky z XPS desek na svislé ploše přilepených nízkoexpanzní (PUR) pěnou jednovrstvého tloušťky izolace do 100 mm</t>
  </si>
  <si>
    <t>2082066188</t>
  </si>
  <si>
    <t>https://podminky.urs.cz/item/CS_URS_2024_02/713123211</t>
  </si>
  <si>
    <t>výtahová šachta XPS tl. 100mm</t>
  </si>
  <si>
    <t>3,15*(3,15*2+2,4*2)</t>
  </si>
  <si>
    <t>116</t>
  </si>
  <si>
    <t>28376464</t>
  </si>
  <si>
    <t>deska XPS hrana polodrážková a hladký povrch 700kPA λ=0,035 tl 100mm</t>
  </si>
  <si>
    <t>-638672945</t>
  </si>
  <si>
    <t>34,965*1,08 "Přepočtené koeficientem množství</t>
  </si>
  <si>
    <t>117</t>
  </si>
  <si>
    <t>998713111</t>
  </si>
  <si>
    <t>Přesun hmot pro izolace tepelné stanovený z hmotnosti přesunovaného materiálu vodorovná dopravní vzdálenost do 50 m s omezením mechanizace v objektech výšky do 6 m</t>
  </si>
  <si>
    <t>1130889742</t>
  </si>
  <si>
    <t>https://podminky.urs.cz/item/CS_URS_2024_02/998713111</t>
  </si>
  <si>
    <t>762</t>
  </si>
  <si>
    <t>Konstrukce tesařské</t>
  </si>
  <si>
    <t>118</t>
  </si>
  <si>
    <t>762430033</t>
  </si>
  <si>
    <t>Obložení stěn z cementotřískových desek šroubovaných na pero a drážku broušených, tloušťky desky 16 mm</t>
  </si>
  <si>
    <t>148408037</t>
  </si>
  <si>
    <t>https://podminky.urs.cz/item/CS_URS_2024_02/762430033</t>
  </si>
  <si>
    <t>zaslepení okenního otvoru mč. 2.18</t>
  </si>
  <si>
    <t>2,55*2,1</t>
  </si>
  <si>
    <t>119</t>
  </si>
  <si>
    <t>998762111</t>
  </si>
  <si>
    <t>Přesun hmot pro konstrukce tesařské stanovený z hmotnosti přesunovaného materiálu vodorovná dopravní vzdálenost do 50 m s omezením mechanizace v objektech výšky do 6 m</t>
  </si>
  <si>
    <t>1663024045</t>
  </si>
  <si>
    <t>https://podminky.urs.cz/item/CS_URS_2024_02/998762111</t>
  </si>
  <si>
    <t>763</t>
  </si>
  <si>
    <t>Konstrukce suché výstavby</t>
  </si>
  <si>
    <t>120</t>
  </si>
  <si>
    <t>763122611</t>
  </si>
  <si>
    <t>Stěna šachtová ze sádrokartonových desek s nosnou konstrukcí ze zdvojených ocelových profilů UW, CW montáž nosné konstrukce z profilů CW, UW</t>
  </si>
  <si>
    <t>-1523376576</t>
  </si>
  <si>
    <t>https://podminky.urs.cz/item/CS_URS_2024_02/763122611</t>
  </si>
  <si>
    <t>121</t>
  </si>
  <si>
    <t>59030042</t>
  </si>
  <si>
    <t>profil vodící stěnový UW 50</t>
  </si>
  <si>
    <t>-1230745524</t>
  </si>
  <si>
    <t>5,355*5 "Přepočtené koeficientem množství</t>
  </si>
  <si>
    <t>122</t>
  </si>
  <si>
    <t>59030617</t>
  </si>
  <si>
    <t>profil výztužný UA 50</t>
  </si>
  <si>
    <t>1146241750</t>
  </si>
  <si>
    <t>123</t>
  </si>
  <si>
    <t>763501101</t>
  </si>
  <si>
    <t>D+M rozebrání, úprava a zpětná montáž kazetového podhledu u nové příčky 1NP</t>
  </si>
  <si>
    <t>-622385261</t>
  </si>
  <si>
    <t>chodba u zadního schodiště</t>
  </si>
  <si>
    <t>124</t>
  </si>
  <si>
    <t>998763321</t>
  </si>
  <si>
    <t>Přesun hmot pro konstrukce montované z desek sádrokartonových, sádrovláknitých, cementovláknitých nebo cementových stanovený z hmotnosti přesunovaného materiálu vodorovná dopravní vzdálenost do 50 m s omezením mechanizace v objektech výšky do 6 m</t>
  </si>
  <si>
    <t>1917594899</t>
  </si>
  <si>
    <t>https://podminky.urs.cz/item/CS_URS_2024_02/998763321</t>
  </si>
  <si>
    <t>125</t>
  </si>
  <si>
    <t>764216603</t>
  </si>
  <si>
    <t>Oplechování parapetů z pozinkovaného plechu s povrchovou úpravou rovných mechanicky kotvené, bez rohů rš 250 mm</t>
  </si>
  <si>
    <t>1496546534</t>
  </si>
  <si>
    <t>https://podminky.urs.cz/item/CS_URS_2024_02/764216603</t>
  </si>
  <si>
    <t>126</t>
  </si>
  <si>
    <t>764216604</t>
  </si>
  <si>
    <t>Oplechování parapetů z pozinkovaného plechu s povrchovou úpravou rovných mechanicky kotvené, bez rohů rš 330 mm</t>
  </si>
  <si>
    <t>733142358</t>
  </si>
  <si>
    <t>https://podminky.urs.cz/item/CS_URS_2024_02/764216604</t>
  </si>
  <si>
    <t>1,1*2</t>
  </si>
  <si>
    <t>1,7</t>
  </si>
  <si>
    <t>1,05</t>
  </si>
  <si>
    <t>127</t>
  </si>
  <si>
    <t>998764111</t>
  </si>
  <si>
    <t>Přesun hmot pro konstrukce klempířské stanovený z hmotnosti přesunovaného materiálu vodorovná dopravní vzdálenost do 50 m s omezením mechanizace v objektech výšky do 6 m</t>
  </si>
  <si>
    <t>-2004022279</t>
  </si>
  <si>
    <t>https://podminky.urs.cz/item/CS_URS_2024_02/998764111</t>
  </si>
  <si>
    <t>128</t>
  </si>
  <si>
    <t>766201101</t>
  </si>
  <si>
    <t>D+M T1 Vnitřní dveře dřevěné otočné, jednokřídlové 700 x 1970 mm, s plnou výplní,hladké, laminované HPL, kování vč. ocelové zárubně - kompletní pozice dle výpisu dveří</t>
  </si>
  <si>
    <t>-424665334</t>
  </si>
  <si>
    <t>129</t>
  </si>
  <si>
    <t>766201101A</t>
  </si>
  <si>
    <t>D+M T1 Vnitřní dveře dřevěné otočné, jednokřídlové 700 x 1970 mm EI 30 DP3 + C, s plnou výplní,hladké, laminované HPL, kování vč. ocelové zárubně - kompletní pozice dle výpisu dveří</t>
  </si>
  <si>
    <t>686823885</t>
  </si>
  <si>
    <t>130</t>
  </si>
  <si>
    <t>766201102</t>
  </si>
  <si>
    <t>D+M T2 Vnitřní dveře dřevěné otočné, jednokřídlové 800 x 1970 mm, s plnou výplní,hladké, laminované HPL, kování vč. ocelové zárubně - kompletní pozice dle výpisu dveří</t>
  </si>
  <si>
    <t>-1421649698</t>
  </si>
  <si>
    <t>131</t>
  </si>
  <si>
    <t>766201102A</t>
  </si>
  <si>
    <t>D+M T2 Vnitřní dveře dřevěné otočné, jednokřídlové 800 x 1970 mm EI 30 DP3 + C, s plnou výplní,hladké, laminované HPL, kování vč. ocelové zárubně - kompletní pozice dle výpisu dveří</t>
  </si>
  <si>
    <t>-1773821130</t>
  </si>
  <si>
    <t>132</t>
  </si>
  <si>
    <t>766201103</t>
  </si>
  <si>
    <t>D+M T3 Vnitřní dveře dřevěné otočné, jednokřídlové 900 x 1970 mm, s plnou výplní,hladké, laminované HPL, kování vč. ocelové zárubně - kompletní pozice dle výpisu dveří</t>
  </si>
  <si>
    <t>1696707471</t>
  </si>
  <si>
    <t>133</t>
  </si>
  <si>
    <t>766201103A</t>
  </si>
  <si>
    <t>D+M T3 Vnitřní dveře dřevěné otočné, jednokřídlové 900 x 1970 mm EI 30 DP3 + C, s plnou výplní,hladké, laminované HPL, kování vč. ocelové zárubně - kompletní pozice dle výpisu dveří</t>
  </si>
  <si>
    <t>-2059247720</t>
  </si>
  <si>
    <t>134</t>
  </si>
  <si>
    <t>766201104</t>
  </si>
  <si>
    <t>D+M T4 Vnitřní dveře dřevěné posuvné, jednokřídlové 700 x 1970 mm, s plnou výplní,hladké,laminované HPL, kování vč. obložkové zárubně - kompletní pozice dle výpisu dveří</t>
  </si>
  <si>
    <t>-2069389114</t>
  </si>
  <si>
    <t>135</t>
  </si>
  <si>
    <t>766201105</t>
  </si>
  <si>
    <t>D+M T5 Vnitřní dveře dřevěné posuvné, jednokřídlové 900 x 1970 mm, s plnou výplní,hladké,laminované HPL, kování vč. obložkové zárubně - kompletní pozice dle výpisu dveří</t>
  </si>
  <si>
    <t>1432646016</t>
  </si>
  <si>
    <t>136</t>
  </si>
  <si>
    <t>766201106</t>
  </si>
  <si>
    <t>D+M T6 Vnitřní dveře dřevěné posuvné na stěnu, jednokřídlové 800 x 1970 mm, s plnou výplní,hladké,laminované HPL, kování vč. obložkové zárubně - kompletní pozice dle výpisu dveří</t>
  </si>
  <si>
    <t>-452758219</t>
  </si>
  <si>
    <t>137</t>
  </si>
  <si>
    <t>766201107</t>
  </si>
  <si>
    <t>D+M T7 Koženková shrnovací stěna 2400 x 2400mm, zavěšení stěny v horní vodící kolejnici - kompletní pozice dle výpisu dveří</t>
  </si>
  <si>
    <t>894110260</t>
  </si>
  <si>
    <t>138</t>
  </si>
  <si>
    <t>766201108</t>
  </si>
  <si>
    <t>D+M T8 Koženková shrnovací stěna 4500 x 2600mm, zavěšení stěny v horní vodící kolejnici - kompletní pozice dle výpisu dveří</t>
  </si>
  <si>
    <t>311370386</t>
  </si>
  <si>
    <t>139</t>
  </si>
  <si>
    <t>766201109</t>
  </si>
  <si>
    <t>D+M oboustranný obklad dveří celoprobarvenými akryl-vinylovými pláty tl.2mm s jemnou povrchovou neporézní pomeranč. strukturou, barva dle výběru investora</t>
  </si>
  <si>
    <t>191914421</t>
  </si>
  <si>
    <t>140</t>
  </si>
  <si>
    <t>766201110</t>
  </si>
  <si>
    <t>D+M obklad zárubní ochrannými akryl-vinylovými pláty tl.2mm profilu L 35x130mm na zárubně v. 1200mm - barva dle výběru investora</t>
  </si>
  <si>
    <t>9526607</t>
  </si>
  <si>
    <t>141</t>
  </si>
  <si>
    <t>766301101</t>
  </si>
  <si>
    <t>D+M P1 Jednodílné okno plastové jednokř. 1000 x 1250mm vč. připojovacích pásek, kompletní pozice dle výpisu oken</t>
  </si>
  <si>
    <t>-978242163</t>
  </si>
  <si>
    <t>142</t>
  </si>
  <si>
    <t>766301102</t>
  </si>
  <si>
    <t>D+M P2 Jednodílné okno plastové dvoukř. 1600 x 1200mm vč. připojovacích pásek, kompletní pozice dle výpisu oken</t>
  </si>
  <si>
    <t>91636391</t>
  </si>
  <si>
    <t>143</t>
  </si>
  <si>
    <t>766301103</t>
  </si>
  <si>
    <t>D+M P3 Jednodílné okno plastové fixní 1500 x 600mm vč. připojovacích pásek, kompletní pozice dle výpisu oken</t>
  </si>
  <si>
    <t>-1234911765</t>
  </si>
  <si>
    <t>144</t>
  </si>
  <si>
    <t>766301104</t>
  </si>
  <si>
    <t>D+M P4 Jednodílné okno plastové jednokř. 950 x 1500mm vč. připojovacích pásek, kompletní pozice dle výpisu oken</t>
  </si>
  <si>
    <t>307425278</t>
  </si>
  <si>
    <t>145</t>
  </si>
  <si>
    <t>766694116</t>
  </si>
  <si>
    <t>Montáž ostatních truhlářských konstrukcí parapetních desek dřevěných nebo plastových šířky do 300 mm</t>
  </si>
  <si>
    <t>1234575465</t>
  </si>
  <si>
    <t>https://podminky.urs.cz/item/CS_URS_2024_02/766694116</t>
  </si>
  <si>
    <t>1,6*2</t>
  </si>
  <si>
    <t>146</t>
  </si>
  <si>
    <t>61144401</t>
  </si>
  <si>
    <t>parapet plastový vnitřní š 250mm</t>
  </si>
  <si>
    <t>126297918</t>
  </si>
  <si>
    <t>8,15*1,1 "Přepočtené koeficientem množství</t>
  </si>
  <si>
    <t>147</t>
  </si>
  <si>
    <t>61144019</t>
  </si>
  <si>
    <t>koncovka k parapetu plastovému vnitřnímu 1 pár</t>
  </si>
  <si>
    <t>sada</t>
  </si>
  <si>
    <t>450424828</t>
  </si>
  <si>
    <t>148</t>
  </si>
  <si>
    <t>998766211</t>
  </si>
  <si>
    <t>Přesun hmot pro konstrukce truhlářské stanovený procentní sazbou (%) z ceny vodorovná dopravní vzdálenost do 50 m s omezením mechanizace v objektech výšky do 6 m</t>
  </si>
  <si>
    <t>2040223120</t>
  </si>
  <si>
    <t>https://podminky.urs.cz/item/CS_URS_2024_02/998766211</t>
  </si>
  <si>
    <t>149</t>
  </si>
  <si>
    <t>767101101</t>
  </si>
  <si>
    <t>D+M H1 Hliníková prosklená okenní stěna 2900 x 2400mm kompletní pozice dle výpisu hliníkových výplní</t>
  </si>
  <si>
    <t>2018158283</t>
  </si>
  <si>
    <t>150</t>
  </si>
  <si>
    <t>767101101A</t>
  </si>
  <si>
    <t>D+M H1a Hliníková prosklená okenní stěna 2900 x 2400mm kompletní pozice dle výpisu hliníkových výplní</t>
  </si>
  <si>
    <t>883254139</t>
  </si>
  <si>
    <t>151</t>
  </si>
  <si>
    <t>767101101B</t>
  </si>
  <si>
    <t>D+M H1b Hliníková prosklená okenní stěna 2900 x 2400mm kompletní pozice dle výpisu hliníkových výplní</t>
  </si>
  <si>
    <t>-1739209218</t>
  </si>
  <si>
    <t>152</t>
  </si>
  <si>
    <t>767101102</t>
  </si>
  <si>
    <t>D+M H2 Hliníková prosklená dveřní stěna 2550 x 2150 mm PO EI 30 DP3 + C kompletní pozice dle výpisu hliníkových výplní</t>
  </si>
  <si>
    <t>-2111653733</t>
  </si>
  <si>
    <t>153</t>
  </si>
  <si>
    <t>767101102A</t>
  </si>
  <si>
    <t>D+M H2a Hliníková prosklená dveřní stěna 2550 x 2800 mm PO EI 30 DP3 + C kompletní pozice dle výpisu hliníkových výplní</t>
  </si>
  <si>
    <t>-1304445344</t>
  </si>
  <si>
    <t>154</t>
  </si>
  <si>
    <t>767101103</t>
  </si>
  <si>
    <t>D+M screenová roleta 2900 x 2400 mm, přiznaný box screen - 3D ZIP, elektrické ovládání, barva konstrukce RAL, barva látky dle výběru investor, kompletní pozice dle výpisu hliníkových výplní</t>
  </si>
  <si>
    <t>-1605163948</t>
  </si>
  <si>
    <t>155</t>
  </si>
  <si>
    <t>767501101</t>
  </si>
  <si>
    <t>D+M ocelová izolační vana výtahu (keson) tl. 3mm, svařená na místě z dílců, nátěr - kompletní prvek dle specifikace v PD</t>
  </si>
  <si>
    <t>-1734555682</t>
  </si>
  <si>
    <t>156</t>
  </si>
  <si>
    <t>767601101</t>
  </si>
  <si>
    <t>D+M Z1 výstupová lávka výtahu v 2NP - kompletní konstrukce, celá skladba dle PD</t>
  </si>
  <si>
    <t>-822596903</t>
  </si>
  <si>
    <t>nosná kce - ocelový svařenec 2xU160 vč. nátěru</t>
  </si>
  <si>
    <t>svislý sloupek kotvený do střední schodišťové zdi</t>
  </si>
  <si>
    <t>vodorovné prvky kotvené do obvodové zdi a čela podesty</t>
  </si>
  <si>
    <t xml:space="preserve">nosný silnostěnný plech s obrubou a žebrováním </t>
  </si>
  <si>
    <t>bet. potěr s PP vláky tl. 60mm</t>
  </si>
  <si>
    <t xml:space="preserve">keramická dlažba </t>
  </si>
  <si>
    <t>veškeré ocelové nosné konstrukce s opláštěním CETRIS PO R30 DP1</t>
  </si>
  <si>
    <t>1,7*1,65</t>
  </si>
  <si>
    <t>157</t>
  </si>
  <si>
    <t>767601102</t>
  </si>
  <si>
    <t>D+M Z2 schodišťové zábradlí v. 1,1m vč. povrchové úpravy - kompletní poizice dle výpsiu zámečnických výrobků</t>
  </si>
  <si>
    <t>950500823</t>
  </si>
  <si>
    <t>mč. 2.01</t>
  </si>
  <si>
    <t>12,5</t>
  </si>
  <si>
    <t>mč. 2.17</t>
  </si>
  <si>
    <t>10,5</t>
  </si>
  <si>
    <t>158</t>
  </si>
  <si>
    <t>998767211</t>
  </si>
  <si>
    <t>Přesun hmot pro zámečnické konstrukce stanovený procentní sazbou (%) z ceny vodorovná dopravní vzdálenost do 50 m s omezením mechanizace v objektech výšky do 6 m</t>
  </si>
  <si>
    <t>-1627624526</t>
  </si>
  <si>
    <t>https://podminky.urs.cz/item/CS_URS_2024_02/998767211</t>
  </si>
  <si>
    <t>159</t>
  </si>
  <si>
    <t>771111011</t>
  </si>
  <si>
    <t>Příprava podkladu před provedením dlažby vysátí podlah</t>
  </si>
  <si>
    <t>524347045</t>
  </si>
  <si>
    <t>https://podminky.urs.cz/item/CS_URS_2024_02/771111011</t>
  </si>
  <si>
    <t>160</t>
  </si>
  <si>
    <t>771111012</t>
  </si>
  <si>
    <t>Příprava podkladu před provedením dlažby vysátí schodišť</t>
  </si>
  <si>
    <t>615302528</t>
  </si>
  <si>
    <t>https://podminky.urs.cz/item/CS_URS_2024_02/771111012</t>
  </si>
  <si>
    <t>161</t>
  </si>
  <si>
    <t>771121011</t>
  </si>
  <si>
    <t>Příprava podkladu před provedením dlažby nátěr penetrační na podlahu</t>
  </si>
  <si>
    <t>1049906287</t>
  </si>
  <si>
    <t>https://podminky.urs.cz/item/CS_URS_2024_02/771121011</t>
  </si>
  <si>
    <t>138,4+23,4</t>
  </si>
  <si>
    <t>162</t>
  </si>
  <si>
    <t>771121037</t>
  </si>
  <si>
    <t>Příprava podkladu před provedením dlažby broušení schodišť stávajícího podkladu pro odstranění nerovností (diamantovým kotoučem)</t>
  </si>
  <si>
    <t>-593783791</t>
  </si>
  <si>
    <t>https://podminky.urs.cz/item/CS_URS_2024_02/771121037</t>
  </si>
  <si>
    <t>78*0,3</t>
  </si>
  <si>
    <t>78*0,2</t>
  </si>
  <si>
    <t>163</t>
  </si>
  <si>
    <t>771151024</t>
  </si>
  <si>
    <t>Příprava podkladu před provedením dlažby samonivelační stěrka min. pevnosti 30 MPa, tloušťky přes 8 do 10 mm</t>
  </si>
  <si>
    <t>377322728</t>
  </si>
  <si>
    <t>https://podminky.urs.cz/item/CS_URS_2024_02/771151024</t>
  </si>
  <si>
    <t>164</t>
  </si>
  <si>
    <t>771161021</t>
  </si>
  <si>
    <t>Příprava podkladu před provedením dlažby montáž profilu ukončujícího profilu pro plynulý přechod (dlažba-koberec apod.)</t>
  </si>
  <si>
    <t>-1469372383</t>
  </si>
  <si>
    <t>https://podminky.urs.cz/item/CS_URS_2024_02/771161021</t>
  </si>
  <si>
    <t>0,8*16</t>
  </si>
  <si>
    <t>165</t>
  </si>
  <si>
    <t>59054100</t>
  </si>
  <si>
    <t>profil přechodový Al s pohyblivým ramenem 8x20mm</t>
  </si>
  <si>
    <t>-2063051986</t>
  </si>
  <si>
    <t>12,8*1,1 "Přepočtené koeficientem množství</t>
  </si>
  <si>
    <t>166</t>
  </si>
  <si>
    <t>771161022</t>
  </si>
  <si>
    <t>Příprava podkladu před provedením dlažby montáž profilu ukončujícího profilu pro schodové hrany a ukončení dlažby</t>
  </si>
  <si>
    <t>-704667116</t>
  </si>
  <si>
    <t>https://podminky.urs.cz/item/CS_URS_2024_02/771161022</t>
  </si>
  <si>
    <t>167</t>
  </si>
  <si>
    <t>59054144</t>
  </si>
  <si>
    <t>profil schodový protiskluzový ušlechtilá ocel V2A R10 V6 11x1000mm</t>
  </si>
  <si>
    <t>-1556826285</t>
  </si>
  <si>
    <t>78*1,1 "Přepočtené koeficientem množství</t>
  </si>
  <si>
    <t>168</t>
  </si>
  <si>
    <t>771274123</t>
  </si>
  <si>
    <t>Montáž obkladů schodišť z dlaždic keramických lepených cementovým flexibilním lepidlem stupnic reliéfních nebo z dekorů, šířky přes 250 do 300 mm</t>
  </si>
  <si>
    <t>1644720777</t>
  </si>
  <si>
    <t>https://podminky.urs.cz/item/CS_URS_2024_02/771274123</t>
  </si>
  <si>
    <t>schodiště přední</t>
  </si>
  <si>
    <t>1,2*21</t>
  </si>
  <si>
    <t>schodiště zadní</t>
  </si>
  <si>
    <t>169</t>
  </si>
  <si>
    <t>59761095</t>
  </si>
  <si>
    <t>schodovka keramická mrazuvzdorná R9/A povrch reliéfní/matný tl do 10mm š přes 250 do 300mm dl přes 800 do 1200mm</t>
  </si>
  <si>
    <t>-357785318</t>
  </si>
  <si>
    <t>170</t>
  </si>
  <si>
    <t>771274233</t>
  </si>
  <si>
    <t>Montáž obkladů schodišť z dlaždic keramických lepených cementovým flexibilním lepidlem podstupnic hladkých, výšky přes 200 do 250 mm</t>
  </si>
  <si>
    <t>685546196</t>
  </si>
  <si>
    <t>https://podminky.urs.cz/item/CS_URS_2024_02/771274233</t>
  </si>
  <si>
    <t>171</t>
  </si>
  <si>
    <t>59761128</t>
  </si>
  <si>
    <t>dlažba keramická slinutá nemrazuvzdorná R9/A povrch hladký/matný tl do 10mm přes 9 do 12ks/m2</t>
  </si>
  <si>
    <t>1580060428</t>
  </si>
  <si>
    <t>19,5*1,1 "Přepočtené koeficientem množství</t>
  </si>
  <si>
    <t>172</t>
  </si>
  <si>
    <t>771474112</t>
  </si>
  <si>
    <t>Montáž soklů z dlaždic keramických lepených cementovým flexibilním lepidlem rovných, výšky přes 65 do 90 mm</t>
  </si>
  <si>
    <t>-903257004</t>
  </si>
  <si>
    <t>https://podminky.urs.cz/item/CS_URS_2024_02/771474112</t>
  </si>
  <si>
    <t>7,4+6,5+4,5</t>
  </si>
  <si>
    <t>mč. 2.16</t>
  </si>
  <si>
    <t>43,4</t>
  </si>
  <si>
    <t>6,7</t>
  </si>
  <si>
    <t>173</t>
  </si>
  <si>
    <t>59761184</t>
  </si>
  <si>
    <t>sokl keramický mrazuvzdorný povrch hladký/matný tl do 10mm výšky přes 65 do 90mm</t>
  </si>
  <si>
    <t>-409648246</t>
  </si>
  <si>
    <t>81*1,1 "Přepočtené koeficientem množství</t>
  </si>
  <si>
    <t>174</t>
  </si>
  <si>
    <t>771474132</t>
  </si>
  <si>
    <t>Montáž soklů z dlaždic keramických lepených cementovým flexibilním lepidlem schodišťových stupňovitých, výšky přes 65 do 90 mm</t>
  </si>
  <si>
    <t>1280534553</t>
  </si>
  <si>
    <t>https://podminky.urs.cz/item/CS_URS_2024_02/771474132</t>
  </si>
  <si>
    <t>(0,3+0,3)*(20+22*2)*2</t>
  </si>
  <si>
    <t>175</t>
  </si>
  <si>
    <t>2113419944</t>
  </si>
  <si>
    <t>76,8*1,1 "Přepočtené koeficientem množství</t>
  </si>
  <si>
    <t>176</t>
  </si>
  <si>
    <t>771574436</t>
  </si>
  <si>
    <t>Montáž podlah z dlaždic keramických lepených cementovým flexibilním lepidlem reliéfních nebo z dekorů, tloušťky do 10 mm přes 9 do 12 ks/m2</t>
  </si>
  <si>
    <t>-818166240</t>
  </si>
  <si>
    <t>https://podminky.urs.cz/item/CS_URS_2024_02/771574436</t>
  </si>
  <si>
    <t>4,8+4+2,7*1,2</t>
  </si>
  <si>
    <t>9,5+2+10+1,8+3+20,8+4,1</t>
  </si>
  <si>
    <t>14+14,6+3,7+30,5+5,3</t>
  </si>
  <si>
    <t>chodba 1NP výtah</t>
  </si>
  <si>
    <t>5,5+1,5</t>
  </si>
  <si>
    <t>177</t>
  </si>
  <si>
    <t>59761120R</t>
  </si>
  <si>
    <t>dlažba keramická slinutá povrch protiskluz tl do 10mm přes 9 do 12ks/m2</t>
  </si>
  <si>
    <t>326745463</t>
  </si>
  <si>
    <t>138,34*1,1 "Přepočtené koeficientem množství</t>
  </si>
  <si>
    <t>178</t>
  </si>
  <si>
    <t>771591112</t>
  </si>
  <si>
    <t>Izolace podlahy pod dlažbu nátěrem nebo stěrkou ve dvou vrstvách</t>
  </si>
  <si>
    <t>733027943</t>
  </si>
  <si>
    <t>https://podminky.urs.cz/item/CS_URS_2024_02/771591112</t>
  </si>
  <si>
    <t>2NP mokré provozy + vytažení na sokl</t>
  </si>
  <si>
    <t>(2+10+1,8+3+20,8+14+14,6+3,7)*1,1</t>
  </si>
  <si>
    <t>179</t>
  </si>
  <si>
    <t>771591115</t>
  </si>
  <si>
    <t>Podlahy - dokončovací práce spárování silikonem</t>
  </si>
  <si>
    <t>-46031493</t>
  </si>
  <si>
    <t>https://podminky.urs.cz/item/CS_URS_2024_02/771591115</t>
  </si>
  <si>
    <t>81+78+76,8</t>
  </si>
  <si>
    <t>180</t>
  </si>
  <si>
    <t>771591117</t>
  </si>
  <si>
    <t>Podlahy - dokončovací práce spárování akrylem</t>
  </si>
  <si>
    <t>1288890309</t>
  </si>
  <si>
    <t>https://podminky.urs.cz/item/CS_URS_2024_02/771591117</t>
  </si>
  <si>
    <t>181</t>
  </si>
  <si>
    <t>998771111</t>
  </si>
  <si>
    <t>Přesun hmot pro podlahy z dlaždic stanovený z hmotnosti přesunovaného materiálu vodorovná dopravní vzdálenost do 50 m s omezením mechanizace v objektech výšky do 6 m</t>
  </si>
  <si>
    <t>-963428114</t>
  </si>
  <si>
    <t>https://podminky.urs.cz/item/CS_URS_2024_02/998771111</t>
  </si>
  <si>
    <t>182</t>
  </si>
  <si>
    <t>776111112</t>
  </si>
  <si>
    <t>Příprava podkladu povlakových podlah a stěn broušení podlah nového podkladu betonového</t>
  </si>
  <si>
    <t>-741348359</t>
  </si>
  <si>
    <t>https://podminky.urs.cz/item/CS_URS_2024_02/776111112</t>
  </si>
  <si>
    <t>183</t>
  </si>
  <si>
    <t>776111311</t>
  </si>
  <si>
    <t>Příprava podkladu povlakových podlah a stěn vysátí podlah</t>
  </si>
  <si>
    <t>-2109415869</t>
  </si>
  <si>
    <t>https://podminky.urs.cz/item/CS_URS_2024_02/776111311</t>
  </si>
  <si>
    <t>184</t>
  </si>
  <si>
    <t>776121321</t>
  </si>
  <si>
    <t>Příprava podkladu povlakových podlah a stěn penetrace neředěná podlah</t>
  </si>
  <si>
    <t>2144914934</t>
  </si>
  <si>
    <t>https://podminky.urs.cz/item/CS_URS_2024_02/776121321</t>
  </si>
  <si>
    <t>185</t>
  </si>
  <si>
    <t>776141122</t>
  </si>
  <si>
    <t>Příprava podkladu povlakových podlah a stěn vyrovnání samonivelační stěrkou podlah min.pevnosti 30 MPa, tloušťky přes 3 do 5 mm</t>
  </si>
  <si>
    <t>-998108333</t>
  </si>
  <si>
    <t>https://podminky.urs.cz/item/CS_URS_2024_02/776141122</t>
  </si>
  <si>
    <t>186</t>
  </si>
  <si>
    <t>776221111</t>
  </si>
  <si>
    <t>Montáž podlahovin z PVC lepením standardním lepidlem z pásů</t>
  </si>
  <si>
    <t>-1227637315</t>
  </si>
  <si>
    <t>https://podminky.urs.cz/item/CS_URS_2024_02/776221111</t>
  </si>
  <si>
    <t>92+33+14,5+11,6+4,3+96+35+13,4</t>
  </si>
  <si>
    <t>187</t>
  </si>
  <si>
    <t>28412285</t>
  </si>
  <si>
    <t>krytina podlahová heterogenní tl 2mm</t>
  </si>
  <si>
    <t>861062144</t>
  </si>
  <si>
    <t>299,8*1,1 "Přepočtené koeficientem množství</t>
  </si>
  <si>
    <t>188</t>
  </si>
  <si>
    <t>776421111</t>
  </si>
  <si>
    <t>Montáž lišt obvodových lepených</t>
  </si>
  <si>
    <t>-1874234989</t>
  </si>
  <si>
    <t>https://podminky.urs.cz/item/CS_URS_2024_02/776421111</t>
  </si>
  <si>
    <t>mč. 2.07+07a</t>
  </si>
  <si>
    <t>48,5+1,7*2</t>
  </si>
  <si>
    <t>mč. 2.09</t>
  </si>
  <si>
    <t>20,7</t>
  </si>
  <si>
    <t>mč. 2.10</t>
  </si>
  <si>
    <t>18,7</t>
  </si>
  <si>
    <t>mč. 2.11</t>
  </si>
  <si>
    <t>8,3</t>
  </si>
  <si>
    <t>mč. 2.12</t>
  </si>
  <si>
    <t>39,5</t>
  </si>
  <si>
    <t>mč. 2.12a</t>
  </si>
  <si>
    <t>23,8</t>
  </si>
  <si>
    <t>mč. 2.14</t>
  </si>
  <si>
    <t>18,5</t>
  </si>
  <si>
    <t>189</t>
  </si>
  <si>
    <t>28342165</t>
  </si>
  <si>
    <t>lišta podlahová PVC zakončovací s fabionem</t>
  </si>
  <si>
    <t>-154487664</t>
  </si>
  <si>
    <t>181,4*1,02 "Přepočtené koeficientem množství</t>
  </si>
  <si>
    <t>190</t>
  </si>
  <si>
    <t>998776111</t>
  </si>
  <si>
    <t>Přesun hmot pro podlahy povlakové stanovený z hmotnosti přesunovaného materiálu vodorovná dopravní vzdálenost do 50 m s omezením mechanizace v objektech výšky do 6 m</t>
  </si>
  <si>
    <t>40677329</t>
  </si>
  <si>
    <t>https://podminky.urs.cz/item/CS_URS_2024_02/998776111</t>
  </si>
  <si>
    <t>191</t>
  </si>
  <si>
    <t>781111011</t>
  </si>
  <si>
    <t>Příprava podkladu před provedením obkladu oprášení (ometení) stěny</t>
  </si>
  <si>
    <t>-1559706471</t>
  </si>
  <si>
    <t>https://podminky.urs.cz/item/CS_URS_2024_02/781111011</t>
  </si>
  <si>
    <t>192</t>
  </si>
  <si>
    <t>781121011</t>
  </si>
  <si>
    <t>Příprava podkladu před provedením obkladu nátěr penetrační na stěnu</t>
  </si>
  <si>
    <t>-2007489386</t>
  </si>
  <si>
    <t>https://podminky.urs.cz/item/CS_URS_2024_02/781121011</t>
  </si>
  <si>
    <t>193</t>
  </si>
  <si>
    <t>781131112</t>
  </si>
  <si>
    <t>Izolace stěny pod obklad izolace nátěrem nebo stěrkou ve dvou vrstvách</t>
  </si>
  <si>
    <t>-1356620</t>
  </si>
  <si>
    <t>https://podminky.urs.cz/item/CS_URS_2024_02/781131112</t>
  </si>
  <si>
    <t>mč. 2.05</t>
  </si>
  <si>
    <t>2,6*20,6</t>
  </si>
  <si>
    <t>2,1*(18,8+4)</t>
  </si>
  <si>
    <t>-0,9*2</t>
  </si>
  <si>
    <t>2,1*(20,8)+1,2*3,4</t>
  </si>
  <si>
    <t>194</t>
  </si>
  <si>
    <t>781472235</t>
  </si>
  <si>
    <t>Montáž keramických obkladů stěn lepených cementovým flexibilním lepidlem reliéfních nebo z dekorů přes 6 do 9 ks/m2</t>
  </si>
  <si>
    <t>-1444487226</t>
  </si>
  <si>
    <t>https://podminky.urs.cz/item/CS_URS_2024_02/781472235</t>
  </si>
  <si>
    <t>mč. 2.02</t>
  </si>
  <si>
    <t>2,1*(1,3*2+1,5*2)</t>
  </si>
  <si>
    <t>-0,8*2</t>
  </si>
  <si>
    <t>mč. 2.03</t>
  </si>
  <si>
    <t>2,1*10,2</t>
  </si>
  <si>
    <t>-0,7*2*2-0,8*2-0,9*2</t>
  </si>
  <si>
    <t>mč. 2.03a</t>
  </si>
  <si>
    <t>2,1*(1,5*2+1,15*2)</t>
  </si>
  <si>
    <t>-0,7*2</t>
  </si>
  <si>
    <t>2,1*(1,5*2+1,3*2+1,2*4)</t>
  </si>
  <si>
    <t>-0,7*2*3</t>
  </si>
  <si>
    <t>2,1*(1,4*4+1,1*2+1,6*2)</t>
  </si>
  <si>
    <t>195</t>
  </si>
  <si>
    <t>59761718</t>
  </si>
  <si>
    <t>obklad keramický nemrazuvzdorný povrch hladký/matný tl do 10mm přes 6 do 9ks/m2</t>
  </si>
  <si>
    <t>1423672762</t>
  </si>
  <si>
    <t>217,25*1,05 "Přepočtené koeficientem množství</t>
  </si>
  <si>
    <t>196</t>
  </si>
  <si>
    <t>781492211</t>
  </si>
  <si>
    <t>Obklad - dokončující práce montáž profilu lepeného flexibilním cementovým lepidlem rohového</t>
  </si>
  <si>
    <t>1383228148</t>
  </si>
  <si>
    <t>https://podminky.urs.cz/item/CS_URS_2024_02/781492211</t>
  </si>
  <si>
    <t>2,1*18+10</t>
  </si>
  <si>
    <t>1,2*4+1,7*2+0,3*2</t>
  </si>
  <si>
    <t>2,6*5</t>
  </si>
  <si>
    <t>0,6*4*5</t>
  </si>
  <si>
    <t>(0,9*2+1,2*2)*4</t>
  </si>
  <si>
    <t>(0,6*2+0,9*2)*2</t>
  </si>
  <si>
    <t>197</t>
  </si>
  <si>
    <t>19416012</t>
  </si>
  <si>
    <t>lišta ukončovací nerezová 10mm</t>
  </si>
  <si>
    <t>537257612</t>
  </si>
  <si>
    <t>104,4*1,05 "Přepočtené koeficientem množství</t>
  </si>
  <si>
    <t>198</t>
  </si>
  <si>
    <t>781492251</t>
  </si>
  <si>
    <t>Obklad - dokončující práce montáž profilu lepeného flexibilním cementovým lepidlem ukončovacího</t>
  </si>
  <si>
    <t>-477574283</t>
  </si>
  <si>
    <t>https://podminky.urs.cz/item/CS_URS_2024_02/781492251</t>
  </si>
  <si>
    <t>(1,3*2+1,5*2)</t>
  </si>
  <si>
    <t>10,2</t>
  </si>
  <si>
    <t>(1,5*2+1,15*2)</t>
  </si>
  <si>
    <t>(1,5*2+1,3*2+1,2*4)</t>
  </si>
  <si>
    <t>20,6</t>
  </si>
  <si>
    <t>(18,8+4)</t>
  </si>
  <si>
    <t>(20,8)</t>
  </si>
  <si>
    <t>(1,4*4+1,1*2+1,6*2)</t>
  </si>
  <si>
    <t>199</t>
  </si>
  <si>
    <t>-2061910675</t>
  </si>
  <si>
    <t>106,7*1,05 "Přepočtené koeficientem množství</t>
  </si>
  <si>
    <t>200</t>
  </si>
  <si>
    <t>781493611</t>
  </si>
  <si>
    <t>Obklad - dokončující práce montáž vanových dvířek plastových lepených s rámem</t>
  </si>
  <si>
    <t>2124659497</t>
  </si>
  <si>
    <t>https://podminky.urs.cz/item/CS_URS_2024_02/781493611</t>
  </si>
  <si>
    <t>201</t>
  </si>
  <si>
    <t>55347200</t>
  </si>
  <si>
    <t>dvířka vanová nerezová 300x300mm</t>
  </si>
  <si>
    <t>-159732122</t>
  </si>
  <si>
    <t>202</t>
  </si>
  <si>
    <t>781495115</t>
  </si>
  <si>
    <t>Obklad - dokončující práce ostatní práce spárování silikonem</t>
  </si>
  <si>
    <t>-175669391</t>
  </si>
  <si>
    <t>https://podminky.urs.cz/item/CS_URS_2024_02/781495115</t>
  </si>
  <si>
    <t>106,7+116,3</t>
  </si>
  <si>
    <t>203</t>
  </si>
  <si>
    <t>781495117</t>
  </si>
  <si>
    <t>Obklad - dokončující práce ostatní práce spárování akrylem</t>
  </si>
  <si>
    <t>1621537931</t>
  </si>
  <si>
    <t>https://podminky.urs.cz/item/CS_URS_2024_02/781495117</t>
  </si>
  <si>
    <t>204</t>
  </si>
  <si>
    <t>781571131</t>
  </si>
  <si>
    <t>Montáž keramických obkladů ostění lepených flexibilním lepidlem šířky ostění do 200 mm</t>
  </si>
  <si>
    <t>-1443592743</t>
  </si>
  <si>
    <t>https://podminky.urs.cz/item/CS_URS_2024_02/781571131</t>
  </si>
  <si>
    <t>205</t>
  </si>
  <si>
    <t>781674112</t>
  </si>
  <si>
    <t>Montáž keramických obkladů parapetů lepených flexibilním lepidlem, šířky parapetu přes 100 do 150 mm</t>
  </si>
  <si>
    <t>1383064503</t>
  </si>
  <si>
    <t>https://podminky.urs.cz/item/CS_URS_2024_02/781674112</t>
  </si>
  <si>
    <t>oprava schodišťové zdi</t>
  </si>
  <si>
    <t>hlavní schodiště</t>
  </si>
  <si>
    <t>4,5*2+5</t>
  </si>
  <si>
    <t>zadní schodiště</t>
  </si>
  <si>
    <t>206</t>
  </si>
  <si>
    <t>388702458</t>
  </si>
  <si>
    <t>34,8*0,2</t>
  </si>
  <si>
    <t>28*0,2</t>
  </si>
  <si>
    <t>12,56*1,1 "Přepočtené koeficientem množství</t>
  </si>
  <si>
    <t>207</t>
  </si>
  <si>
    <t>998781111</t>
  </si>
  <si>
    <t>Přesun hmot pro obklady keramické stanovený z hmotnosti přesunovaného materiálu vodorovná dopravní vzdálenost do 50 m s omezením mechanizace v objektech výšky do 6 m</t>
  </si>
  <si>
    <t>2094952616</t>
  </si>
  <si>
    <t>https://podminky.urs.cz/item/CS_URS_2024_02/998781111</t>
  </si>
  <si>
    <t>208</t>
  </si>
  <si>
    <t>783301313</t>
  </si>
  <si>
    <t>Příprava podkladu zámečnických konstrukcí před provedením nátěru odmaštění odmašťovačem ředidlovým</t>
  </si>
  <si>
    <t>1257105166</t>
  </si>
  <si>
    <t>https://podminky.urs.cz/item/CS_URS_2024_02/783301313</t>
  </si>
  <si>
    <t>zárubně 15ks</t>
  </si>
  <si>
    <t>(0,9+2,1*2)*0,5*15</t>
  </si>
  <si>
    <t>209</t>
  </si>
  <si>
    <t>783314101</t>
  </si>
  <si>
    <t>Základní nátěr zámečnických konstrukcí jednonásobný syntetický</t>
  </si>
  <si>
    <t>331540683</t>
  </si>
  <si>
    <t>https://podminky.urs.cz/item/CS_URS_2024_02/783314101</t>
  </si>
  <si>
    <t>210</t>
  </si>
  <si>
    <t>783317101</t>
  </si>
  <si>
    <t>Krycí nátěr (email) zámečnických konstrukcí jednonásobný syntetický standardní</t>
  </si>
  <si>
    <t>-1709074119</t>
  </si>
  <si>
    <t>https://podminky.urs.cz/item/CS_URS_2024_02/783317101</t>
  </si>
  <si>
    <t>211</t>
  </si>
  <si>
    <t>784181101</t>
  </si>
  <si>
    <t>Penetrace podkladu jednonásobná základní akrylátová bezbarvá v místnostech výšky do 3,80 m</t>
  </si>
  <si>
    <t>2042792687</t>
  </si>
  <si>
    <t>https://podminky.urs.cz/item/CS_URS_2024_02/784181101</t>
  </si>
  <si>
    <t>104,4+419,1+506,088+245,2+389,48</t>
  </si>
  <si>
    <t>212</t>
  </si>
  <si>
    <t>784211101</t>
  </si>
  <si>
    <t>Malby z malířských směsí oděruvzdorných za mokra dvojnásobné, bílé za mokra oděruvzdorné výborně v místnostech výšky do 3,80 m</t>
  </si>
  <si>
    <t>-1217284907</t>
  </si>
  <si>
    <t>https://podminky.urs.cz/item/CS_URS_2024_02/784211101</t>
  </si>
  <si>
    <t>213</t>
  </si>
  <si>
    <t>784211163</t>
  </si>
  <si>
    <t>Malby z malířských směsí oděruvzdorných za mokra Příplatek k cenám dvojnásobných maleb za provádění barevné malby tónované na tónovacích automatech, v odstínu středně sytém</t>
  </si>
  <si>
    <t>542263678</t>
  </si>
  <si>
    <t>https://podminky.urs.cz/item/CS_URS_2024_02/784211163</t>
  </si>
  <si>
    <t>03 - Profese</t>
  </si>
  <si>
    <t>Soupis:</t>
  </si>
  <si>
    <t>03.1 - Elektro</t>
  </si>
  <si>
    <t>M19 - Specifikace rozvaděčů</t>
  </si>
  <si>
    <t>M21 - Elektromontáže</t>
  </si>
  <si>
    <t>M39 - Specifikace materiálu - svítidla</t>
  </si>
  <si>
    <t>M61 - Revize</t>
  </si>
  <si>
    <t>M19</t>
  </si>
  <si>
    <t>Specifikace rozvaděčů</t>
  </si>
  <si>
    <t>Pol1</t>
  </si>
  <si>
    <t>Rozvaděč RE 63A 1/1 + hl. vyp. příprava pro FVE</t>
  </si>
  <si>
    <t>ks</t>
  </si>
  <si>
    <t>681383104</t>
  </si>
  <si>
    <t>Pol2</t>
  </si>
  <si>
    <t>Rozvaděč RH</t>
  </si>
  <si>
    <t>-1448715630</t>
  </si>
  <si>
    <t>Pol3</t>
  </si>
  <si>
    <t>Rozvaděč R-MŠ</t>
  </si>
  <si>
    <t>-1444917098</t>
  </si>
  <si>
    <t>Pol4</t>
  </si>
  <si>
    <t>Mimostaveništní doprava čl.8-3a</t>
  </si>
  <si>
    <t>770097107</t>
  </si>
  <si>
    <t>Pol5</t>
  </si>
  <si>
    <t>Přesun do zóny m21,22,36,39</t>
  </si>
  <si>
    <t>1522116801</t>
  </si>
  <si>
    <t>M21</t>
  </si>
  <si>
    <t>Elektromontáže</t>
  </si>
  <si>
    <t>Pol6</t>
  </si>
  <si>
    <t>Kabel silový s Cu jádrem 750 V CYKY 2O x 1,5 mm2</t>
  </si>
  <si>
    <t>584985702</t>
  </si>
  <si>
    <t>Pol7</t>
  </si>
  <si>
    <t>Kabel silový s Cu jádrem 750 V CYKY 3O x 1,5 mm2</t>
  </si>
  <si>
    <t>880824552</t>
  </si>
  <si>
    <t>Pol8</t>
  </si>
  <si>
    <t>Kabel silový s Cu jádrem 750 V CYKY 3J x 1,5 mm2</t>
  </si>
  <si>
    <t>539337997</t>
  </si>
  <si>
    <t>Pol9</t>
  </si>
  <si>
    <t>Kabel silový s Cu jádrem 750 V CYKY 3 J x 2,5 mm2</t>
  </si>
  <si>
    <t>-377641679</t>
  </si>
  <si>
    <t>Pol10</t>
  </si>
  <si>
    <t>Kabel silový s Cu jádrem 750 V CYKY 4 J x 1,5 mm2</t>
  </si>
  <si>
    <t>-2105760016</t>
  </si>
  <si>
    <t>Pol11</t>
  </si>
  <si>
    <t>Kabel silový s Cu jádrem 750 V CYKY 5 J x 2,5 mm2</t>
  </si>
  <si>
    <t>474938791</t>
  </si>
  <si>
    <t>Pol12</t>
  </si>
  <si>
    <t>Kabel silový s Cu jádrem 750 V CYKY 5 J x 6 mm2</t>
  </si>
  <si>
    <t>386526296</t>
  </si>
  <si>
    <t>Pol13</t>
  </si>
  <si>
    <t>Kabel silový s Cu jádrem 1 kV 1-CYKY 5x16 mm2</t>
  </si>
  <si>
    <t>-1621775100</t>
  </si>
  <si>
    <t>Pol14</t>
  </si>
  <si>
    <t>Kabel silový s Cu jádrem 1 kV 1-AYKY 4x25 mm2</t>
  </si>
  <si>
    <t>638572100</t>
  </si>
  <si>
    <t>Pol15</t>
  </si>
  <si>
    <t>kabel CXKH-V 5x1,5</t>
  </si>
  <si>
    <t>1930008229</t>
  </si>
  <si>
    <t>Pol16</t>
  </si>
  <si>
    <t>Kabel UTP5e</t>
  </si>
  <si>
    <t>942450565</t>
  </si>
  <si>
    <t>Pol17</t>
  </si>
  <si>
    <t>Vodič silový CY zelenožlutý 2,50 mm2 - drát</t>
  </si>
  <si>
    <t>-281940036</t>
  </si>
  <si>
    <t>Pol18</t>
  </si>
  <si>
    <t>Vodič silový CY zelenožlutý 6,00 mm2 - drát</t>
  </si>
  <si>
    <t>2044283559</t>
  </si>
  <si>
    <t>Pol19</t>
  </si>
  <si>
    <t>Vodič silový CY zelenožlutý 16,00 mm2 - drát</t>
  </si>
  <si>
    <t>-1827561473</t>
  </si>
  <si>
    <t>Pol20</t>
  </si>
  <si>
    <t>trubka LPE -2 23</t>
  </si>
  <si>
    <t>1254058182</t>
  </si>
  <si>
    <t>Pol21</t>
  </si>
  <si>
    <t>Krabice přístrojová KP 64/2 d 142x71x45 mm</t>
  </si>
  <si>
    <t>-1950592767</t>
  </si>
  <si>
    <t>Pol22</t>
  </si>
  <si>
    <t>Krabice univerzální z PH KU 68-1903</t>
  </si>
  <si>
    <t>-1499102407</t>
  </si>
  <si>
    <t>Pol23</t>
  </si>
  <si>
    <t>Krabice přístrojová odbočná čtvercová z PH KO 125E</t>
  </si>
  <si>
    <t>2073812102</t>
  </si>
  <si>
    <t>Pol24</t>
  </si>
  <si>
    <t>Spínač zapuštěný -1- Tango komplet</t>
  </si>
  <si>
    <t>1076236410</t>
  </si>
  <si>
    <t>Pol25</t>
  </si>
  <si>
    <t>Spínač zapuštěný -6- Tango komplet</t>
  </si>
  <si>
    <t>-1231489401</t>
  </si>
  <si>
    <t>Pol26</t>
  </si>
  <si>
    <t>Spínač zapuštěný -5- Tango komplet</t>
  </si>
  <si>
    <t>-1046426009</t>
  </si>
  <si>
    <t>Pol27</t>
  </si>
  <si>
    <t>Spínač zapuštěný -7- Tango komplet</t>
  </si>
  <si>
    <t>-65284758</t>
  </si>
  <si>
    <t>Pol28</t>
  </si>
  <si>
    <t>Tlačítko Tango komplet</t>
  </si>
  <si>
    <t>-935341395</t>
  </si>
  <si>
    <t>Pol29</t>
  </si>
  <si>
    <t>Tlačítko zvonkové Tango komplet</t>
  </si>
  <si>
    <t>291269455</t>
  </si>
  <si>
    <t>Pol30</t>
  </si>
  <si>
    <t>Zásuvka domovní zapuštěná Tango komplet</t>
  </si>
  <si>
    <t>973923323</t>
  </si>
  <si>
    <t>Pol31</t>
  </si>
  <si>
    <t>Zásuvka domovní zapuštěná Tango komplet IP44</t>
  </si>
  <si>
    <t>-1336927232</t>
  </si>
  <si>
    <t>Pol32</t>
  </si>
  <si>
    <t>Třípolový vypínač Tango komplet</t>
  </si>
  <si>
    <t>67175574</t>
  </si>
  <si>
    <t>Pol33</t>
  </si>
  <si>
    <t>Zásuvka PC 2xRJ45 Tango komplet</t>
  </si>
  <si>
    <t>-329227011</t>
  </si>
  <si>
    <t>Pol34</t>
  </si>
  <si>
    <t>tlačítko STOP technologie</t>
  </si>
  <si>
    <t>80744114</t>
  </si>
  <si>
    <t>Pol35</t>
  </si>
  <si>
    <t>tlačítko pod sklem TOTAL stop</t>
  </si>
  <si>
    <t>1660453102</t>
  </si>
  <si>
    <t>Pol36</t>
  </si>
  <si>
    <t>zátka do zásuvky 230v 59910-91004</t>
  </si>
  <si>
    <t>14364964</t>
  </si>
  <si>
    <t>Pol37</t>
  </si>
  <si>
    <t>pohybové čidlo nástěnné</t>
  </si>
  <si>
    <t>66490560</t>
  </si>
  <si>
    <t>Pol38</t>
  </si>
  <si>
    <t>regulátor otáček REB 2,5</t>
  </si>
  <si>
    <t>1749064070</t>
  </si>
  <si>
    <t>Pol39</t>
  </si>
  <si>
    <t>domácí telefon</t>
  </si>
  <si>
    <t>279964728</t>
  </si>
  <si>
    <t>Pol40</t>
  </si>
  <si>
    <t>zvonkové tablo dvě tlačítka</t>
  </si>
  <si>
    <t>1012358555</t>
  </si>
  <si>
    <t>Pol41</t>
  </si>
  <si>
    <t>montáž světel</t>
  </si>
  <si>
    <t>326442828</t>
  </si>
  <si>
    <t>Pol42</t>
  </si>
  <si>
    <t>montáž a zapojení RE</t>
  </si>
  <si>
    <t>966762491</t>
  </si>
  <si>
    <t>Pol43</t>
  </si>
  <si>
    <t>montáž a zapojení RH</t>
  </si>
  <si>
    <t>-728098233</t>
  </si>
  <si>
    <t>Pol44</t>
  </si>
  <si>
    <t>montáž a zapojení R-MŠ</t>
  </si>
  <si>
    <t>109893769</t>
  </si>
  <si>
    <t>Pol45</t>
  </si>
  <si>
    <t>připojení bezdotykových baterií + zdroje</t>
  </si>
  <si>
    <t>-234174414</t>
  </si>
  <si>
    <t>Pol46</t>
  </si>
  <si>
    <t>připojení ventilátorů</t>
  </si>
  <si>
    <t>265549829</t>
  </si>
  <si>
    <t>Pol47</t>
  </si>
  <si>
    <t>označení kabelů</t>
  </si>
  <si>
    <t>-456662524</t>
  </si>
  <si>
    <t>Dod</t>
  </si>
  <si>
    <t>1344044986</t>
  </si>
  <si>
    <t>Pol48</t>
  </si>
  <si>
    <t>-202486159</t>
  </si>
  <si>
    <t>Pol49</t>
  </si>
  <si>
    <t>526483599</t>
  </si>
  <si>
    <t>Pol50</t>
  </si>
  <si>
    <t>-1291713545</t>
  </si>
  <si>
    <t>Pol51</t>
  </si>
  <si>
    <t>464835898</t>
  </si>
  <si>
    <t>Pol52</t>
  </si>
  <si>
    <t>-120867257</t>
  </si>
  <si>
    <t>Pol53</t>
  </si>
  <si>
    <t>-1135981728</t>
  </si>
  <si>
    <t>Pol54</t>
  </si>
  <si>
    <t>247716506</t>
  </si>
  <si>
    <t>Pol55</t>
  </si>
  <si>
    <t>-310667100</t>
  </si>
  <si>
    <t>Pol56</t>
  </si>
  <si>
    <t>1726781953</t>
  </si>
  <si>
    <t>Pol57</t>
  </si>
  <si>
    <t>-999521235</t>
  </si>
  <si>
    <t>Pol58</t>
  </si>
  <si>
    <t>1502805318</t>
  </si>
  <si>
    <t>Pol59</t>
  </si>
  <si>
    <t>-1533862564</t>
  </si>
  <si>
    <t>Pol60</t>
  </si>
  <si>
    <t>108498184</t>
  </si>
  <si>
    <t>Pol61</t>
  </si>
  <si>
    <t>523095249</t>
  </si>
  <si>
    <t>Pol62</t>
  </si>
  <si>
    <t>-518029180</t>
  </si>
  <si>
    <t>Pol63</t>
  </si>
  <si>
    <t>-870645121</t>
  </si>
  <si>
    <t>Pol64</t>
  </si>
  <si>
    <t>-144361289</t>
  </si>
  <si>
    <t>Pol65</t>
  </si>
  <si>
    <t>-1212009531</t>
  </si>
  <si>
    <t>Pol66</t>
  </si>
  <si>
    <t>-57524864</t>
  </si>
  <si>
    <t>Pol67</t>
  </si>
  <si>
    <t>-1708272124</t>
  </si>
  <si>
    <t>Pol68</t>
  </si>
  <si>
    <t>738366406</t>
  </si>
  <si>
    <t>Pol69</t>
  </si>
  <si>
    <t>-1834401317</t>
  </si>
  <si>
    <t>Pol70</t>
  </si>
  <si>
    <t>801078338</t>
  </si>
  <si>
    <t>Pol71</t>
  </si>
  <si>
    <t>-1118332766</t>
  </si>
  <si>
    <t>Pol72</t>
  </si>
  <si>
    <t>-2119690785</t>
  </si>
  <si>
    <t>Pol73</t>
  </si>
  <si>
    <t>-1567477835</t>
  </si>
  <si>
    <t>Pol74</t>
  </si>
  <si>
    <t>-1806798906</t>
  </si>
  <si>
    <t>Pol75</t>
  </si>
  <si>
    <t>-2087490336</t>
  </si>
  <si>
    <t>Pol76</t>
  </si>
  <si>
    <t>385474334</t>
  </si>
  <si>
    <t>-461348384</t>
  </si>
  <si>
    <t>Pol77</t>
  </si>
  <si>
    <t>1123343221</t>
  </si>
  <si>
    <t>Pol78</t>
  </si>
  <si>
    <t>1562422844</t>
  </si>
  <si>
    <t>Pol79</t>
  </si>
  <si>
    <t>1394356074</t>
  </si>
  <si>
    <t>Pol80</t>
  </si>
  <si>
    <t>-95246672</t>
  </si>
  <si>
    <t>Pol81</t>
  </si>
  <si>
    <t>Přirážka za podružný materiál m21</t>
  </si>
  <si>
    <t>-1330224208</t>
  </si>
  <si>
    <t>Pol82</t>
  </si>
  <si>
    <t>Podíl přidružených výkonů čl.26-1</t>
  </si>
  <si>
    <t>-946106575</t>
  </si>
  <si>
    <t>M39</t>
  </si>
  <si>
    <t>Specifikace materiálu - svítidla</t>
  </si>
  <si>
    <t>Dod.1</t>
  </si>
  <si>
    <t>světlo LED nástěnné</t>
  </si>
  <si>
    <t>-566769290</t>
  </si>
  <si>
    <t>Pol83</t>
  </si>
  <si>
    <t>světlo LED nástěnné s pohyb. Čidlem</t>
  </si>
  <si>
    <t>1118133773</t>
  </si>
  <si>
    <t>Pol84</t>
  </si>
  <si>
    <t>světlo stropní LED 41W</t>
  </si>
  <si>
    <t>-1311938141</t>
  </si>
  <si>
    <t>Pol85</t>
  </si>
  <si>
    <t>světlo stropní LED 19W</t>
  </si>
  <si>
    <t>1674950129</t>
  </si>
  <si>
    <t>Pol86</t>
  </si>
  <si>
    <t>světlo stropní LED 32W</t>
  </si>
  <si>
    <t>161032467</t>
  </si>
  <si>
    <t>Pol87</t>
  </si>
  <si>
    <t>světlo NO LED</t>
  </si>
  <si>
    <t>-712256941</t>
  </si>
  <si>
    <t>Pol88</t>
  </si>
  <si>
    <t>95288626</t>
  </si>
  <si>
    <t>Pol89</t>
  </si>
  <si>
    <t>-720673329</t>
  </si>
  <si>
    <t>M61</t>
  </si>
  <si>
    <t>Revize</t>
  </si>
  <si>
    <t>Pol90</t>
  </si>
  <si>
    <t>revize el.zařízeni</t>
  </si>
  <si>
    <t>1961416845</t>
  </si>
  <si>
    <t>03.2 - Úprava rozvodu plynu</t>
  </si>
  <si>
    <t>723 - Vnitřní plynovod</t>
  </si>
  <si>
    <t>783 - Nátěry</t>
  </si>
  <si>
    <t>723</t>
  </si>
  <si>
    <t>Vnitřní plynovod</t>
  </si>
  <si>
    <t>723120804R00</t>
  </si>
  <si>
    <t>Demontáž potrubí svařovaného závitového do DN 25 mm</t>
  </si>
  <si>
    <t>-992102619</t>
  </si>
  <si>
    <t>723120805R00</t>
  </si>
  <si>
    <t>Demontáž potrubí svařovaného závitového DN 25 - 50 mm</t>
  </si>
  <si>
    <t>553784261</t>
  </si>
  <si>
    <t>723290821R00</t>
  </si>
  <si>
    <t>Přesun vybouraných hmot - plynovody, H do 6 m</t>
  </si>
  <si>
    <t>231392757</t>
  </si>
  <si>
    <t>723120205R00</t>
  </si>
  <si>
    <t>Potrubí ocelové závitové černé svařované DN 32 mm</t>
  </si>
  <si>
    <t>-347516468</t>
  </si>
  <si>
    <t>723190901R00</t>
  </si>
  <si>
    <t>Uzavření nebo otevření plynového potrubí</t>
  </si>
  <si>
    <t>1522792965</t>
  </si>
  <si>
    <t>723190907R00</t>
  </si>
  <si>
    <t>Odvzdušnění a napuštění plynového potrubí</t>
  </si>
  <si>
    <t>-625454727</t>
  </si>
  <si>
    <t>723190915R00</t>
  </si>
  <si>
    <t>Navaření odbočky na plynové potrubí DN 32 mm</t>
  </si>
  <si>
    <t>861358621</t>
  </si>
  <si>
    <t>722130916R00</t>
  </si>
  <si>
    <t>Oprava - přeřezání ocelové trubky do DN 50 mm</t>
  </si>
  <si>
    <t>1316411791</t>
  </si>
  <si>
    <t>723150367R00</t>
  </si>
  <si>
    <t>Potrubí ocelové černé svařované - chráničky D 57/2,9 mm</t>
  </si>
  <si>
    <t>1086507303</t>
  </si>
  <si>
    <t>723163106R00</t>
  </si>
  <si>
    <t>Potrubí z měděných plynových trubek D 35 x 1,5 mm</t>
  </si>
  <si>
    <t>-303191047</t>
  </si>
  <si>
    <t>723190253R00</t>
  </si>
  <si>
    <t>Vyvedení a upevnění plynovodních výpustek DN 25 mm</t>
  </si>
  <si>
    <t>1526280387</t>
  </si>
  <si>
    <t>723237215R00</t>
  </si>
  <si>
    <t>Kohout kulový, plnoprůtokový, plyn DN 25 mm, páka - žlutá</t>
  </si>
  <si>
    <t>-1385854607</t>
  </si>
  <si>
    <t>723236614VD</t>
  </si>
  <si>
    <t>Plynový filtr závitový DN 25</t>
  </si>
  <si>
    <t>168668118</t>
  </si>
  <si>
    <t>723239103R00</t>
  </si>
  <si>
    <t>Montáž plynovodních armatur, 2 závity, G 1"</t>
  </si>
  <si>
    <t>1950923577</t>
  </si>
  <si>
    <t>998723201R00</t>
  </si>
  <si>
    <t>Přesun hmot pro vnitřní plynovod, výšky do 6 m</t>
  </si>
  <si>
    <t>915798132</t>
  </si>
  <si>
    <t>Nátěry</t>
  </si>
  <si>
    <t>783424340R00</t>
  </si>
  <si>
    <t>Nátěr syntet. potrubí do DN 50 mm Z+2x +1x email</t>
  </si>
  <si>
    <t>-21285722</t>
  </si>
  <si>
    <t>03.3 - Vytápění</t>
  </si>
  <si>
    <t>731 - Kotelny</t>
  </si>
  <si>
    <t>732 - Strojovny</t>
  </si>
  <si>
    <t>733 - Rozvod potrubí</t>
  </si>
  <si>
    <t>734 - Armatury</t>
  </si>
  <si>
    <t>713 - Izolace tepelné</t>
  </si>
  <si>
    <t>735 - Otopná tělesa</t>
  </si>
  <si>
    <t>79 - Ostatní konstrukce a práce PSV</t>
  </si>
  <si>
    <t>S - Přesuny sutí</t>
  </si>
  <si>
    <t>731</t>
  </si>
  <si>
    <t>Kotelny</t>
  </si>
  <si>
    <t>731200825R00</t>
  </si>
  <si>
    <t>Demontáž kotle ocel.,kapal./plyn, do 40 kW</t>
  </si>
  <si>
    <t>-96556738</t>
  </si>
  <si>
    <t>731391811R00</t>
  </si>
  <si>
    <t>Vypouštění vody z kotlů samospádem do 5 m2</t>
  </si>
  <si>
    <t>-140470998</t>
  </si>
  <si>
    <t>731890801R00</t>
  </si>
  <si>
    <t>Přemístění vybouraných hmot - kotelny, H do 6 m</t>
  </si>
  <si>
    <t>1123101607</t>
  </si>
  <si>
    <t>731191941R00</t>
  </si>
  <si>
    <t>Napuštění kotle po opravě do 5 m2</t>
  </si>
  <si>
    <t>soubor</t>
  </si>
  <si>
    <t>1914322246</t>
  </si>
  <si>
    <t>48404820VD</t>
  </si>
  <si>
    <t>Závěsný kondenzační plynový kotel např. Viessmann Vitodens 200-W 32 kW (tech.míst.2)</t>
  </si>
  <si>
    <t>-141622909</t>
  </si>
  <si>
    <t>731412210VD</t>
  </si>
  <si>
    <t>Demontáž stávajícího odkouření</t>
  </si>
  <si>
    <t>1903269677</t>
  </si>
  <si>
    <t>731412590VD</t>
  </si>
  <si>
    <t>Montáž koaxiálního odkouření, délka cca 6,0 m</t>
  </si>
  <si>
    <t>1505249875</t>
  </si>
  <si>
    <t>731412211VD</t>
  </si>
  <si>
    <t>Koaxiální odkouření DN 60/100 mm, délka cca 6,0 m, v původní trase, šikmá střecha</t>
  </si>
  <si>
    <t>-1002238130</t>
  </si>
  <si>
    <t>998731201R00</t>
  </si>
  <si>
    <t>Přesun hmot pro kotelny, výšky do 6 m</t>
  </si>
  <si>
    <t>404953651</t>
  </si>
  <si>
    <t>732</t>
  </si>
  <si>
    <t>Strojovny</t>
  </si>
  <si>
    <t>732212815R00</t>
  </si>
  <si>
    <t>Demontáž ohříváků zásobníkových stojat.do 1600 l</t>
  </si>
  <si>
    <t>2124508705</t>
  </si>
  <si>
    <t>732214813R00</t>
  </si>
  <si>
    <t>Vypuštění vody z ohříváků o obsahu do 630 l</t>
  </si>
  <si>
    <t>-1962004108</t>
  </si>
  <si>
    <t>732420811R00</t>
  </si>
  <si>
    <t>Demontáž čerpadel oběhových spirálních DN 25</t>
  </si>
  <si>
    <t>-1484410428</t>
  </si>
  <si>
    <t>732493810VD</t>
  </si>
  <si>
    <t>Demontáž ostatního zařízení</t>
  </si>
  <si>
    <t>-533242523</t>
  </si>
  <si>
    <t>732890801R00</t>
  </si>
  <si>
    <t>Přemístění vybouraných hmot - strojovny, H do 6 m</t>
  </si>
  <si>
    <t>-1967852644</t>
  </si>
  <si>
    <t>732119190R00</t>
  </si>
  <si>
    <t>Montáž rozdělovačů a sběračů DN 80 dl 1m</t>
  </si>
  <si>
    <t>1995764303</t>
  </si>
  <si>
    <t>732199100RM1</t>
  </si>
  <si>
    <t>Montáž orientačního štítku (včetně dodávky štítku)</t>
  </si>
  <si>
    <t>812563464</t>
  </si>
  <si>
    <t>732219301R00</t>
  </si>
  <si>
    <t>Montáž ohříváků vody stojat.kombinovaných do 200 l</t>
  </si>
  <si>
    <t>-1090824633</t>
  </si>
  <si>
    <t>732339104R00</t>
  </si>
  <si>
    <t>Montáž nádoby expanzní tlakové 50 l</t>
  </si>
  <si>
    <t>1894105633</t>
  </si>
  <si>
    <t>732339105R00</t>
  </si>
  <si>
    <t>Montáž nádoby expanzní tlakové 80 l</t>
  </si>
  <si>
    <t>66550941</t>
  </si>
  <si>
    <t>732349101R00</t>
  </si>
  <si>
    <t>Montáž anuloidu I - průtok 4 m3/hod</t>
  </si>
  <si>
    <t>1439618913</t>
  </si>
  <si>
    <t>732429111R00</t>
  </si>
  <si>
    <t>Montáž čerpadel oběhových spirálních, DN 25</t>
  </si>
  <si>
    <t>1287434063</t>
  </si>
  <si>
    <t>48432000VD</t>
  </si>
  <si>
    <t>Čerpadlová skupina, směšovací funkce, např. ESBE GRA 211</t>
  </si>
  <si>
    <t>-1707143056</t>
  </si>
  <si>
    <t>48432001VD</t>
  </si>
  <si>
    <t>Rozdělovač pro čerpadlovou skupinu např. ESBE GMA 521, integrovaný HVDT, rozteč 125 mm</t>
  </si>
  <si>
    <t>732089242</t>
  </si>
  <si>
    <t>48432203VD</t>
  </si>
  <si>
    <t>Hydraulický vyrovnávač dynamických tlaků např. HVDT typ 24 B, max. 3 m3/h</t>
  </si>
  <si>
    <t>1060009030</t>
  </si>
  <si>
    <t>48432204VD</t>
  </si>
  <si>
    <t>Izolační pouzdro pro HVDT</t>
  </si>
  <si>
    <t>-2000842566</t>
  </si>
  <si>
    <t>48432300VD</t>
  </si>
  <si>
    <t>Kombinovaný rozdělovač se sběračem např. RS MU 82-125 mm</t>
  </si>
  <si>
    <t>1931035311</t>
  </si>
  <si>
    <t>48432301VD</t>
  </si>
  <si>
    <t>Izolační pouzdro pro RS modul MU 82-125</t>
  </si>
  <si>
    <t>98655404</t>
  </si>
  <si>
    <t>48466205</t>
  </si>
  <si>
    <t>Nádoba expanzní membránová Reflex N 50 l, 6/1,5 bar</t>
  </si>
  <si>
    <t>-881244202</t>
  </si>
  <si>
    <t>48466206</t>
  </si>
  <si>
    <t>Nádoba expanzní membránová Reflex N 80 l, 6/1,5 bar</t>
  </si>
  <si>
    <t>-1355670266</t>
  </si>
  <si>
    <t>4261097518</t>
  </si>
  <si>
    <t>Elektronické oběhové čerpadlo např. Wilo-Yonos Pico 1.0 25/1-6</t>
  </si>
  <si>
    <t>-521255102</t>
  </si>
  <si>
    <t>42610986VD</t>
  </si>
  <si>
    <t>Tepelně izolační kryt k čerpadlu Wilo Yonos PICO</t>
  </si>
  <si>
    <t>1280121431</t>
  </si>
  <si>
    <t>38822171VD</t>
  </si>
  <si>
    <t>Mosazné šroubení k čerpadlu</t>
  </si>
  <si>
    <t>865368363</t>
  </si>
  <si>
    <t>48404821VD</t>
  </si>
  <si>
    <t>Nepřímotopný zásobníkový ohřívač vody např. Viessmann Vitocell 100-W, objem 160 litrů</t>
  </si>
  <si>
    <t>745926421</t>
  </si>
  <si>
    <t>998732201R00</t>
  </si>
  <si>
    <t>Přesun hmot pro strojovny, výšky do 6 m</t>
  </si>
  <si>
    <t>-1638414516</t>
  </si>
  <si>
    <t>733</t>
  </si>
  <si>
    <t>Rozvod potrubí</t>
  </si>
  <si>
    <t>733110806R00</t>
  </si>
  <si>
    <t>Demontáž potrubí ocelového závitového do DN 15-32</t>
  </si>
  <si>
    <t>86971301</t>
  </si>
  <si>
    <t>733890803R00</t>
  </si>
  <si>
    <t>Přemístění vybouraných hmot - potrubí, H 6 - 24 m</t>
  </si>
  <si>
    <t>-169859502</t>
  </si>
  <si>
    <t>733161901R00</t>
  </si>
  <si>
    <t>Propojení měděného potrubí vytápění D 12 mm</t>
  </si>
  <si>
    <t>-762973027</t>
  </si>
  <si>
    <t>733161902R00</t>
  </si>
  <si>
    <t>Propojení měděného potrubí vytápění D 15 mm</t>
  </si>
  <si>
    <t>-1958933738</t>
  </si>
  <si>
    <t>733161903R00</t>
  </si>
  <si>
    <t>Propojení měděného potrubí vytápění D 18 mm</t>
  </si>
  <si>
    <t>664735298</t>
  </si>
  <si>
    <t>733161904R00</t>
  </si>
  <si>
    <t>Propojení měděného potrubí vytápění D 22 mm</t>
  </si>
  <si>
    <t>1236002496</t>
  </si>
  <si>
    <t>733161905R00</t>
  </si>
  <si>
    <t>Propojení měděného potrubí vytápění D 28 mm</t>
  </si>
  <si>
    <t>1377351725</t>
  </si>
  <si>
    <t>733161906R00</t>
  </si>
  <si>
    <t>Propojení měděného potrubí vytápění D 35 mm</t>
  </si>
  <si>
    <t>-404671736</t>
  </si>
  <si>
    <t>733161907R00</t>
  </si>
  <si>
    <t>Propojení měděného potrubí vytápění D 42 mm</t>
  </si>
  <si>
    <t>-110311027</t>
  </si>
  <si>
    <t>733163101R00</t>
  </si>
  <si>
    <t>Potrubí z měděných trubek vytápění D 12 x 1,0 mm</t>
  </si>
  <si>
    <t>1386605332</t>
  </si>
  <si>
    <t>733163102R00</t>
  </si>
  <si>
    <t>Potrubí z měděných trubek vytápění D 15 x 1,0 mm</t>
  </si>
  <si>
    <t>-1319676771</t>
  </si>
  <si>
    <t>733163103R00</t>
  </si>
  <si>
    <t>Potrubí z měděných trubek vytápění D 18 x 1,0 mm</t>
  </si>
  <si>
    <t>-1670635947</t>
  </si>
  <si>
    <t>733163104R00</t>
  </si>
  <si>
    <t>Potrubí z měděných trubek vytápění D 22 x 1,0 mm</t>
  </si>
  <si>
    <t>1920057090</t>
  </si>
  <si>
    <t>733163105R00</t>
  </si>
  <si>
    <t>Potrubí z měděných trubek vytápění D 28 x 1,5 mm</t>
  </si>
  <si>
    <t>2117519379</t>
  </si>
  <si>
    <t>733163106R00</t>
  </si>
  <si>
    <t>Potrubí z měděných trubek vytápění D 35 x 1,5 mm</t>
  </si>
  <si>
    <t>-1522141509</t>
  </si>
  <si>
    <t>733163107R00</t>
  </si>
  <si>
    <t>Potrubí z měděných trubek vytápění D 42 x 1,5 mm</t>
  </si>
  <si>
    <t>57028417</t>
  </si>
  <si>
    <t>733167001R00</t>
  </si>
  <si>
    <t>Příplatek za zhotovení přípojky Cu 15/1</t>
  </si>
  <si>
    <t>-1988208373</t>
  </si>
  <si>
    <t>733167002R00</t>
  </si>
  <si>
    <t>Příplatek za zhotovení přípojky Cu 18/1</t>
  </si>
  <si>
    <t>-636608875</t>
  </si>
  <si>
    <t>733190306R00</t>
  </si>
  <si>
    <t>Tlaková zkouška Cu potrubí do D 35</t>
  </si>
  <si>
    <t>-164242244</t>
  </si>
  <si>
    <t>733190307R00</t>
  </si>
  <si>
    <t>Tlaková zkouška Cu potrubí do D 64</t>
  </si>
  <si>
    <t>-386607854</t>
  </si>
  <si>
    <t>733191111R00</t>
  </si>
  <si>
    <t>Manžety prostupové pro trubky do DN 20</t>
  </si>
  <si>
    <t>1957312589</t>
  </si>
  <si>
    <t>733191112R00</t>
  </si>
  <si>
    <t>Manžety prostupové pro trubky do DN 32</t>
  </si>
  <si>
    <t>19794130</t>
  </si>
  <si>
    <t>998733203R00</t>
  </si>
  <si>
    <t>Přesun hmot pro rozvody potrubí, výšky do 24 m</t>
  </si>
  <si>
    <t>-1596428040</t>
  </si>
  <si>
    <t>734</t>
  </si>
  <si>
    <t>Armatury</t>
  </si>
  <si>
    <t>734200811R00</t>
  </si>
  <si>
    <t>Demontáž armatur s 1závitem do G 1/2</t>
  </si>
  <si>
    <t>3027044</t>
  </si>
  <si>
    <t>734200821R00</t>
  </si>
  <si>
    <t>Demontáž armatur se 2závity do G 1/2</t>
  </si>
  <si>
    <t>741521142</t>
  </si>
  <si>
    <t>734200822R00</t>
  </si>
  <si>
    <t>Demontáž armatur se 2závity do G 1</t>
  </si>
  <si>
    <t>153993709</t>
  </si>
  <si>
    <t>734890803R00</t>
  </si>
  <si>
    <t>Přemístění demontovaných hmot - armatur, H 6- 24 m</t>
  </si>
  <si>
    <t>-1756921190</t>
  </si>
  <si>
    <t>734209102R00</t>
  </si>
  <si>
    <t>Montáž armatur závitových,s 1závitem, G 3/8</t>
  </si>
  <si>
    <t>1986701980</t>
  </si>
  <si>
    <t>734209103R00</t>
  </si>
  <si>
    <t>Montáž armatur závitových,s 1závitem, G 1/2</t>
  </si>
  <si>
    <t>-2067702679</t>
  </si>
  <si>
    <t>734209112R00</t>
  </si>
  <si>
    <t>Montáž armatur závitových,se 2závity, G 3/8</t>
  </si>
  <si>
    <t>-387814348</t>
  </si>
  <si>
    <t>734209113R00</t>
  </si>
  <si>
    <t>Montáž armatur závitových,se 2závity, G 1/2</t>
  </si>
  <si>
    <t>-995407203</t>
  </si>
  <si>
    <t>734209114R00</t>
  </si>
  <si>
    <t>Montáž armatur závitových,se 2závity, G 3/4</t>
  </si>
  <si>
    <t>167988582</t>
  </si>
  <si>
    <t>734209115R00</t>
  </si>
  <si>
    <t>Montáž armatur závitových,se 2závity, G 1</t>
  </si>
  <si>
    <t>703230707</t>
  </si>
  <si>
    <t>734209116R00</t>
  </si>
  <si>
    <t>Montáž armatur závitových,se 2závity, G 5/4</t>
  </si>
  <si>
    <t>-886277555</t>
  </si>
  <si>
    <t>734209117R00</t>
  </si>
  <si>
    <t>Montáž armatur závitových,se 2závity, G 6/4</t>
  </si>
  <si>
    <t>339077995</t>
  </si>
  <si>
    <t>734209124R00</t>
  </si>
  <si>
    <t>Montáž armatur závitových,se 3závity, G 3/4</t>
  </si>
  <si>
    <t>378255853</t>
  </si>
  <si>
    <t>734235122R00</t>
  </si>
  <si>
    <t>Kohout kulový, plnoprůtokový, DN 20, červená páka</t>
  </si>
  <si>
    <t>-956215501</t>
  </si>
  <si>
    <t>734235123R00</t>
  </si>
  <si>
    <t>Kohout kulový, plnoprůtokový, DN 25, červená páka</t>
  </si>
  <si>
    <t>-221288528</t>
  </si>
  <si>
    <t>734235124R00</t>
  </si>
  <si>
    <t>Kohout kulový, plnoprůtokový, DN 32, červená páka</t>
  </si>
  <si>
    <t>565199439</t>
  </si>
  <si>
    <t>734235125R00</t>
  </si>
  <si>
    <t>Kohout kulový, plnoprůtokový, DN 40, červená páka</t>
  </si>
  <si>
    <t>-366446436</t>
  </si>
  <si>
    <t>734245423R00</t>
  </si>
  <si>
    <t>Klapka zpětná, DN 25, topení</t>
  </si>
  <si>
    <t>-881822902</t>
  </si>
  <si>
    <t>734263313R00</t>
  </si>
  <si>
    <t>Šroubení topenářské, přímé, DN 20</t>
  </si>
  <si>
    <t>686345705</t>
  </si>
  <si>
    <t>734263314R00</t>
  </si>
  <si>
    <t>Šroubení topenářské, přímé, DN 25</t>
  </si>
  <si>
    <t>2109267295</t>
  </si>
  <si>
    <t>734295213R00</t>
  </si>
  <si>
    <t>Filtr, DN 25, mosazný, nerez sítko</t>
  </si>
  <si>
    <t>-662109983</t>
  </si>
  <si>
    <t>734295311R00</t>
  </si>
  <si>
    <t>Kohout kul.vypouštěcí,komplet, DN 10</t>
  </si>
  <si>
    <t>-1797700839</t>
  </si>
  <si>
    <t>734295321R00</t>
  </si>
  <si>
    <t>Kohout kul.vypouštěcí,komplet, DN 15</t>
  </si>
  <si>
    <t>95107294</t>
  </si>
  <si>
    <t>734419111R00</t>
  </si>
  <si>
    <t>Montáž termomanometru</t>
  </si>
  <si>
    <t>493080976</t>
  </si>
  <si>
    <t>734411152VD</t>
  </si>
  <si>
    <t>Termomanometr D 80, 1/4" x 1/2", 0 - 6 bar</t>
  </si>
  <si>
    <t>-433974162</t>
  </si>
  <si>
    <t>734429103R00</t>
  </si>
  <si>
    <t>Montáž tlakoměru</t>
  </si>
  <si>
    <t>1295596078</t>
  </si>
  <si>
    <t>734411153VD</t>
  </si>
  <si>
    <t>Manometr D63, spodní připojení, 0 - 6 bar</t>
  </si>
  <si>
    <t>-693903839</t>
  </si>
  <si>
    <t>734424911VD</t>
  </si>
  <si>
    <t>Manometrický kohout niklovaný G 1/2"</t>
  </si>
  <si>
    <t>135094657</t>
  </si>
  <si>
    <t>734391114R00</t>
  </si>
  <si>
    <t>Kondenzační smyčky ČSN 13 7531.1- zahnuté</t>
  </si>
  <si>
    <t>1595182068</t>
  </si>
  <si>
    <t>734226211RT1</t>
  </si>
  <si>
    <t>Ventil termostatický přímý, DN 10, nastavení 1-8</t>
  </si>
  <si>
    <t>742393896</t>
  </si>
  <si>
    <t>734226212RT1</t>
  </si>
  <si>
    <t>Ventil termostatický přímý, DN 15, nastavení 1-8</t>
  </si>
  <si>
    <t>851552534</t>
  </si>
  <si>
    <t>55137306.A</t>
  </si>
  <si>
    <t>Hlavice termostatická s vestavěným čidlem, barva bílá</t>
  </si>
  <si>
    <t>-373471597</t>
  </si>
  <si>
    <t>5513730620VD</t>
  </si>
  <si>
    <t>Hlavice termostatická pro veřejné prostory, nastavení speciálním klíčem, barva bílá</t>
  </si>
  <si>
    <t>-424397989</t>
  </si>
  <si>
    <t>551108815VD</t>
  </si>
  <si>
    <t>Klíč univerzální pro termostatickou hlavici - veřejné prostory</t>
  </si>
  <si>
    <t>-1224341547</t>
  </si>
  <si>
    <t>55121100145VD</t>
  </si>
  <si>
    <t>Integrovaná armatura (ventil + reg.uz.šroubení), včetně termostatické hlavice, bílá</t>
  </si>
  <si>
    <t>971105582</t>
  </si>
  <si>
    <t>55121100146VD</t>
  </si>
  <si>
    <t>Krytka integrované armatury bílá</t>
  </si>
  <si>
    <t>542067472</t>
  </si>
  <si>
    <t>5513730612VD</t>
  </si>
  <si>
    <t>Krytka šroubení bílá (pro otopná tělesa VK)</t>
  </si>
  <si>
    <t>-1510624459</t>
  </si>
  <si>
    <t>734215133R00</t>
  </si>
  <si>
    <t>Ventil odvzdušňovací automatický DN 15</t>
  </si>
  <si>
    <t>-119602190</t>
  </si>
  <si>
    <t>55120611VD</t>
  </si>
  <si>
    <t>Kulový kohout s magnetem a filtrem DN 32, páka</t>
  </si>
  <si>
    <t>-834204854</t>
  </si>
  <si>
    <t>55120613VD</t>
  </si>
  <si>
    <t>Kulový kohout s magnetem a filtrem DN 40, páka</t>
  </si>
  <si>
    <t>999951320</t>
  </si>
  <si>
    <t>55123111</t>
  </si>
  <si>
    <t>Kohout kulový pro expanzní nádoby MK 3/4"</t>
  </si>
  <si>
    <t>-806363645</t>
  </si>
  <si>
    <t>55123112</t>
  </si>
  <si>
    <t>Kohout kulový pro expanzní nádoby MK 1"</t>
  </si>
  <si>
    <t>-990131786</t>
  </si>
  <si>
    <t>734494212R00</t>
  </si>
  <si>
    <t>Návarky s trubkovým závitem G 3/8</t>
  </si>
  <si>
    <t>-346483457</t>
  </si>
  <si>
    <t>734494213R00</t>
  </si>
  <si>
    <t>Návarky s trubkovým závitem G 1/2</t>
  </si>
  <si>
    <t>-1627898042</t>
  </si>
  <si>
    <t>734419132R00</t>
  </si>
  <si>
    <t>Montáž kompaktního měřiče tepla závitového 3/4"</t>
  </si>
  <si>
    <t>-1195011497</t>
  </si>
  <si>
    <t>38822170VD</t>
  </si>
  <si>
    <t>Měřič tepla např. Supercal 739, q=2,5 m3/h, DN 20, 2 výstupy</t>
  </si>
  <si>
    <t>2104001062</t>
  </si>
  <si>
    <t>484882010VD</t>
  </si>
  <si>
    <t>Třícestný směšovací ventil např. ESBE VRG 131 20-4 (DN 20, kv=4)</t>
  </si>
  <si>
    <t>910158704</t>
  </si>
  <si>
    <t>484882011VD</t>
  </si>
  <si>
    <t>Servopohon např. ESBE ARA 661 (3-bodový, 230 V, 120 s)</t>
  </si>
  <si>
    <t>951773841</t>
  </si>
  <si>
    <t>734266771R00</t>
  </si>
  <si>
    <t>Šroubení svěrné na měď 12x1 mm - EK</t>
  </si>
  <si>
    <t>1420167101</t>
  </si>
  <si>
    <t>734266772R00</t>
  </si>
  <si>
    <t>Šroubení svěrné na měď 15x1 mm - EK</t>
  </si>
  <si>
    <t>-899710042</t>
  </si>
  <si>
    <t>734266773R00</t>
  </si>
  <si>
    <t>Šroubení svěrné na měď 18x1 mm - EK</t>
  </si>
  <si>
    <t>916917956</t>
  </si>
  <si>
    <t>734266221R00</t>
  </si>
  <si>
    <t>Šroubení regulační přímé, DN 10</t>
  </si>
  <si>
    <t>914850650</t>
  </si>
  <si>
    <t>734266222R00</t>
  </si>
  <si>
    <t>Šroubení regulační přímé, DN 15</t>
  </si>
  <si>
    <t>-887224805</t>
  </si>
  <si>
    <t>734266422R00</t>
  </si>
  <si>
    <t>Šroubení uzavírací dvoutr.s vypouštěním přímé DN15</t>
  </si>
  <si>
    <t>-57080530</t>
  </si>
  <si>
    <t>998734203R00</t>
  </si>
  <si>
    <t>Přesun hmot pro armatury, výšky do 24 m</t>
  </si>
  <si>
    <t>363911799</t>
  </si>
  <si>
    <t>713463211VD</t>
  </si>
  <si>
    <t>Montáž tepelné izolace na potrubí DN 50</t>
  </si>
  <si>
    <t>-1205415650</t>
  </si>
  <si>
    <t>61313203VD</t>
  </si>
  <si>
    <t>Izolace tepelná na potrubí návleková z minerální vlny s hliník. úpravou tl. 20/28 mm</t>
  </si>
  <si>
    <t>123905556</t>
  </si>
  <si>
    <t>722181214RT7</t>
  </si>
  <si>
    <t>Izolace návleková izolační trubice (PE pěna) tl. stěny 20 mm, vnitřní průměr 22 mm</t>
  </si>
  <si>
    <t>-1786793023</t>
  </si>
  <si>
    <t>722181214RT9</t>
  </si>
  <si>
    <t>Izolace návleková izolační trubice (PE pěna) tl. stěny 20 mm, vnitřní průměr 28 mm</t>
  </si>
  <si>
    <t>-831169817</t>
  </si>
  <si>
    <t>998713202R00</t>
  </si>
  <si>
    <t>Přesun hmot pro izolace tepelné, výšky do 12 m</t>
  </si>
  <si>
    <t>-1337860229</t>
  </si>
  <si>
    <t>735</t>
  </si>
  <si>
    <t>Otopná tělesa</t>
  </si>
  <si>
    <t>735121810R00</t>
  </si>
  <si>
    <t>Demontáž otopných těles ocelových článkových</t>
  </si>
  <si>
    <t>1755325655</t>
  </si>
  <si>
    <t>735151821R00</t>
  </si>
  <si>
    <t>Demontáž otopných těles panelových dvouřadých, délky do 1500 mm</t>
  </si>
  <si>
    <t>-832611912</t>
  </si>
  <si>
    <t>735291800R00</t>
  </si>
  <si>
    <t>Demontáž konzol otopných těles do odpadu</t>
  </si>
  <si>
    <t>-705533466</t>
  </si>
  <si>
    <t>735494811R00</t>
  </si>
  <si>
    <t>Vypuštění vody z otopných těles</t>
  </si>
  <si>
    <t>1816948521</t>
  </si>
  <si>
    <t>735890802R00</t>
  </si>
  <si>
    <t>Přemístění demont. hmot - otop. těles, H 6 - 12 m</t>
  </si>
  <si>
    <t>-383564576</t>
  </si>
  <si>
    <t>735000912R00</t>
  </si>
  <si>
    <t>Vyregulování ventilů s termost.ovládáním</t>
  </si>
  <si>
    <t>455373595</t>
  </si>
  <si>
    <t>735191905R00</t>
  </si>
  <si>
    <t>Odvzdušnění otopných těles</t>
  </si>
  <si>
    <t>-1641347492</t>
  </si>
  <si>
    <t>735191910R00</t>
  </si>
  <si>
    <t>Napuštění vody do otopného systému - bez kotle</t>
  </si>
  <si>
    <t>-117219272</t>
  </si>
  <si>
    <t>735156241R00</t>
  </si>
  <si>
    <t>Otopné těleso panelové Klasik 11, v. 500 mm, dl. 500 mm</t>
  </si>
  <si>
    <t>-851271775</t>
  </si>
  <si>
    <t>735156267R00</t>
  </si>
  <si>
    <t>Otopné těleso panelové Klasik 11, v. 600 mm, dl. 1200 mm</t>
  </si>
  <si>
    <t>-1726764650</t>
  </si>
  <si>
    <t>735156582R00</t>
  </si>
  <si>
    <t>Otopné těleso panelové Klasik 21, v. 900 mm, dl. 600 mm</t>
  </si>
  <si>
    <t>953881600</t>
  </si>
  <si>
    <t>735156641R00</t>
  </si>
  <si>
    <t>Otopné těleso panelové Klasik 22, v. 500 mm, dl. 500 mm</t>
  </si>
  <si>
    <t>500773792</t>
  </si>
  <si>
    <t>735156643R00</t>
  </si>
  <si>
    <t>Otopné těleso panelové Klasik 22, v. 500 mm, dl. 700 mm</t>
  </si>
  <si>
    <t>-1351222414</t>
  </si>
  <si>
    <t>735156650R00</t>
  </si>
  <si>
    <t>Otopné těleso panelové Klasik 22, v. 500 mm, dl. 1800 mm</t>
  </si>
  <si>
    <t>-1164143118</t>
  </si>
  <si>
    <t>735156651R00</t>
  </si>
  <si>
    <t>Otopné těleso panelové Klasik 22, v. 500 mm, dl. 2000 mm</t>
  </si>
  <si>
    <t>-1517735747</t>
  </si>
  <si>
    <t>735156681R00</t>
  </si>
  <si>
    <t>Otopné těleso panelové Klasik 22, v. 900 mm, dl. 500 mm</t>
  </si>
  <si>
    <t>-1344227914</t>
  </si>
  <si>
    <t>735156682R00</t>
  </si>
  <si>
    <t>Otopné těleso panelové Klasik 22, v. 900 mm, dl. 600 mm</t>
  </si>
  <si>
    <t>294078678</t>
  </si>
  <si>
    <t>735156688R00</t>
  </si>
  <si>
    <t>Otopné těleso panelové Klasik 22, v. 900 mm, dl. 1200 mm</t>
  </si>
  <si>
    <t>1422786973</t>
  </si>
  <si>
    <t>735156749R00</t>
  </si>
  <si>
    <t>Otopné těleso panelové Klasik 33, v. 500 mm, dl. 1600 mm</t>
  </si>
  <si>
    <t>-2073539347</t>
  </si>
  <si>
    <t>735157652R00</t>
  </si>
  <si>
    <t>Otopné těleso panelové Ventil Kompakt 22, v. 500 mm, dl. 2000 mm (levé)</t>
  </si>
  <si>
    <t>-1311425618</t>
  </si>
  <si>
    <t>735157584R00</t>
  </si>
  <si>
    <t>Otopné těleso panelové Ventil Kompakt 21, v. 900 mm, dl. 800 mm</t>
  </si>
  <si>
    <t>-1402473730</t>
  </si>
  <si>
    <t>735157586R00</t>
  </si>
  <si>
    <t>Otopné těleso panelové Ventil Kompakt 21, v. 900 mm, dl. 1000 mm</t>
  </si>
  <si>
    <t>-136389180</t>
  </si>
  <si>
    <t>735157688R00</t>
  </si>
  <si>
    <t>Otopné těleso panelové Ventil Kompakt 22, v. 900 mm, dl. 1200 mm</t>
  </si>
  <si>
    <t>2094091146</t>
  </si>
  <si>
    <t>735158210R00</t>
  </si>
  <si>
    <t>Tlakové zkoušky panelových těles jednořadých</t>
  </si>
  <si>
    <t>1722469805</t>
  </si>
  <si>
    <t>735158220R00</t>
  </si>
  <si>
    <t>Tlakové zkoušky panelových těles dvouřadých</t>
  </si>
  <si>
    <t>-867267560</t>
  </si>
  <si>
    <t>735158230R00</t>
  </si>
  <si>
    <t>Tlakové zkoušky panelových těles třířadých</t>
  </si>
  <si>
    <t>1816085803</t>
  </si>
  <si>
    <t>735159110R00</t>
  </si>
  <si>
    <t>Montáž panelových těles jednořadých do délky 1500 mm</t>
  </si>
  <si>
    <t>-161444153</t>
  </si>
  <si>
    <t>735159210R00</t>
  </si>
  <si>
    <t>Montáž panelových těles dvouřadých do délky 1140 mm</t>
  </si>
  <si>
    <t>1366777381</t>
  </si>
  <si>
    <t>735159230R00</t>
  </si>
  <si>
    <t>Montáž panelových těles dvouřadých do délky 1980 mm</t>
  </si>
  <si>
    <t>-1717729743</t>
  </si>
  <si>
    <t>735159240R00</t>
  </si>
  <si>
    <t>Montáž panelových těles dvouřadých do délky 2820 mm</t>
  </si>
  <si>
    <t>1790988530</t>
  </si>
  <si>
    <t>735159330R00</t>
  </si>
  <si>
    <t>Montáž panelových těles třířadých do délky 1980 mm</t>
  </si>
  <si>
    <t>1059734165</t>
  </si>
  <si>
    <t>735179110R00</t>
  </si>
  <si>
    <t>Montáž otopných těles koupelnových (žebříků)</t>
  </si>
  <si>
    <t>240785997</t>
  </si>
  <si>
    <t>4845183493</t>
  </si>
  <si>
    <t>Těleso otopné trubkové Linear Max-M KLMM výška 1810 mm, délka 600 mm</t>
  </si>
  <si>
    <t>2009761323</t>
  </si>
  <si>
    <t>48441523</t>
  </si>
  <si>
    <t>Konzola stojánková pro typy 22,33</t>
  </si>
  <si>
    <t>-2035670266</t>
  </si>
  <si>
    <t>48441526</t>
  </si>
  <si>
    <t>Krytka základové desky pro konzolu vnitřní</t>
  </si>
  <si>
    <t>2102132671</t>
  </si>
  <si>
    <t>48441527</t>
  </si>
  <si>
    <t>Krytka nosného profilu vnitřní</t>
  </si>
  <si>
    <t>-1319740034</t>
  </si>
  <si>
    <t>735151811R00</t>
  </si>
  <si>
    <t>Demontáž otopných těles panelových jednořadých, délky do1500 mm (1.PP chodba 014)</t>
  </si>
  <si>
    <t>-1684949542</t>
  </si>
  <si>
    <t>735192921R00</t>
  </si>
  <si>
    <t>Zpětná montáž otopných těles panelových jednořadých, délky do 1500 mm (1. PP chodba 014)</t>
  </si>
  <si>
    <t>-1432932983</t>
  </si>
  <si>
    <t>998735202R00</t>
  </si>
  <si>
    <t>Přesun hmot pro otopná tělesa, výšky do 12 m</t>
  </si>
  <si>
    <t>409575067</t>
  </si>
  <si>
    <t>Ostatní konstrukce a práce PSV</t>
  </si>
  <si>
    <t>7990001VD</t>
  </si>
  <si>
    <t>Tlaková a topná zkouška</t>
  </si>
  <si>
    <t>hod</t>
  </si>
  <si>
    <t>808837020</t>
  </si>
  <si>
    <t>7990003VD</t>
  </si>
  <si>
    <t>Doregulování topného systému</t>
  </si>
  <si>
    <t>1082799724</t>
  </si>
  <si>
    <t>7990004VD</t>
  </si>
  <si>
    <t>Výpomocné práce pro ÚT</t>
  </si>
  <si>
    <t>160473847</t>
  </si>
  <si>
    <t>7990007VD</t>
  </si>
  <si>
    <t>Dokumentace skutečného provedení</t>
  </si>
  <si>
    <t>-1236142341</t>
  </si>
  <si>
    <t>7990011VD</t>
  </si>
  <si>
    <t>Zprovoznění kotlů, zaškolení obsluhy</t>
  </si>
  <si>
    <t>1121854252</t>
  </si>
  <si>
    <t>7990006VD</t>
  </si>
  <si>
    <t>Revize plynu</t>
  </si>
  <si>
    <t>-293639934</t>
  </si>
  <si>
    <t>7990012VD</t>
  </si>
  <si>
    <t>Revize odvodu spalin</t>
  </si>
  <si>
    <t>-592180949</t>
  </si>
  <si>
    <t>S</t>
  </si>
  <si>
    <t>Přesuny sutí</t>
  </si>
  <si>
    <t>979081111R00</t>
  </si>
  <si>
    <t>Odvoz suti a vybour. hmot na skládku do 1 km</t>
  </si>
  <si>
    <t>1156794218</t>
  </si>
  <si>
    <t>979081121R00</t>
  </si>
  <si>
    <t>Příplatek k odvozu za každý další 1 km (do 15 km)</t>
  </si>
  <si>
    <t>-365309346</t>
  </si>
  <si>
    <t>979082111R00</t>
  </si>
  <si>
    <t>Vnitrostaveništní doprava suti do 10 m</t>
  </si>
  <si>
    <t>-192807237</t>
  </si>
  <si>
    <t>979082121R00</t>
  </si>
  <si>
    <t>Příplatek k vnitrost. dopravě suti za dalších 5 m (do 50 m)</t>
  </si>
  <si>
    <t>1999162728</t>
  </si>
  <si>
    <t>979087212R00</t>
  </si>
  <si>
    <t>Nakládání suti na dopravní prostředky - komunikace</t>
  </si>
  <si>
    <t>-77337983</t>
  </si>
  <si>
    <t>97999001VD</t>
  </si>
  <si>
    <t>Poplatek za uložení na skládku</t>
  </si>
  <si>
    <t>164923771</t>
  </si>
  <si>
    <t>03.4 - ZTI</t>
  </si>
  <si>
    <t>721 - Vnitřní kanalizace</t>
  </si>
  <si>
    <t>722 - Vnitřní vodovod</t>
  </si>
  <si>
    <t>725 - Zařizovací předměty</t>
  </si>
  <si>
    <t>-1487351446</t>
  </si>
  <si>
    <t>61313202VD</t>
  </si>
  <si>
    <t>Izolace tepelná na potrubí návleková z minerální vlny s hliník. úpravou tl. 20/22 mm</t>
  </si>
  <si>
    <t>-1004075434</t>
  </si>
  <si>
    <t>-796492010</t>
  </si>
  <si>
    <t>61313204VD</t>
  </si>
  <si>
    <t>Izolace tepelná na potrubí návleková z minerální vlny s hliník. úpravou tl. 25/35 mm</t>
  </si>
  <si>
    <t>-510957927</t>
  </si>
  <si>
    <t>713463212VD</t>
  </si>
  <si>
    <t>Montáž tepelné izolace na potrubí do průměru 110 mm</t>
  </si>
  <si>
    <t>1981339028</t>
  </si>
  <si>
    <t>61313210VD</t>
  </si>
  <si>
    <t>Izolace tepelná na potrubí návleková z minerální vlny s hliník. úpravou tl. 30/76 mm</t>
  </si>
  <si>
    <t>-1321223384</t>
  </si>
  <si>
    <t>61313211VD</t>
  </si>
  <si>
    <t>Izolace tepelná na potrubí návleková z minerální vlny s hliník. úpravou tl. 30/114 mm</t>
  </si>
  <si>
    <t>-183169538</t>
  </si>
  <si>
    <t>228603008</t>
  </si>
  <si>
    <t>721</t>
  </si>
  <si>
    <t>Vnitřní kanalizace</t>
  </si>
  <si>
    <t>721171803R00</t>
  </si>
  <si>
    <t>Demontáž potrubí z PVC do D 75 mm</t>
  </si>
  <si>
    <t>779085926</t>
  </si>
  <si>
    <t>721171808R00</t>
  </si>
  <si>
    <t>Demontáž potrubí z PVC do D 114 mm</t>
  </si>
  <si>
    <t>-977323277</t>
  </si>
  <si>
    <t>721290822R00</t>
  </si>
  <si>
    <t>Přesun vybouraných hmot, vnitřní kanalizace, v objektech výšky přes 6 - 12 m</t>
  </si>
  <si>
    <t>671509590</t>
  </si>
  <si>
    <t>721170963R00</t>
  </si>
  <si>
    <t>Propojení dosavadního potrubí, D 75 mm</t>
  </si>
  <si>
    <t>636593784</t>
  </si>
  <si>
    <t>721170965R00</t>
  </si>
  <si>
    <t>Propojení dosavadního potrubí, D 110 mm</t>
  </si>
  <si>
    <t>-430386621</t>
  </si>
  <si>
    <t>721170973R00</t>
  </si>
  <si>
    <t>Krácení trub, D 75 mm</t>
  </si>
  <si>
    <t>-1803750407</t>
  </si>
  <si>
    <t>721170975R00</t>
  </si>
  <si>
    <t>Krácení trub, D 110 mm</t>
  </si>
  <si>
    <t>764265275</t>
  </si>
  <si>
    <t>721177702R00</t>
  </si>
  <si>
    <t>Potrubí třívrstvé, odhlučněné, připojovací, D 40 x 2,0 mm</t>
  </si>
  <si>
    <t>341763817</t>
  </si>
  <si>
    <t>721177703R00</t>
  </si>
  <si>
    <t>Potrubí třívrstvé, odhlučněné, připojovací, D 50 x 2,1 mm</t>
  </si>
  <si>
    <t>839157333</t>
  </si>
  <si>
    <t>721177704R00</t>
  </si>
  <si>
    <t>Potrubí třívrstvé, odhlučněné, připojovací, D 75 x 2,6 mm</t>
  </si>
  <si>
    <t>1479557631</t>
  </si>
  <si>
    <t>721177705R00</t>
  </si>
  <si>
    <t>Potrubí třívrstvé, odhlučněné, připojovací, D 110 x 3,6 mm</t>
  </si>
  <si>
    <t>-1901465307</t>
  </si>
  <si>
    <t>721177714R00</t>
  </si>
  <si>
    <t>Potrubí třívrstvé, odhlučněné, odpadní svislé, D 75 x 2,6 mm</t>
  </si>
  <si>
    <t>1552675462</t>
  </si>
  <si>
    <t>721177715R00</t>
  </si>
  <si>
    <t>Potrubí třívrstvé, odhlučněné, odpadní svislé, D 110 x 3,6 mm</t>
  </si>
  <si>
    <t>-1729339073</t>
  </si>
  <si>
    <t>721177734R00</t>
  </si>
  <si>
    <t>Potrubí třívrstvé, odhlučněné, ležaté zavěšené, D 75 x 2,6 mm</t>
  </si>
  <si>
    <t>-38712818</t>
  </si>
  <si>
    <t>721177735R00</t>
  </si>
  <si>
    <t>Potrubí třívrstvé, odhlučněné, ležaté zavěšené, D 110 x 3,6 mm</t>
  </si>
  <si>
    <t>-1612484333</t>
  </si>
  <si>
    <t>721194104R00</t>
  </si>
  <si>
    <t>Vyvedení odpadních výpustek, D 40 mm</t>
  </si>
  <si>
    <t>586880811</t>
  </si>
  <si>
    <t>721194105R00</t>
  </si>
  <si>
    <t>Vyvedení odpadních výpustek, D 50 mm</t>
  </si>
  <si>
    <t>819774455</t>
  </si>
  <si>
    <t>721194107R00</t>
  </si>
  <si>
    <t>Vyvedení odpadních výpustek, D 75 mm</t>
  </si>
  <si>
    <t>-503755279</t>
  </si>
  <si>
    <t>721194109R00</t>
  </si>
  <si>
    <t>Vyvedení odpadních výpustek, D 110 mm</t>
  </si>
  <si>
    <t>-1966175578</t>
  </si>
  <si>
    <t>721273145R00</t>
  </si>
  <si>
    <t>Nástavec větrací z PVC, D 110 mm, délka 930 mm</t>
  </si>
  <si>
    <t>642608194</t>
  </si>
  <si>
    <t>721273200RT3</t>
  </si>
  <si>
    <t>Souprava ventilační střešní PP HL810 D 110 mm</t>
  </si>
  <si>
    <t>598404011</t>
  </si>
  <si>
    <t>721273180R00</t>
  </si>
  <si>
    <t>Přivzdušňovací ventil DN 50, podomítkový pro přivzdušnění připojovacího potrubí</t>
  </si>
  <si>
    <t>1170232412</t>
  </si>
  <si>
    <t>721290111R00</t>
  </si>
  <si>
    <t>Zkouška těsnosti kanalizace vodou DN 125 mm</t>
  </si>
  <si>
    <t>1858741945</t>
  </si>
  <si>
    <t>998721202R00</t>
  </si>
  <si>
    <t>Přesun hmot pro vnitřní kanalizaci, výšky do 12 m</t>
  </si>
  <si>
    <t>-330199988</t>
  </si>
  <si>
    <t>722</t>
  </si>
  <si>
    <t>Vnitřní vodovod</t>
  </si>
  <si>
    <t>722130801R00</t>
  </si>
  <si>
    <t>Demontáž potrubí ocelových závitových, DN 25 mm</t>
  </si>
  <si>
    <t>-351465837</t>
  </si>
  <si>
    <t>722130831R00</t>
  </si>
  <si>
    <t>Demontáž nástěnky</t>
  </si>
  <si>
    <t>1257298372</t>
  </si>
  <si>
    <t>722181812R00</t>
  </si>
  <si>
    <t>Demontáž plstěných pásů z trub D 50 mm</t>
  </si>
  <si>
    <t>593431758</t>
  </si>
  <si>
    <t>722220861R00</t>
  </si>
  <si>
    <t>Demontáž armatur s dvěma závity G 3/4"</t>
  </si>
  <si>
    <t>1554736354</t>
  </si>
  <si>
    <t>722220862R00</t>
  </si>
  <si>
    <t>Demontáž armatur s dvěma závity G 5/4"</t>
  </si>
  <si>
    <t>969718256</t>
  </si>
  <si>
    <t>722290822R00</t>
  </si>
  <si>
    <t>Přesun vybouraných hmot - vodovody, H 6 - 12 m</t>
  </si>
  <si>
    <t>880591923</t>
  </si>
  <si>
    <t>Přeřezání ocelové trubky do DN 50 mm</t>
  </si>
  <si>
    <t>642360752</t>
  </si>
  <si>
    <t>722131916R00</t>
  </si>
  <si>
    <t>Vsazení odbočky DN 50 mm</t>
  </si>
  <si>
    <t>-400291589</t>
  </si>
  <si>
    <t>722131936R00</t>
  </si>
  <si>
    <t>Oprava a propojení dosavadního závitového potrubí DN 50 mm</t>
  </si>
  <si>
    <t>-1045019278</t>
  </si>
  <si>
    <t>722151214R00</t>
  </si>
  <si>
    <t>Potrubí nerezové pro vodu D 22 x 1,2 mm</t>
  </si>
  <si>
    <t>-1372340733</t>
  </si>
  <si>
    <t>722151215R00</t>
  </si>
  <si>
    <t>Potrubí nerezové pro vodu D 28 x 1,2 mm</t>
  </si>
  <si>
    <t>321187737</t>
  </si>
  <si>
    <t>722151216R00</t>
  </si>
  <si>
    <t>Potrubí nerezové pro vodu D 35 x 1,5 mm</t>
  </si>
  <si>
    <t>1594424141</t>
  </si>
  <si>
    <t>722171913R00</t>
  </si>
  <si>
    <t>Odříznutí plastové trubky D 25 mm</t>
  </si>
  <si>
    <t>949658243</t>
  </si>
  <si>
    <t>722171914R00</t>
  </si>
  <si>
    <t>Odříznutí plastové trubky D 32 mm</t>
  </si>
  <si>
    <t>-126986313</t>
  </si>
  <si>
    <t>722172431R00</t>
  </si>
  <si>
    <t>Potrubí plastové PP-RCT, včetně zednických výpomocí, D 20 x 2,3 mm, PN 22</t>
  </si>
  <si>
    <t>856258232</t>
  </si>
  <si>
    <t>722172432R00</t>
  </si>
  <si>
    <t>Potrubí plastové PP-RCT, včetně zednických výpomocí, D 25 x 2,8 mm, PN 22</t>
  </si>
  <si>
    <t>1668407991</t>
  </si>
  <si>
    <t>722172433R00</t>
  </si>
  <si>
    <t>Potrubí plastové PP-RCT, včetně zednických výpomocí, D 32 x 3,6 mm, PN 22</t>
  </si>
  <si>
    <t>46569828</t>
  </si>
  <si>
    <t>722172434R00</t>
  </si>
  <si>
    <t>Potrubí plastové PP-RCT, včetně zednických výpomocí, D 40 x 4,5 mm, PN 22</t>
  </si>
  <si>
    <t>208753522</t>
  </si>
  <si>
    <t>722174912R00</t>
  </si>
  <si>
    <t>Sestavení plastového rozvodu vody D 20 mm</t>
  </si>
  <si>
    <t>1093787582</t>
  </si>
  <si>
    <t>722174913R00</t>
  </si>
  <si>
    <t>Sestavení plastového rozvodu vody D 25 mm</t>
  </si>
  <si>
    <t>-756578859</t>
  </si>
  <si>
    <t>722174914R00</t>
  </si>
  <si>
    <t>Sestavení plastového rozvodu vody D 32 mm</t>
  </si>
  <si>
    <t>1219529228</t>
  </si>
  <si>
    <t>722174915R00</t>
  </si>
  <si>
    <t>Sestavení plastového rozvodu vody D 40 mm</t>
  </si>
  <si>
    <t>-67802208</t>
  </si>
  <si>
    <t>722181212RT7</t>
  </si>
  <si>
    <t>Izolace návleková izolační trubice (PE pěna) tl. stěny 9 mm, vnitřní průměr 22 mm</t>
  </si>
  <si>
    <t>-1156647843</t>
  </si>
  <si>
    <t>722181212RT9</t>
  </si>
  <si>
    <t>Izolace návleková izolační trubice (PE pěna) tl. stěny 9 mm, vnitřní průměr 28 mm</t>
  </si>
  <si>
    <t>31441586</t>
  </si>
  <si>
    <t>722181212RU2</t>
  </si>
  <si>
    <t>Izolace návleková izolační trubice (PE pěna) tl. stěny 9 mm, vnitřní průměr 35 mm</t>
  </si>
  <si>
    <t>1688150522</t>
  </si>
  <si>
    <t>-629895959</t>
  </si>
  <si>
    <t>722181214RU2</t>
  </si>
  <si>
    <t>Izolace návleková izolační trubice (PE pěna) tl. stěny 20 mm, vnitřní průměr 35 mm</t>
  </si>
  <si>
    <t>-323594810</t>
  </si>
  <si>
    <t>722181214RW2</t>
  </si>
  <si>
    <t>Izolace návleková izolační trubice (PE pěna) tl. stěny 20 mm, vnitřní průměr 45 mm</t>
  </si>
  <si>
    <t>1920004516</t>
  </si>
  <si>
    <t>722190401R00</t>
  </si>
  <si>
    <t>Vyvedení a upevnění výpustek DN 15 mm</t>
  </si>
  <si>
    <t>-506129050</t>
  </si>
  <si>
    <t>722190402R00</t>
  </si>
  <si>
    <t>Vyvedení a upevnění výpustek DN 20 mm</t>
  </si>
  <si>
    <t>2138237908</t>
  </si>
  <si>
    <t>722190403R00</t>
  </si>
  <si>
    <t>Vyvedení a upevnění výpustek DN 25 mm</t>
  </si>
  <si>
    <t>-687939255</t>
  </si>
  <si>
    <t>722190405R00</t>
  </si>
  <si>
    <t>Vyvedení a upevnění výpustek DN 50 mm</t>
  </si>
  <si>
    <t>-1843785535</t>
  </si>
  <si>
    <t>722190901R00</t>
  </si>
  <si>
    <t>Uzavření/otevření vodovodního potrubí při opravě</t>
  </si>
  <si>
    <t>48883234</t>
  </si>
  <si>
    <t>722191132R00</t>
  </si>
  <si>
    <t>Hadice DN 15 mm, délka 400 mm (výlevka)</t>
  </si>
  <si>
    <t>-584107070</t>
  </si>
  <si>
    <t>722220111R00</t>
  </si>
  <si>
    <t>Nástěnka, pro výtokový ventil G 1/2"</t>
  </si>
  <si>
    <t>-529351511</t>
  </si>
  <si>
    <t>722220121R00</t>
  </si>
  <si>
    <t>Nástěnka, pro baterii G 1/2"</t>
  </si>
  <si>
    <t>pár</t>
  </si>
  <si>
    <t>724706463</t>
  </si>
  <si>
    <t>722237122R00</t>
  </si>
  <si>
    <t>Kohout vodovodní, kulový, DN 20 mm</t>
  </si>
  <si>
    <t>488959403</t>
  </si>
  <si>
    <t>722237123R00</t>
  </si>
  <si>
    <t>Kohout vodovodní, kulový, DN 25 mm</t>
  </si>
  <si>
    <t>138861708</t>
  </si>
  <si>
    <t>722237124R00</t>
  </si>
  <si>
    <t>Kohout vodovodní, kulový, DN 32 mm</t>
  </si>
  <si>
    <t>-1827563782</t>
  </si>
  <si>
    <t>722239102R00</t>
  </si>
  <si>
    <t>Montáž vodovodních armatur 2závity, G 3/4"</t>
  </si>
  <si>
    <t>1051809559</t>
  </si>
  <si>
    <t>722239103R00</t>
  </si>
  <si>
    <t>Montáž vodovodních armatur 2závity, G 1"</t>
  </si>
  <si>
    <t>-1765042948</t>
  </si>
  <si>
    <t>722239104R00</t>
  </si>
  <si>
    <t>Montáž vodovodních armatur 2závity, G 5/4"</t>
  </si>
  <si>
    <t>-1687742241</t>
  </si>
  <si>
    <t>722249102R00</t>
  </si>
  <si>
    <t>Montáž armatury požární - hydrant G 1"</t>
  </si>
  <si>
    <t>751093913</t>
  </si>
  <si>
    <t>722254201RT3</t>
  </si>
  <si>
    <t>Hydrantový systém, box s plnými dveřmi, průměr 25/30 mm, stálotvará hadice</t>
  </si>
  <si>
    <t>-1566586321</t>
  </si>
  <si>
    <t>722259991R00</t>
  </si>
  <si>
    <t>Tlaková zkouška nástěnného požárního hydrantu</t>
  </si>
  <si>
    <t>2057944272</t>
  </si>
  <si>
    <t>722259994R00</t>
  </si>
  <si>
    <t>Revize nástěnného požárního hydrantu</t>
  </si>
  <si>
    <t>-1888100680</t>
  </si>
  <si>
    <t>722534113VD</t>
  </si>
  <si>
    <t>Pojistná skupina na omítku - zásobník TV (studená voda)</t>
  </si>
  <si>
    <t>1726301405</t>
  </si>
  <si>
    <t>722534114VD</t>
  </si>
  <si>
    <t>Cirkulační čerpadlo s připoj. příslušentvém</t>
  </si>
  <si>
    <t>1794841069</t>
  </si>
  <si>
    <t>423916622</t>
  </si>
  <si>
    <t>Žlab pro plastové potrubí PPR 25 mm, L = 2 m</t>
  </si>
  <si>
    <t>-339335064</t>
  </si>
  <si>
    <t>423916623</t>
  </si>
  <si>
    <t>Žlab pro plastové potrubí PPR 32 mm, L = 2 m</t>
  </si>
  <si>
    <t>-1010007647</t>
  </si>
  <si>
    <t>722264321R00</t>
  </si>
  <si>
    <t>Vodoměr bytový SV DN 15 x 80 mm, Qn 2,5 m3/h, vč. montáže, nátrubků a šroubení</t>
  </si>
  <si>
    <t>-1049606733</t>
  </si>
  <si>
    <t>722264325R00</t>
  </si>
  <si>
    <t>Vodoměr bytový TV 2,5 m3/h, vč. montáže, nátrubků a šroubení</t>
  </si>
  <si>
    <t>1503340474</t>
  </si>
  <si>
    <t>722280106R00</t>
  </si>
  <si>
    <t>Tlaková zkouška vodovodního potrubí DN 32 mm</t>
  </si>
  <si>
    <t>2063148316</t>
  </si>
  <si>
    <t>722290234R00</t>
  </si>
  <si>
    <t>Proplach a dezinfekce vodovodního potrubí DN 80 mm</t>
  </si>
  <si>
    <t>-2005665337</t>
  </si>
  <si>
    <t>998722202R00</t>
  </si>
  <si>
    <t>Přesun hmot pro vnitřní vodovod, výšky do 12 m</t>
  </si>
  <si>
    <t>-581910395</t>
  </si>
  <si>
    <t>725</t>
  </si>
  <si>
    <t>Zařizovací předměty</t>
  </si>
  <si>
    <t>725110814R00</t>
  </si>
  <si>
    <t>Demontáž klozetů kombinovaných</t>
  </si>
  <si>
    <t>161311390</t>
  </si>
  <si>
    <t>725210821R00</t>
  </si>
  <si>
    <t>Demontáž umyvadel bez výtokových armatur</t>
  </si>
  <si>
    <t>2141684731</t>
  </si>
  <si>
    <t>725810811R00</t>
  </si>
  <si>
    <t>Demontáž ventilu výtokového nástěnného</t>
  </si>
  <si>
    <t>686889813</t>
  </si>
  <si>
    <t>725820801R00</t>
  </si>
  <si>
    <t>Demontáž baterie nástěnné do G 3/4"</t>
  </si>
  <si>
    <t>-1589326910</t>
  </si>
  <si>
    <t>725840850R00</t>
  </si>
  <si>
    <t>Demontáž baterie sprchové</t>
  </si>
  <si>
    <t>1329422724</t>
  </si>
  <si>
    <t>725860811R00</t>
  </si>
  <si>
    <t>Demontáž uzávěrek zápachových jednoduchých</t>
  </si>
  <si>
    <t>306563827</t>
  </si>
  <si>
    <t>725991812R00</t>
  </si>
  <si>
    <t>Demontáž konzol zdvojených</t>
  </si>
  <si>
    <t>685579618</t>
  </si>
  <si>
    <t>725590812R00</t>
  </si>
  <si>
    <t>Přesun vybouraných hmot, zařizovací předměty H 12 m</t>
  </si>
  <si>
    <t>-1919542054</t>
  </si>
  <si>
    <t>725119306R00</t>
  </si>
  <si>
    <t>Montáž klozetu závěsného</t>
  </si>
  <si>
    <t>482314551</t>
  </si>
  <si>
    <t>725119402R00</t>
  </si>
  <si>
    <t>Montáž předstěnových systémů do sádrokartonu</t>
  </si>
  <si>
    <t>-2014435294</t>
  </si>
  <si>
    <t>725119501VD</t>
  </si>
  <si>
    <t>Montáž mechanického tlakového splachovače</t>
  </si>
  <si>
    <t>740130879</t>
  </si>
  <si>
    <t>725219401R00</t>
  </si>
  <si>
    <t>Montáž umyvadel na šrouby do zdiva</t>
  </si>
  <si>
    <t>781858560</t>
  </si>
  <si>
    <t>725249102R00</t>
  </si>
  <si>
    <t>Montáž sprchových mís a vaniček</t>
  </si>
  <si>
    <t>-167698935</t>
  </si>
  <si>
    <t>725339101R00</t>
  </si>
  <si>
    <t>Montáž výlevky</t>
  </si>
  <si>
    <t>-29922368</t>
  </si>
  <si>
    <t>725819201R00</t>
  </si>
  <si>
    <t>Montáž ventilu nástěnného G 1/2"</t>
  </si>
  <si>
    <t>-46134145</t>
  </si>
  <si>
    <t>725819401R00</t>
  </si>
  <si>
    <t>Montáž ventilu rohového s trubičkou G 1/2"</t>
  </si>
  <si>
    <t>-339287527</t>
  </si>
  <si>
    <t>725291111R00</t>
  </si>
  <si>
    <t>Madlo rovné bílé dl. 300 mm (sprcha dětí)</t>
  </si>
  <si>
    <t>867700976</t>
  </si>
  <si>
    <t>725119106R00</t>
  </si>
  <si>
    <t>Montáž splach.nádrží nízkopoložených s ventilem</t>
  </si>
  <si>
    <t>1522621728</t>
  </si>
  <si>
    <t>725829201R00</t>
  </si>
  <si>
    <t>Montáž baterie umyvadlové a dřezové nástěnné chromové</t>
  </si>
  <si>
    <t>1198506111</t>
  </si>
  <si>
    <t>725829301R00</t>
  </si>
  <si>
    <t>Montáž baterie umyvadlové a dřezové stojánkové</t>
  </si>
  <si>
    <t>1627836532</t>
  </si>
  <si>
    <t>725849202R00</t>
  </si>
  <si>
    <t>Montáž baterií sprchových termostatických</t>
  </si>
  <si>
    <t>-2128312203</t>
  </si>
  <si>
    <t>725849302R00</t>
  </si>
  <si>
    <t>Montáž držáku sprchy</t>
  </si>
  <si>
    <t>-1305470239</t>
  </si>
  <si>
    <t>725859101R00</t>
  </si>
  <si>
    <t>Montáž ventilu odpadního do D 32 mm</t>
  </si>
  <si>
    <t>1195169934</t>
  </si>
  <si>
    <t>725859102R00</t>
  </si>
  <si>
    <t>Montáž ventilu odpadního do D 50 mm</t>
  </si>
  <si>
    <t>1113465352</t>
  </si>
  <si>
    <t>725869101R00</t>
  </si>
  <si>
    <t>Montáž uzávěrek zápachových umyvadlových, D 32 mm</t>
  </si>
  <si>
    <t>1650716517</t>
  </si>
  <si>
    <t>725299101R00</t>
  </si>
  <si>
    <t>Montáž koupelnových doplňků - zrcadla nad dětská umyvadla</t>
  </si>
  <si>
    <t>-727776193</t>
  </si>
  <si>
    <t>725989101R00</t>
  </si>
  <si>
    <t>Montáž dvířek kovových i z PH</t>
  </si>
  <si>
    <t>-1699867197</t>
  </si>
  <si>
    <t>55141107VD</t>
  </si>
  <si>
    <t>Pračkový ventil 1/2" x 3/4" se zpětnou klapkou, leštěný chrom</t>
  </si>
  <si>
    <t>1526314338</t>
  </si>
  <si>
    <t>55141108VD</t>
  </si>
  <si>
    <t>Rohový ventil s filtrem 1/2" x 3/8", chrom</t>
  </si>
  <si>
    <t>695862655</t>
  </si>
  <si>
    <t>55141109VD</t>
  </si>
  <si>
    <t>Rohový ventil se sítkem nerez 3/8" x 1/2", chrom (výlevka)</t>
  </si>
  <si>
    <t>-1537701938</t>
  </si>
  <si>
    <t>55141115VD</t>
  </si>
  <si>
    <t>Umyvadlová baterie stojánková bez automat. výpusti, v = 141 mm, výtok 117 mm</t>
  </si>
  <si>
    <t>-1534780685</t>
  </si>
  <si>
    <t>55141125VD</t>
  </si>
  <si>
    <t>Automatická umyvadlová baterie s elektronikou, 24 V/ DC, v= 136 mm, výtok 157 mm</t>
  </si>
  <si>
    <t>-1867287919</t>
  </si>
  <si>
    <t>55141150VD</t>
  </si>
  <si>
    <t>Automatická umyvadlová s elektonikou. 24 V/DC. v = 175 mm, výtok 158 mm</t>
  </si>
  <si>
    <t>26932346</t>
  </si>
  <si>
    <t>55141116VD</t>
  </si>
  <si>
    <t>Umyvadlová baterie stojánková "L" bez automat. výpusti, v=170 mm, výtok 105 mm</t>
  </si>
  <si>
    <t>-735154971</t>
  </si>
  <si>
    <t>55141161VD</t>
  </si>
  <si>
    <t>Umyvadlová nástěnná páková baterie 1/2" x 150 mm, raménko dl. 300 mm (výlevka)</t>
  </si>
  <si>
    <t>-1312456592</t>
  </si>
  <si>
    <t>55141127VD</t>
  </si>
  <si>
    <t>Napájecí zdroj pro 1 senzorovou baterii, 24 V DC</t>
  </si>
  <si>
    <t>915260271</t>
  </si>
  <si>
    <t>55141128VD</t>
  </si>
  <si>
    <t>Napájecí zdroj pro 5 senzorových baterií, 24 V DC</t>
  </si>
  <si>
    <t>1995601671</t>
  </si>
  <si>
    <t>55141129VD</t>
  </si>
  <si>
    <t>Dálkové ovládání pro nastavení parametrů infračervených čidel</t>
  </si>
  <si>
    <t>63802019</t>
  </si>
  <si>
    <t>55141130VD</t>
  </si>
  <si>
    <t>Termostatický směšovací ventil 1/2" pro TV</t>
  </si>
  <si>
    <t>-1731544953</t>
  </si>
  <si>
    <t>55161203VD</t>
  </si>
  <si>
    <t>Umyvadlová výpusť click - clack</t>
  </si>
  <si>
    <t>1486802403</t>
  </si>
  <si>
    <t>55141225VD</t>
  </si>
  <si>
    <t>Umyvadlový sifon 5/4" - 32 mm, chrom, nastavitelný ABS (dětská umyvadla)</t>
  </si>
  <si>
    <t>-647145279</t>
  </si>
  <si>
    <t>55141226VD</t>
  </si>
  <si>
    <t>Umyvadlový sifon 5/4" - 32 mm, chrom</t>
  </si>
  <si>
    <t>-458364484</t>
  </si>
  <si>
    <t>55141218VD</t>
  </si>
  <si>
    <t>Zrcadlo dětské, barevné, tvar květina, housenka</t>
  </si>
  <si>
    <t>386149854</t>
  </si>
  <si>
    <t>55141168VD</t>
  </si>
  <si>
    <t>Sprchová termostatická baterie 1/2" x 150 mm, nástěnná se sprchovou sadou</t>
  </si>
  <si>
    <t>-595795733</t>
  </si>
  <si>
    <t>64214212VD</t>
  </si>
  <si>
    <t>Dětské umývátko 450 x 410 x 150 mm, s otvorem pro baterii uprostřed, barva bílá/červená, zelená</t>
  </si>
  <si>
    <t>510648103</t>
  </si>
  <si>
    <t>64214218VD</t>
  </si>
  <si>
    <t>Instalační sada pro umyvadla</t>
  </si>
  <si>
    <t>930887443</t>
  </si>
  <si>
    <t>64214205VD</t>
  </si>
  <si>
    <t>Zvukoizolační podložka pro umyvadla mezi obklad a stěnu</t>
  </si>
  <si>
    <t>276358395</t>
  </si>
  <si>
    <t>64214240VD</t>
  </si>
  <si>
    <t>Umyvadlo 550 x 420 mm, v = 165 mm, s otvorem pro baterii uprostřed a přepadem</t>
  </si>
  <si>
    <t>1236842053</t>
  </si>
  <si>
    <t>64214241VD</t>
  </si>
  <si>
    <t>Umyvadlo 500 x 410 mm, v = 185 mm, s otvorem pro baterii uprostřed a přepadem</t>
  </si>
  <si>
    <t>758311672</t>
  </si>
  <si>
    <t>64214490VD</t>
  </si>
  <si>
    <t>Umývátko 450 x 340 mm, v = 155 mm, s otvorem pro baterii uprostřed a přepadem</t>
  </si>
  <si>
    <t>486397164</t>
  </si>
  <si>
    <t>64238808VD</t>
  </si>
  <si>
    <t>WC závěsné bez oplachového kruhu 530 x 360 mm, hluboké splachování, hladký tvar</t>
  </si>
  <si>
    <t>-730412491</t>
  </si>
  <si>
    <t>64238809VD</t>
  </si>
  <si>
    <t>Duroplastové klozetové sedátko s poklopem, pomalé sklápění, nerez úchyty</t>
  </si>
  <si>
    <t>-1085374961</t>
  </si>
  <si>
    <t>55162551VD</t>
  </si>
  <si>
    <t>Podomítková předinstalační sada DN 40/50 pro pračku a sušičku, HL4000.0</t>
  </si>
  <si>
    <t>1523815680</t>
  </si>
  <si>
    <t>64250917VD</t>
  </si>
  <si>
    <t>Vyrovnávací sada pro WC</t>
  </si>
  <si>
    <t>1338143950</t>
  </si>
  <si>
    <t>64238852VD</t>
  </si>
  <si>
    <t>Dětský klozet závěsný 520 x 310 x 355 mm, hluboké splachování</t>
  </si>
  <si>
    <t>-741811173</t>
  </si>
  <si>
    <t>64238854VD</t>
  </si>
  <si>
    <t>Dětské klozetové sedátko, barevné, s poklopem, pomalé sklápění, barva bílá/červená, zelená</t>
  </si>
  <si>
    <t>102552217</t>
  </si>
  <si>
    <t>64250913VD</t>
  </si>
  <si>
    <t>Podomítkový modul pro závěsné WC, v=1120 mm, š=500 mm, ocelový rám</t>
  </si>
  <si>
    <t>-1849321744</t>
  </si>
  <si>
    <t>64250914VD</t>
  </si>
  <si>
    <t>Rovné odpadní připojení k WC modulu</t>
  </si>
  <si>
    <t>-2088285010</t>
  </si>
  <si>
    <t>64250915VD</t>
  </si>
  <si>
    <t>Ovládací tlačítko pro závěsné WC, 259 x 160 mm, dělené, chrom</t>
  </si>
  <si>
    <t>-369626910</t>
  </si>
  <si>
    <t>64250918VD</t>
  </si>
  <si>
    <t>Ovládací tlačítko pro závěsné dětské WC, 2 množství splachování</t>
  </si>
  <si>
    <t>-1215052128</t>
  </si>
  <si>
    <t>64271101</t>
  </si>
  <si>
    <t>Výlevka keramická stojící se sklopnou plastovou mřížkou</t>
  </si>
  <si>
    <t>1785356610</t>
  </si>
  <si>
    <t>64270872VD</t>
  </si>
  <si>
    <t>Vyrovnávací páska pro výlevku</t>
  </si>
  <si>
    <t>-1564424020</t>
  </si>
  <si>
    <t>64238815VD</t>
  </si>
  <si>
    <t>Nádržka na stěnu plast (výlevka), boční přívod vody, včetně sady</t>
  </si>
  <si>
    <t>580952797</t>
  </si>
  <si>
    <t>64280820VD</t>
  </si>
  <si>
    <t>Sprchová vanička, čtvercová 800 x 800 mm</t>
  </si>
  <si>
    <t>-1982006642</t>
  </si>
  <si>
    <t>64280830VD</t>
  </si>
  <si>
    <t>Sifon pro sprchové vaničky DN 50/40, nerezová krytka, průtok 33 l/min.</t>
  </si>
  <si>
    <t>-169888095</t>
  </si>
  <si>
    <t>64280832VD</t>
  </si>
  <si>
    <t>Dilatační páska mezi vaničku a stěnu</t>
  </si>
  <si>
    <t>681109505</t>
  </si>
  <si>
    <t>553476592</t>
  </si>
  <si>
    <t>Dvířka revizní 200 x 200 mm (termostatický směšovací ventil)</t>
  </si>
  <si>
    <t>2031048752</t>
  </si>
  <si>
    <t>55162550VD</t>
  </si>
  <si>
    <t>Kompletační sada pro 2 spotřebiče pračka/sušička prádla</t>
  </si>
  <si>
    <t>-2014151864</t>
  </si>
  <si>
    <t>998725202R00</t>
  </si>
  <si>
    <t>Přesun hmot pro zařizovací předměty, výšky do 12 m</t>
  </si>
  <si>
    <t>780486305</t>
  </si>
  <si>
    <t>-2099943382</t>
  </si>
  <si>
    <t>1220550224</t>
  </si>
  <si>
    <t>1843707510</t>
  </si>
  <si>
    <t>482100132</t>
  </si>
  <si>
    <t>-1867223976</t>
  </si>
  <si>
    <t>979990111VD</t>
  </si>
  <si>
    <t>Poplatek za uložení suti</t>
  </si>
  <si>
    <t>-450625621</t>
  </si>
  <si>
    <t>-760843528</t>
  </si>
  <si>
    <t>727121106VD</t>
  </si>
  <si>
    <t>Protipožární manžety na potrubí D 75 mm</t>
  </si>
  <si>
    <t>189145850</t>
  </si>
  <si>
    <t>727131110VD</t>
  </si>
  <si>
    <t>Protipožární tmel 310 ml</t>
  </si>
  <si>
    <t>-39582220</t>
  </si>
  <si>
    <t>Výpomocné práce pro ZTI</t>
  </si>
  <si>
    <t>-1646035395</t>
  </si>
  <si>
    <t>03.5 - Tuková kanalizace</t>
  </si>
  <si>
    <t>800-1 - Zemní práce</t>
  </si>
  <si>
    <t>11 - Přípravné a přidružené práce</t>
  </si>
  <si>
    <t>45 - Podkladní a vedlejší konstrukce</t>
  </si>
  <si>
    <t>87 - Trubní vedení</t>
  </si>
  <si>
    <t>800-1</t>
  </si>
  <si>
    <t>130001101R00</t>
  </si>
  <si>
    <t>Příplatek za ztížené hloubení v blízkosti vedení</t>
  </si>
  <si>
    <t>-1024788096</t>
  </si>
  <si>
    <t>132301210R00</t>
  </si>
  <si>
    <t>Hloubení rýh š.do 200 cm hor.4 do 50 m3, STROJNĚ</t>
  </si>
  <si>
    <t>-1471678430</t>
  </si>
  <si>
    <t>132301219R00</t>
  </si>
  <si>
    <t>Přípl.za lepivost,hloubení rýh 200cm,hor.4,STROJNĚ</t>
  </si>
  <si>
    <t>-1802346481</t>
  </si>
  <si>
    <t>161101101R00</t>
  </si>
  <si>
    <t>Svislé přemístění výkopku z hor.1-4 do 2,5 m</t>
  </si>
  <si>
    <t>-64789678</t>
  </si>
  <si>
    <t>133301101R00</t>
  </si>
  <si>
    <t>Hloubení šachet v hor.4 do 100 m3</t>
  </si>
  <si>
    <t>-192560290</t>
  </si>
  <si>
    <t>133301109R00</t>
  </si>
  <si>
    <t>Příplatek za lepivost - hloubení šachet v hor.4</t>
  </si>
  <si>
    <t>919968878</t>
  </si>
  <si>
    <t>162701105R00</t>
  </si>
  <si>
    <t>Vodorovné přemístění výkopku z hor.1-4 do 10000 m</t>
  </si>
  <si>
    <t>1888459730</t>
  </si>
  <si>
    <t>162701109R00</t>
  </si>
  <si>
    <t>Příplatek k vod. přemístění hor.1-4 za další 1 km (do 15 km)</t>
  </si>
  <si>
    <t>-1359714092</t>
  </si>
  <si>
    <t>167101101R00</t>
  </si>
  <si>
    <t>Nakládání výkopku z hor. 1 ÷ 4 v množství do 100 m3</t>
  </si>
  <si>
    <t>261488422</t>
  </si>
  <si>
    <t>171201201R00</t>
  </si>
  <si>
    <t>Uložení sypaniny na skl.-sypanina na výšku přes 2m</t>
  </si>
  <si>
    <t>-254238024</t>
  </si>
  <si>
    <t>171201211VD</t>
  </si>
  <si>
    <t>Skládková zemina</t>
  </si>
  <si>
    <t>253257510</t>
  </si>
  <si>
    <t>174101101R00</t>
  </si>
  <si>
    <t>Zásyp jam, rýh, šachet se zhutněním</t>
  </si>
  <si>
    <t>-127490788</t>
  </si>
  <si>
    <t>175101101RT2</t>
  </si>
  <si>
    <t>Obsyp potrubí bez prohození sypaniny (s dodáním štěrkopísku)</t>
  </si>
  <si>
    <t>748713509</t>
  </si>
  <si>
    <t>181101102R00</t>
  </si>
  <si>
    <t>Úprava pláně v zářezech v hor. 1-4, se zhutněním</t>
  </si>
  <si>
    <t>-744128134</t>
  </si>
  <si>
    <t>181201102R00</t>
  </si>
  <si>
    <t>Úprava pláně v násypech v hor. 1-4, se zhutněním</t>
  </si>
  <si>
    <t>323023319</t>
  </si>
  <si>
    <t>Přípravné a přidružené práce</t>
  </si>
  <si>
    <t>1101VD</t>
  </si>
  <si>
    <t>Geodetické vytýčení stavby</t>
  </si>
  <si>
    <t>-802845215</t>
  </si>
  <si>
    <t>1102VD</t>
  </si>
  <si>
    <t>Vytýčení stávajících sítí</t>
  </si>
  <si>
    <t>-307472117</t>
  </si>
  <si>
    <t>1103VD</t>
  </si>
  <si>
    <t>Geodetické zaměření skutečného stavu</t>
  </si>
  <si>
    <t>765176071</t>
  </si>
  <si>
    <t>Podkladní a vedlejší konstrukce</t>
  </si>
  <si>
    <t>451572111R00</t>
  </si>
  <si>
    <t>Lože pod potrubí z kameniva těženého 0 - 4 mm</t>
  </si>
  <si>
    <t>1289945114</t>
  </si>
  <si>
    <t>Trubní vedení</t>
  </si>
  <si>
    <t>356931031VD</t>
  </si>
  <si>
    <t>Napojení potrubí do stávají revizní šachty, vyvrtání otvoru</t>
  </si>
  <si>
    <t>-77694196</t>
  </si>
  <si>
    <t>871313121R00</t>
  </si>
  <si>
    <t>Montáž trub kanaliz. z plastu, hrdlových, DN 150</t>
  </si>
  <si>
    <t>236642951</t>
  </si>
  <si>
    <t>892571111R00</t>
  </si>
  <si>
    <t>Zkouška těsnosti kanalizace DN do 200, vodou</t>
  </si>
  <si>
    <t>-122879966</t>
  </si>
  <si>
    <t>892583111R00</t>
  </si>
  <si>
    <t>Zabezpečení konců kanal. potrubí DN do 300, vodou</t>
  </si>
  <si>
    <t>úsek</t>
  </si>
  <si>
    <t>-542875874</t>
  </si>
  <si>
    <t>892916111R00</t>
  </si>
  <si>
    <t>Utěsnění přípojek do DN 200 při zkoušce kanal.</t>
  </si>
  <si>
    <t>447068498</t>
  </si>
  <si>
    <t>892855111R00</t>
  </si>
  <si>
    <t>Kontrola kanalizace TV kamerou do 15 m</t>
  </si>
  <si>
    <t>1373070199</t>
  </si>
  <si>
    <t>894431112R00</t>
  </si>
  <si>
    <t>Osazení plastové šachty z dílů průměr 600 mm</t>
  </si>
  <si>
    <t>-123543232</t>
  </si>
  <si>
    <t>894431423RAA</t>
  </si>
  <si>
    <t>Šachta D 600 mm, dl.šach.roury 2,00 m, dno KG D 160 mm, poklop litina 12,5 t</t>
  </si>
  <si>
    <t>1204915320</t>
  </si>
  <si>
    <t>28611260.A</t>
  </si>
  <si>
    <t>Trubka kanalizační KGEM SN 8 PVC 160x4,7x1000</t>
  </si>
  <si>
    <t>-774990268</t>
  </si>
  <si>
    <t>899711122R00</t>
  </si>
  <si>
    <t>Fólie výstražná z PVC šedá, šířka 30 cm</t>
  </si>
  <si>
    <t>-1543324045</t>
  </si>
  <si>
    <t>877313123R00</t>
  </si>
  <si>
    <t>Montáž tvarovek jednoos. plast. gum.kroužek DN 150</t>
  </si>
  <si>
    <t>161796304</t>
  </si>
  <si>
    <t>28651691.A</t>
  </si>
  <si>
    <t>Redukce kanalizační KGR 160/ 110 PVC</t>
  </si>
  <si>
    <t>725073580</t>
  </si>
  <si>
    <t>386942111R00</t>
  </si>
  <si>
    <t>Montáž odlučovačů tuků</t>
  </si>
  <si>
    <t>-678304071</t>
  </si>
  <si>
    <t>89902VD</t>
  </si>
  <si>
    <t>Lapák tuků, hranatý, do země, např. AS FAKU 1 ER, 1NS, do 100 jídel</t>
  </si>
  <si>
    <t>1399457061</t>
  </si>
  <si>
    <t>89903VD</t>
  </si>
  <si>
    <t>Nástavec pro lapák tuků, výška 500 mm</t>
  </si>
  <si>
    <t>-340617525</t>
  </si>
  <si>
    <t>38694103VD</t>
  </si>
  <si>
    <t>Pachotěsný poklop nerezový 600 x 600 mm</t>
  </si>
  <si>
    <t>1430274755</t>
  </si>
  <si>
    <t>894900011VD</t>
  </si>
  <si>
    <t>Doprava lapáku tuků</t>
  </si>
  <si>
    <t>1381826562</t>
  </si>
  <si>
    <t>998276101R00</t>
  </si>
  <si>
    <t>Přesun hmot, trubní vedení plastová, otevř. výkop</t>
  </si>
  <si>
    <t>2063514845</t>
  </si>
  <si>
    <t>Potrubí např. Wavin SiTech+ připojovací, D 50 x 2,1 mm</t>
  </si>
  <si>
    <t>1277954836</t>
  </si>
  <si>
    <t>Potrubí např. Wavin SiTech+ odpadní svislé, D 75 x 2,6 mm</t>
  </si>
  <si>
    <t>-34202429</t>
  </si>
  <si>
    <t>Potrubí např. Wavin SiTech+ odpadní svislé, D 110 x 3,6 mm</t>
  </si>
  <si>
    <t>-1622167240</t>
  </si>
  <si>
    <t>Potrubí např. Wavin SiTech+ ležaté zavěšené, D 75 x 2,6 mm</t>
  </si>
  <si>
    <t>-194023154</t>
  </si>
  <si>
    <t>Potrubí např. Wavin SiTech+ ležaté zavěšené, D 110 x 3,6 mm</t>
  </si>
  <si>
    <t>-1068391745</t>
  </si>
  <si>
    <t>721177725R00</t>
  </si>
  <si>
    <t>Čisticí kus, odpadní svislé, D 110 mm</t>
  </si>
  <si>
    <t>986177482</t>
  </si>
  <si>
    <t>28651080VD</t>
  </si>
  <si>
    <t>Uchycení odpadního potrubí pod stropem</t>
  </si>
  <si>
    <t>2066576788</t>
  </si>
  <si>
    <t>1652927675</t>
  </si>
  <si>
    <t>111643738</t>
  </si>
  <si>
    <t>721223901VD</t>
  </si>
  <si>
    <t>Montáž podlahové vpusti</t>
  </si>
  <si>
    <t>1107642295</t>
  </si>
  <si>
    <t>592272346VD</t>
  </si>
  <si>
    <t>Samostatná nerezová vpusť 200 x 200 mm, mřížkový rošt, 1-dílná DN 75 (hrana dlažba)</t>
  </si>
  <si>
    <t>-860859102</t>
  </si>
  <si>
    <t>721273144R00</t>
  </si>
  <si>
    <t>Nástavec větrací z PVC, D 75 mm, délka 920 mm</t>
  </si>
  <si>
    <t>1987549248</t>
  </si>
  <si>
    <t>43231744</t>
  </si>
  <si>
    <t>721273200RT2</t>
  </si>
  <si>
    <t>Souprava ventilační střešní PP HL807 D 75 mm</t>
  </si>
  <si>
    <t>-1844528238</t>
  </si>
  <si>
    <t>-1124500202</t>
  </si>
  <si>
    <t>1196341464</t>
  </si>
  <si>
    <t>-477374571</t>
  </si>
  <si>
    <t>-957208366</t>
  </si>
  <si>
    <t>686750699</t>
  </si>
  <si>
    <t>-850515895</t>
  </si>
  <si>
    <t>998713201R00</t>
  </si>
  <si>
    <t>Přesun hmot pro izolace tepelné, výšky do 6 m</t>
  </si>
  <si>
    <t>-2008171482</t>
  </si>
  <si>
    <t>03.6 - Přeložka splaškové kanalizace</t>
  </si>
  <si>
    <t>834203143</t>
  </si>
  <si>
    <t>715301477</t>
  </si>
  <si>
    <t>919503877</t>
  </si>
  <si>
    <t>-74854927</t>
  </si>
  <si>
    <t>586024332</t>
  </si>
  <si>
    <t>1070169583</t>
  </si>
  <si>
    <t>1644561718</t>
  </si>
  <si>
    <t>-169288896</t>
  </si>
  <si>
    <t>-167410655</t>
  </si>
  <si>
    <t>475411852</t>
  </si>
  <si>
    <t>687571610</t>
  </si>
  <si>
    <t>465324020</t>
  </si>
  <si>
    <t>-1791290879</t>
  </si>
  <si>
    <t>139711101R00</t>
  </si>
  <si>
    <t>Vykopávka v uzavřených prostorách v hor.1-4</t>
  </si>
  <si>
    <t>-834840387</t>
  </si>
  <si>
    <t>132301211R00</t>
  </si>
  <si>
    <t>Hloubení rýh š.do 200 cm hor.4 do 100 m3, STROJNĚ</t>
  </si>
  <si>
    <t>64186694</t>
  </si>
  <si>
    <t>162201203R00</t>
  </si>
  <si>
    <t>Vodorovné přemíst.výkopku, kolečko hor.1-4, do 10m</t>
  </si>
  <si>
    <t>-1435626659</t>
  </si>
  <si>
    <t>162201210R00</t>
  </si>
  <si>
    <t>Příplatek za dalš.10 m, kolečko, výkop. z hor.1- 4 (do 50 m)</t>
  </si>
  <si>
    <t>1880698444</t>
  </si>
  <si>
    <t>-1765034732</t>
  </si>
  <si>
    <t>-565130522</t>
  </si>
  <si>
    <t>-1010421745</t>
  </si>
  <si>
    <t>-509625799</t>
  </si>
  <si>
    <t>697692111</t>
  </si>
  <si>
    <t>-646303155</t>
  </si>
  <si>
    <t>1578091793</t>
  </si>
  <si>
    <t>1326982757</t>
  </si>
  <si>
    <t>28651663.A</t>
  </si>
  <si>
    <t>Koleno kanalizační KGB 160/ 67° PVC</t>
  </si>
  <si>
    <t>-884043511</t>
  </si>
  <si>
    <t>690055809</t>
  </si>
  <si>
    <t>530992746</t>
  </si>
  <si>
    <t>721170957R00</t>
  </si>
  <si>
    <t>Oprava vnitřní kanalizace, potrubí plastové, vsazení odbočky, PVC D 160 mm</t>
  </si>
  <si>
    <t>107270154</t>
  </si>
  <si>
    <t>721170966R00</t>
  </si>
  <si>
    <t>Oprava vnitřní kanalizace, potrubí plastové, propojení dosavadního potrubí, D 125 mm</t>
  </si>
  <si>
    <t>454236337</t>
  </si>
  <si>
    <t>721170967R00</t>
  </si>
  <si>
    <t>Oprava vnitřní kanalizace, potrubí plastové, propojení dosavadního potrubí, D 160 mm</t>
  </si>
  <si>
    <t>1754381511</t>
  </si>
  <si>
    <t>721170976R00</t>
  </si>
  <si>
    <t>Krácení trub, D 125 mm</t>
  </si>
  <si>
    <t>295248953</t>
  </si>
  <si>
    <t>721176224R00</t>
  </si>
  <si>
    <t>Potrubí KG svodné (ležaté) v zemi, D 160 x 4,0 mm</t>
  </si>
  <si>
    <t>1469812828</t>
  </si>
  <si>
    <t>28651662.A</t>
  </si>
  <si>
    <t>Koleno kanalizační KGB 160/ 45° PVC</t>
  </si>
  <si>
    <t>-931134442</t>
  </si>
  <si>
    <t>28651692.A</t>
  </si>
  <si>
    <t>Redukce kanalizační KGR 160/ 125 PVC</t>
  </si>
  <si>
    <t>1393523423</t>
  </si>
  <si>
    <t>28651705.A</t>
  </si>
  <si>
    <t>Odbočka kanalizační KGEA 160/ 160/45° PVC</t>
  </si>
  <si>
    <t>1851704359</t>
  </si>
  <si>
    <t>998721201R00</t>
  </si>
  <si>
    <t>Přesun hmot pro vnitřní kanalizaci, výšky do 6 m</t>
  </si>
  <si>
    <t>104791837</t>
  </si>
  <si>
    <t>03.7 - VZT</t>
  </si>
  <si>
    <t>D1 - zařízení č. 1</t>
  </si>
  <si>
    <t xml:space="preserve">    D2 - - větrání tříd a ložnic ve 2.NP</t>
  </si>
  <si>
    <t>D3 - zařízení č. 2</t>
  </si>
  <si>
    <t xml:space="preserve">    D4 - - větrání výdejny jídel ve 2.NP</t>
  </si>
  <si>
    <t>D5 - zařízení č. 3</t>
  </si>
  <si>
    <t xml:space="preserve">    D6 - - větrání sociálních zařízení ve 2.NP</t>
  </si>
  <si>
    <t>D7 - zařízení č. 4</t>
  </si>
  <si>
    <t xml:space="preserve">    D8 - - větrání sociálních zařízení a šaten ve 2.NP</t>
  </si>
  <si>
    <t>D9 - zařízení společné</t>
  </si>
  <si>
    <t>D1</t>
  </si>
  <si>
    <t>zařízení č. 1</t>
  </si>
  <si>
    <t>D2</t>
  </si>
  <si>
    <t>- větrání tříd a ložnic ve 2.NP</t>
  </si>
  <si>
    <t>Pol91</t>
  </si>
  <si>
    <t>kompaktní přívodní a odsávací rekuperační jednotka</t>
  </si>
  <si>
    <t>351611954</t>
  </si>
  <si>
    <t>ve standardu např.: SAVE VTR 300 / B</t>
  </si>
  <si>
    <t xml:space="preserve">ve složení: </t>
  </si>
  <si>
    <t>přívodní filtr ePM1 60% - 1 ks</t>
  </si>
  <si>
    <t>rotační rekuperátor, suchá účinnost 85% - 1 ks</t>
  </si>
  <si>
    <t>ventilátor, vč. EC motorů - 2 ks</t>
  </si>
  <si>
    <t>odsávací filtr ePM10 50% - 1 ks</t>
  </si>
  <si>
    <t>el. ohřívač, Qt = 1,67 kW, 10 A, 230 V - 1 ks</t>
  </si>
  <si>
    <t>ovládač SAVE Touch + Connect 2.0</t>
  </si>
  <si>
    <t>uzavírací klapka - 2 ks</t>
  </si>
  <si>
    <t>tlumící manžeta - 4 ks</t>
  </si>
  <si>
    <t>M+R, vč. čidla CO2 - 2 ks</t>
  </si>
  <si>
    <t>Vpř = 350 m3/h, Pext = 200 Pa</t>
  </si>
  <si>
    <t>0,081 kW, 230 V/50 Hz</t>
  </si>
  <si>
    <t>Vod = 350 m3/h, Pext = 200 Pa</t>
  </si>
  <si>
    <t>provedení : vnitřní, parapetní, levé</t>
  </si>
  <si>
    <t>Pol92</t>
  </si>
  <si>
    <t>ohebný tlumič hluku pr. 160 mm, dl. 1,0 m</t>
  </si>
  <si>
    <t>1862362686</t>
  </si>
  <si>
    <t>ve standardu např.: SonoExtra 160 mm, dl. 1,0 m</t>
  </si>
  <si>
    <t>Pol93</t>
  </si>
  <si>
    <t>zpětná klapka pr. 160 mm</t>
  </si>
  <si>
    <t>-1314875596</t>
  </si>
  <si>
    <t>ve standardu např.: RSK 160</t>
  </si>
  <si>
    <t>Pol94</t>
  </si>
  <si>
    <t>přívodní vyústka pro kruhové potrubí 425x75 mm - RAL</t>
  </si>
  <si>
    <t>486131656</t>
  </si>
  <si>
    <t>ve standardu např.: NOVA - C - 2 - 425x75 - R2 - RAL</t>
  </si>
  <si>
    <t>Pol95</t>
  </si>
  <si>
    <t>odsávací vyústka pro kruhové potrubí 325x75 mm - RAL</t>
  </si>
  <si>
    <t>1825600556</t>
  </si>
  <si>
    <t>ve standardu např.: NOVA - C - 1 - 325x75 - R1 - RAL</t>
  </si>
  <si>
    <t>Pol96</t>
  </si>
  <si>
    <t>nasávací žaluzie s pevnými lamelami pr. 200 mm</t>
  </si>
  <si>
    <t>-1613293768</t>
  </si>
  <si>
    <t>ve standardu např.: PRG 200</t>
  </si>
  <si>
    <t>Pol97</t>
  </si>
  <si>
    <t>výfuková hlavice pr. 250 mm</t>
  </si>
  <si>
    <t>-1535316518</t>
  </si>
  <si>
    <t>ve standardu např.: HU 250</t>
  </si>
  <si>
    <t>Pol98</t>
  </si>
  <si>
    <t>potrubí kruhové těsné - s gumovým těsněním z pozinkovaného plechu, vč. mont. mater._x000d_
 do pr. 200 mm /50% (1m + 1m)</t>
  </si>
  <si>
    <t>1754704746</t>
  </si>
  <si>
    <t>Pol99</t>
  </si>
  <si>
    <t>potrubí kruhové těsné - s gumovým těsněním z pozinkovaného plechu, vč. mont. mater._x000d_
do pr. 160 mm /30% (16m + 8m + 10m + 9m + 15m + 11m + 11m)</t>
  </si>
  <si>
    <t>1577533850</t>
  </si>
  <si>
    <t>Pol100</t>
  </si>
  <si>
    <t>tepelná izolace tl. 40 mm do AL polepu</t>
  </si>
  <si>
    <t>2478467</t>
  </si>
  <si>
    <t>Pol101</t>
  </si>
  <si>
    <t>tepelná izolace tl. 40 mm do plechu</t>
  </si>
  <si>
    <t>-465259760</t>
  </si>
  <si>
    <t>Pol102</t>
  </si>
  <si>
    <t>nátěry VZT potrubí - RAL</t>
  </si>
  <si>
    <t>507571011</t>
  </si>
  <si>
    <t>Pol103</t>
  </si>
  <si>
    <t>napojení a zprovoznění zařízení č. 1.1</t>
  </si>
  <si>
    <t>1183844288</t>
  </si>
  <si>
    <t>D3</t>
  </si>
  <si>
    <t>zařízení č. 2</t>
  </si>
  <si>
    <t>D4</t>
  </si>
  <si>
    <t>- větrání výdejny jídel ve 2.NP</t>
  </si>
  <si>
    <t>Pol104</t>
  </si>
  <si>
    <t>odsávací zvukově izolovaný ventilátor pr. 355 mm</t>
  </si>
  <si>
    <t>-622397416</t>
  </si>
  <si>
    <t>ve standardu např.: CVAB / 4 - 3000 / 355 N</t>
  </si>
  <si>
    <t>vč. tlumící manžeta VBM 355 - 2 ks</t>
  </si>
  <si>
    <t>regulátor výkonu REB 2,5</t>
  </si>
  <si>
    <t>0,312 kW, 1,3 A, 230 V/50 Hz</t>
  </si>
  <si>
    <t>Pol105</t>
  </si>
  <si>
    <t>potrubní tlumič hluku pr. 355 mm, dl. 0,9 m</t>
  </si>
  <si>
    <t>745625306</t>
  </si>
  <si>
    <t>ve standardu např.: MAA 355, dl. 0,9 m</t>
  </si>
  <si>
    <t>Pol106</t>
  </si>
  <si>
    <t>regulační klapka pr. 355 mm - S</t>
  </si>
  <si>
    <t>247947675</t>
  </si>
  <si>
    <t>ve standardu např.: DTU 355 - S</t>
  </si>
  <si>
    <t>vč. servopohon</t>
  </si>
  <si>
    <t>0,01 kW, 230 V/50 Hz</t>
  </si>
  <si>
    <t>Pol107</t>
  </si>
  <si>
    <t>odsávací nástěnná digestoř nerezová 1100x900x350 mm</t>
  </si>
  <si>
    <t>704185886</t>
  </si>
  <si>
    <t>ve standardu např.: NAZ - N - 1100x900x350 - S</t>
  </si>
  <si>
    <t>vč. lapače tuků</t>
  </si>
  <si>
    <t>osvětlení</t>
  </si>
  <si>
    <t>NEREZ A304L</t>
  </si>
  <si>
    <t>0,2 kW, 230 V/50 Hz</t>
  </si>
  <si>
    <t>Pol108</t>
  </si>
  <si>
    <t>výfuková hlavice pr. 400 mm</t>
  </si>
  <si>
    <t>-398554339</t>
  </si>
  <si>
    <t>ve standardu např.: HU 400</t>
  </si>
  <si>
    <t>Pol109</t>
  </si>
  <si>
    <t>potrubí kruhové těsné - s gumovým těsněním z pozinkovaného plechu, vč. mont. mater._x000d_
 do pr. 355 mm /40% (3m + 3m)</t>
  </si>
  <si>
    <t>798477380</t>
  </si>
  <si>
    <t>Pol110</t>
  </si>
  <si>
    <t>potrubí čtyřhranné sk.I, vč. mont. mater._x000d_
 do obvodu 1 100 mm / 50% (3m)</t>
  </si>
  <si>
    <t>913805484</t>
  </si>
  <si>
    <t>1900806871</t>
  </si>
  <si>
    <t>D5</t>
  </si>
  <si>
    <t>zařízení č. 3</t>
  </si>
  <si>
    <t>D6</t>
  </si>
  <si>
    <t>- větrání sociálních zařízení ve 2.NP</t>
  </si>
  <si>
    <t>Pol111</t>
  </si>
  <si>
    <t>potrubní ventilátor zvukově izolovaný pr. 200 mm</t>
  </si>
  <si>
    <t>-220743985</t>
  </si>
  <si>
    <t>ve standardu např.: TD 1000/200 Silent Ecowatt</t>
  </si>
  <si>
    <t>vč. pružná manžeta pr. 200 mm - 2 ks</t>
  </si>
  <si>
    <t>časový doběh</t>
  </si>
  <si>
    <t>Vod = 580 m3/h, Pext = 240 Pa</t>
  </si>
  <si>
    <t>0,099 kW, 0,66 A, 230 V/50 Hz</t>
  </si>
  <si>
    <t>Pol112</t>
  </si>
  <si>
    <t>potrubní tlumič hluku pr. 200 mm, dl. 0,9 m</t>
  </si>
  <si>
    <t>-1866707631</t>
  </si>
  <si>
    <t>ve standardu např.: MAA 200, dl. 0,9 m</t>
  </si>
  <si>
    <t>Pol113</t>
  </si>
  <si>
    <t>zpětná klapka pr. 200 mm</t>
  </si>
  <si>
    <t>412382518</t>
  </si>
  <si>
    <t>ve standardu např.: RSK 200</t>
  </si>
  <si>
    <t>Pol114</t>
  </si>
  <si>
    <t>odsávací vyústka pro kruhové potrubí 425x75 mm</t>
  </si>
  <si>
    <t>-1413574849</t>
  </si>
  <si>
    <t>ve standardu např.: NOVA - C - 1 - 425x75 - R1</t>
  </si>
  <si>
    <t>Pol115</t>
  </si>
  <si>
    <t>stěnová mřížka 800x200 mm</t>
  </si>
  <si>
    <t>-1290009980</t>
  </si>
  <si>
    <t xml:space="preserve">ve standardu např.: NOVA - L - 1  - 800x200 - 20 - 0</t>
  </si>
  <si>
    <t>Pol116</t>
  </si>
  <si>
    <t>výfuková hlavice pr. 280 mm</t>
  </si>
  <si>
    <t>1359587947</t>
  </si>
  <si>
    <t>ve standardu např.: HU 280</t>
  </si>
  <si>
    <t>Pol117</t>
  </si>
  <si>
    <t>potrubí kruhové těsné - s gumovým těsněním z pozinkovaného plechu, vč. mont. mater._x000d_
 do pr. 200 mm /40% (5m + 4m + 3m + 7m + 3m + 3m)</t>
  </si>
  <si>
    <t>688154556</t>
  </si>
  <si>
    <t>Pol118</t>
  </si>
  <si>
    <t>potrubí čtyřhranné sk.I, vč. mont. mater. do obvodu 2 000 mm / 0% (1m + 1m)</t>
  </si>
  <si>
    <t>2017570434</t>
  </si>
  <si>
    <t>-1557424830</t>
  </si>
  <si>
    <t>D7</t>
  </si>
  <si>
    <t>zařízení č. 4</t>
  </si>
  <si>
    <t>D8</t>
  </si>
  <si>
    <t>- větrání sociálních zařízení a šaten ve 2.NP</t>
  </si>
  <si>
    <t>Pol119</t>
  </si>
  <si>
    <t>stěnový radiální ventilátor pr. 100 mm</t>
  </si>
  <si>
    <t>306425625</t>
  </si>
  <si>
    <t>ve standardu např.: EB 100 T</t>
  </si>
  <si>
    <t>vč. časový doběh</t>
  </si>
  <si>
    <t>zpětná klapka</t>
  </si>
  <si>
    <t>Vod = 80/50 m3/h, Pext = 50 Pa</t>
  </si>
  <si>
    <t>0,029 kW, 230 V/50 Hz</t>
  </si>
  <si>
    <t>Pol120</t>
  </si>
  <si>
    <t>výfuková hlavice pr. 180 mm</t>
  </si>
  <si>
    <t>-1117710326</t>
  </si>
  <si>
    <t>ve standardu např.: HU 180</t>
  </si>
  <si>
    <t>Pol121</t>
  </si>
  <si>
    <t>potrubí kruhové těsné - s gumovým těsněním z pozinkovaného plechu, vč. mont. mater._x000d_
 do pr. 100 mm /30% (4m + 2m + 7m)</t>
  </si>
  <si>
    <t>1860322446</t>
  </si>
  <si>
    <t>-1720807109</t>
  </si>
  <si>
    <t>D9</t>
  </si>
  <si>
    <t>zařízení společné</t>
  </si>
  <si>
    <t>Pol122</t>
  </si>
  <si>
    <t>montáž</t>
  </si>
  <si>
    <t>-1336438679</t>
  </si>
  <si>
    <t>Pol123</t>
  </si>
  <si>
    <t>mechanické zaregulování a zprovoznění VZT zařízení</t>
  </si>
  <si>
    <t>-1546608828</t>
  </si>
  <si>
    <t>Pol124</t>
  </si>
  <si>
    <t>lešení</t>
  </si>
  <si>
    <t>-81677457</t>
  </si>
  <si>
    <t>Pol125</t>
  </si>
  <si>
    <t>doprava</t>
  </si>
  <si>
    <t>km</t>
  </si>
  <si>
    <t>2146968033</t>
  </si>
  <si>
    <t>03.9 - Výtah</t>
  </si>
  <si>
    <t>3501</t>
  </si>
  <si>
    <t>D+M výtahu vč. výtahové šachty a jejího opláštění, zastřešení výtahu - kompletní konstrukce</t>
  </si>
  <si>
    <t>1036011887</t>
  </si>
  <si>
    <t xml:space="preserve">s opláštěním výtahové šachty Ocelová konstrukce s opláštěním se zateplovacím  systémem s PO EI30</t>
  </si>
  <si>
    <t>pomocí sendvičové skladby 2 x deska CETRIS s vloženým minerálním zateplením</t>
  </si>
  <si>
    <t>a klasická finální probarvená zrnitá omítka</t>
  </si>
  <si>
    <t>střecha šachty z falcovaného plechu</t>
  </si>
  <si>
    <t xml:space="preserve">Prováděcí dokumentace </t>
  </si>
  <si>
    <t xml:space="preserve">Seřízení, odborné zkoušky, předání díla </t>
  </si>
  <si>
    <t>revize výtahu</t>
  </si>
  <si>
    <t>03.10 - MaR</t>
  </si>
  <si>
    <t xml:space="preserve"> </t>
  </si>
  <si>
    <t>D1 - 1. ROZVODY EI PRO MaR</t>
  </si>
  <si>
    <t>D2 - 2. ROZVADĚČ R-MAR1</t>
  </si>
  <si>
    <t>D3 - 3. ROZVADĚČ R-MAR2</t>
  </si>
  <si>
    <t>D4 - POMOCNÉ PRÁCE</t>
  </si>
  <si>
    <t>1. ROZVODY EI PRO MaR</t>
  </si>
  <si>
    <t>Pol127</t>
  </si>
  <si>
    <t>Trubka ohebná PVC FXP 25mm</t>
  </si>
  <si>
    <t>-244659472</t>
  </si>
  <si>
    <t>Pol128</t>
  </si>
  <si>
    <t>Krabice rozvodná IP54 8111 se svorkov., 117x117x58mm, víčko šroub.</t>
  </si>
  <si>
    <t>492039414</t>
  </si>
  <si>
    <t>Pol129</t>
  </si>
  <si>
    <t>Odvíčkování a zavíčkování krabice - 4 šrouby</t>
  </si>
  <si>
    <t>502348903</t>
  </si>
  <si>
    <t>Pol130</t>
  </si>
  <si>
    <t>Kabel CYKY-J 3x1.5</t>
  </si>
  <si>
    <t>1201629645</t>
  </si>
  <si>
    <t>Pol131</t>
  </si>
  <si>
    <t>Kabel CYKY-J 5x1.5</t>
  </si>
  <si>
    <t>1871211609</t>
  </si>
  <si>
    <t>Pol132</t>
  </si>
  <si>
    <t>Kabel JYTY 2x1</t>
  </si>
  <si>
    <t>-1614915012</t>
  </si>
  <si>
    <t>Pol133</t>
  </si>
  <si>
    <t>Kabel JYTY 4x1</t>
  </si>
  <si>
    <t>-157691343</t>
  </si>
  <si>
    <t>Pol134</t>
  </si>
  <si>
    <t>Šňůra H05RR-F 3x1,5</t>
  </si>
  <si>
    <t>-587260372</t>
  </si>
  <si>
    <t>Pol135</t>
  </si>
  <si>
    <t>Šňůra H05RR-F 5x1,5</t>
  </si>
  <si>
    <t>2111702065</t>
  </si>
  <si>
    <t>Pol136</t>
  </si>
  <si>
    <t>Kabel FTP Cat.5E</t>
  </si>
  <si>
    <t>2039307922</t>
  </si>
  <si>
    <t>Pol137</t>
  </si>
  <si>
    <t>Štítek označovací kabel</t>
  </si>
  <si>
    <t>1813416312</t>
  </si>
  <si>
    <t>Pol138</t>
  </si>
  <si>
    <t>Ukončení vodičů do 16 mm2 na svorkovnici</t>
  </si>
  <si>
    <t>-1835471573</t>
  </si>
  <si>
    <t>Pol139</t>
  </si>
  <si>
    <t>Ukončení šňůry do 3x2.5</t>
  </si>
  <si>
    <t>501245</t>
  </si>
  <si>
    <t>Pol140</t>
  </si>
  <si>
    <t>Ukončení šňůry do 5x4</t>
  </si>
  <si>
    <t>-2119941512</t>
  </si>
  <si>
    <t>Pol141</t>
  </si>
  <si>
    <t>Ukončení kabelů celoplast. do 5x4</t>
  </si>
  <si>
    <t>-2059586082</t>
  </si>
  <si>
    <t>Pol142</t>
  </si>
  <si>
    <t>Zásuvka IP44 5518-2929 B na povrch</t>
  </si>
  <si>
    <t>-1431026181</t>
  </si>
  <si>
    <t>Pol143</t>
  </si>
  <si>
    <t>Montáž a zapojení rozvaděče R-MaR</t>
  </si>
  <si>
    <t>1266226925</t>
  </si>
  <si>
    <t>Pol144</t>
  </si>
  <si>
    <t>Rozšiřující sada VIESSMANN EM-M1</t>
  </si>
  <si>
    <t>1834701118</t>
  </si>
  <si>
    <t>Pol145</t>
  </si>
  <si>
    <t>Venkovní čidlo teploty VIESSMANN ZK04306</t>
  </si>
  <si>
    <t>-632984774</t>
  </si>
  <si>
    <t>Pol146</t>
  </si>
  <si>
    <t>Čidlo teploty hydraulické výhybky VIESSMANN ZK04032</t>
  </si>
  <si>
    <t>1858481779</t>
  </si>
  <si>
    <t>Pol147</t>
  </si>
  <si>
    <t>Čidlo teploty na přívodní větev VIESSMANN</t>
  </si>
  <si>
    <t>-713161411</t>
  </si>
  <si>
    <t>Pol148</t>
  </si>
  <si>
    <t>Zapojení čerpadla</t>
  </si>
  <si>
    <t>2054318275</t>
  </si>
  <si>
    <t>Pol149</t>
  </si>
  <si>
    <t>Zapojení servopohonu</t>
  </si>
  <si>
    <t>150587318</t>
  </si>
  <si>
    <t>Pol150</t>
  </si>
  <si>
    <t>Vypnutí vedení, zajištění, opětné zapnutí</t>
  </si>
  <si>
    <t>-1968485312</t>
  </si>
  <si>
    <t>Pol151</t>
  </si>
  <si>
    <t>Zjištění stáv. stavu</t>
  </si>
  <si>
    <t>117416921</t>
  </si>
  <si>
    <t>Pol152</t>
  </si>
  <si>
    <t>Seřízení, nastvení a uvedení do provozu</t>
  </si>
  <si>
    <t>-2015584502</t>
  </si>
  <si>
    <t>Pol153</t>
  </si>
  <si>
    <t>Hmoždinka do 10mm</t>
  </si>
  <si>
    <t>-202994272</t>
  </si>
  <si>
    <t>Pol154</t>
  </si>
  <si>
    <t>Přesun specifikací 1%</t>
  </si>
  <si>
    <t>-86467275</t>
  </si>
  <si>
    <t>Pol155</t>
  </si>
  <si>
    <t>Materiál podružný 3% (z pol. materiál mezisoučet)</t>
  </si>
  <si>
    <t>-855844085</t>
  </si>
  <si>
    <t>Pol156</t>
  </si>
  <si>
    <t>GPP 6% (z položek celkem)</t>
  </si>
  <si>
    <t>-529816800</t>
  </si>
  <si>
    <t>2. ROZVADĚČ R-MAR1</t>
  </si>
  <si>
    <t>Pol158</t>
  </si>
  <si>
    <t>Označovací lišta</t>
  </si>
  <si>
    <t>-201303280</t>
  </si>
  <si>
    <t>Pol159</t>
  </si>
  <si>
    <t>Obal na výkresy</t>
  </si>
  <si>
    <t>109581605</t>
  </si>
  <si>
    <t>Pol160</t>
  </si>
  <si>
    <t>Popisný štítek</t>
  </si>
  <si>
    <t>-997635521</t>
  </si>
  <si>
    <t>Pol161</t>
  </si>
  <si>
    <t>Vypínač 3 pólový EATON IS-25/3 vodiče do 50 mm2</t>
  </si>
  <si>
    <t>329743546</t>
  </si>
  <si>
    <t>Pol162</t>
  </si>
  <si>
    <t>Jistič jednofázový EATON PL7-B10/1 10kA</t>
  </si>
  <si>
    <t>-86425891</t>
  </si>
  <si>
    <t>Pol163</t>
  </si>
  <si>
    <t>Jistič jednofázový EATON PL7-C10/1 10kA</t>
  </si>
  <si>
    <t>-1125811977</t>
  </si>
  <si>
    <t>Pol164</t>
  </si>
  <si>
    <t>Instalační relé EATON Z-R230/16-10 230V 1zap.</t>
  </si>
  <si>
    <t>-308609498</t>
  </si>
  <si>
    <t>Pol165</t>
  </si>
  <si>
    <t>Svorka řadová RSA 1,5 A slaněný vodič 1,5 , tuhý 2,5</t>
  </si>
  <si>
    <t>-1603118986</t>
  </si>
  <si>
    <t>Pol166</t>
  </si>
  <si>
    <t>Svorka řadová RSA 4 slaněný vodič 4, tuhý 6</t>
  </si>
  <si>
    <t>1742000764</t>
  </si>
  <si>
    <t>Pol167</t>
  </si>
  <si>
    <t>Sběrnice 14 pól. N (PE/PEN)</t>
  </si>
  <si>
    <t>-1318693333</t>
  </si>
  <si>
    <t>Pol168</t>
  </si>
  <si>
    <t>Skříň na omítku s dveřmi HENSEL KV 2536</t>
  </si>
  <si>
    <t>-1734361552</t>
  </si>
  <si>
    <t>Pol169</t>
  </si>
  <si>
    <t>Přepěťová ochrana HAKEL HSA-275/3+1 M</t>
  </si>
  <si>
    <t>-219612469</t>
  </si>
  <si>
    <t>Pol170</t>
  </si>
  <si>
    <t>Propojovací lišta třífázová, 63A</t>
  </si>
  <si>
    <t>mod</t>
  </si>
  <si>
    <t>20317511</t>
  </si>
  <si>
    <t>Pol171</t>
  </si>
  <si>
    <t>Výstražná tabulka</t>
  </si>
  <si>
    <t>1118729054</t>
  </si>
  <si>
    <t>Pol172</t>
  </si>
  <si>
    <t>1300688242</t>
  </si>
  <si>
    <t>Pol173</t>
  </si>
  <si>
    <t>Dopravné 6% (z položek celkem)</t>
  </si>
  <si>
    <t>-1321846733</t>
  </si>
  <si>
    <t>3. ROZVADĚČ R-MAR2</t>
  </si>
  <si>
    <t>2139723687</t>
  </si>
  <si>
    <t>-1514419276</t>
  </si>
  <si>
    <t>-1921270495</t>
  </si>
  <si>
    <t>175104465</t>
  </si>
  <si>
    <t>-53440627</t>
  </si>
  <si>
    <t>-1022096011</t>
  </si>
  <si>
    <t>-1205913140</t>
  </si>
  <si>
    <t>-955606424</t>
  </si>
  <si>
    <t>968118123</t>
  </si>
  <si>
    <t>-150650677</t>
  </si>
  <si>
    <t>Pol174</t>
  </si>
  <si>
    <t>Skříň pod omítku s dveřmi EATON KLV-36UPS-F</t>
  </si>
  <si>
    <t>90735086</t>
  </si>
  <si>
    <t>1949758281</t>
  </si>
  <si>
    <t>1608214272</t>
  </si>
  <si>
    <t>-955452252</t>
  </si>
  <si>
    <t>Pol175</t>
  </si>
  <si>
    <t>-401097682</t>
  </si>
  <si>
    <t>Pol176</t>
  </si>
  <si>
    <t>-457972235</t>
  </si>
  <si>
    <t>POMOCNÉ PRÁCE</t>
  </si>
  <si>
    <t>Pol177</t>
  </si>
  <si>
    <t>4. POMOCNÉ PRÁCE 15% z EI</t>
  </si>
  <si>
    <t>-301889132</t>
  </si>
  <si>
    <t>Pol178</t>
  </si>
  <si>
    <t xml:space="preserve"> 5. VÝCHOZÍ REVIZE </t>
  </si>
  <si>
    <t>-1302840714</t>
  </si>
  <si>
    <t>03.11 - Stavební práce pro profese</t>
  </si>
  <si>
    <t>113107422</t>
  </si>
  <si>
    <t>Odstranění podkladů nebo krytů při překopech inženýrských sítí s přemístěním hmot na skládku ve vzdálenosti do 3 m nebo s naložením na dopravní prostředek strojně plochy jednotlivě do 15 m2 z kameniva hrubého drceného, o tl. vrstvy přes 100 do 200 mm</t>
  </si>
  <si>
    <t>-846922432</t>
  </si>
  <si>
    <t>https://podminky.urs.cz/item/CS_URS_2024_02/113107422</t>
  </si>
  <si>
    <t>113107443</t>
  </si>
  <si>
    <t>Odstranění podkladů nebo krytů při překopech inženýrských sítí s přemístěním hmot na skládku ve vzdálenosti do 3 m nebo s naložením na dopravní prostředek strojně plochy jednotlivě do 15 m2 živičných, o tl. vrstvy přes 100 do 150 mm</t>
  </si>
  <si>
    <t>-121250999</t>
  </si>
  <si>
    <t>https://podminky.urs.cz/item/CS_URS_2024_02/113107443</t>
  </si>
  <si>
    <t>přeložka kanalizace</t>
  </si>
  <si>
    <t>9*1</t>
  </si>
  <si>
    <t>lapák tuku</t>
  </si>
  <si>
    <t>15*1</t>
  </si>
  <si>
    <t>566901143</t>
  </si>
  <si>
    <t>Vyspravení podkladu po překopech inženýrských sítí plochy do 15 m2 s rozprostřením a zhutněním kamenivem hrubým drceným tl. 200 mm</t>
  </si>
  <si>
    <t>-734803387</t>
  </si>
  <si>
    <t>https://podminky.urs.cz/item/CS_URS_2024_02/566901143</t>
  </si>
  <si>
    <t>566901161</t>
  </si>
  <si>
    <t>Vyspravení podkladu po překopech inženýrských sítí plochy do 15 m2 s rozprostřením a zhutněním obalovaným kamenivem ACP (OK) tl. 100 mm</t>
  </si>
  <si>
    <t>496989018</t>
  </si>
  <si>
    <t>https://podminky.urs.cz/item/CS_URS_2024_02/566901161</t>
  </si>
  <si>
    <t>712998278</t>
  </si>
  <si>
    <t>919735113</t>
  </si>
  <si>
    <t>Řezání stávajícího živičného krytu nebo podkladu hloubky přes 100 do 150 mm</t>
  </si>
  <si>
    <t>-1425533498</t>
  </si>
  <si>
    <t>https://podminky.urs.cz/item/CS_URS_2024_02/919735113</t>
  </si>
  <si>
    <t>9*2</t>
  </si>
  <si>
    <t>15*2</t>
  </si>
  <si>
    <t>1841703560</t>
  </si>
  <si>
    <t>884168208</t>
  </si>
  <si>
    <t>1468211564</t>
  </si>
  <si>
    <t>15,48*25 "Přepočtené koeficientem množství</t>
  </si>
  <si>
    <t>997013871</t>
  </si>
  <si>
    <t>Poplatek za uložení stavebního odpadu na recyklační skládce (skládkovné) směsného stavebního a demoličního zatříděného do Katalogu odpadů pod kódem 17 09 04</t>
  </si>
  <si>
    <t>-1781315080</t>
  </si>
  <si>
    <t>https://podminky.urs.cz/item/CS_URS_2024_02/997013871</t>
  </si>
  <si>
    <t>997013873</t>
  </si>
  <si>
    <t>-596378739</t>
  </si>
  <si>
    <t>https://podminky.urs.cz/item/CS_URS_2024_02/997013873</t>
  </si>
  <si>
    <t>997013875</t>
  </si>
  <si>
    <t>Poplatek za uložení stavebního odpadu na recyklační skládce (skládkovné) asfaltového bez obsahu dehtu zatříděného do Katalogu odpadů pod kódem 17 03 02</t>
  </si>
  <si>
    <t>-1446440292</t>
  </si>
  <si>
    <t>https://podminky.urs.cz/item/CS_URS_2024_02/997013875</t>
  </si>
  <si>
    <t>2090384509</t>
  </si>
  <si>
    <t>Rozebrání podhledů v 1. NP z důvodu nových rozvodů a zpětná montáž, doplnění kazet</t>
  </si>
  <si>
    <t>1688198197</t>
  </si>
  <si>
    <t>763501102</t>
  </si>
  <si>
    <t>Odkrytí a opláštění novým truhlíkem pro odkouření v rohu místnosti</t>
  </si>
  <si>
    <t>1235509187</t>
  </si>
  <si>
    <t>771501101</t>
  </si>
  <si>
    <t>Vybourání a oprava podlahy v 1. PP z důvodu úpravy trasy splaškové kanalizaci pro přeložku</t>
  </si>
  <si>
    <t>313157346</t>
  </si>
  <si>
    <t>doplnění celé skladby podlahy vč. dlažby</t>
  </si>
  <si>
    <t>přeložka</t>
  </si>
  <si>
    <t>3,5</t>
  </si>
  <si>
    <t>2,5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</si>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</sst>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10"/>
      <color rgb="FF003366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8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0" xfId="0" applyNumberFormat="1" applyFont="1" applyAlignment="1" applyProtection="1">
      <alignment horizontal="right" vertical="center"/>
    </xf>
    <xf numFmtId="0" fontId="10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10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vertical="center"/>
      <protection locked="0"/>
    </xf>
    <xf numFmtId="0" fontId="8" fillId="0" borderId="4" xfId="0" applyFont="1" applyBorder="1" applyAlignment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horizontal="left" vertical="center"/>
    </xf>
    <xf numFmtId="0" fontId="10" fillId="0" borderId="21" xfId="0" applyFont="1" applyBorder="1" applyAlignment="1" applyProtection="1">
      <alignment vertical="center"/>
    </xf>
    <xf numFmtId="4" fontId="10" fillId="0" borderId="21" xfId="0" applyNumberFormat="1" applyFont="1" applyBorder="1" applyAlignment="1" applyProtection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 applyProtection="1">
      <alignment horizontal="left"/>
    </xf>
    <xf numFmtId="4" fontId="10" fillId="0" borderId="0" xfId="0" applyNumberFormat="1" applyFont="1" applyAlignment="1" applyProtection="1"/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styles" Target="styles.xml" /><Relationship Id="rId17" Type="http://schemas.openxmlformats.org/officeDocument/2006/relationships/theme" Target="theme/theme1.xml" /><Relationship Id="rId18" Type="http://schemas.openxmlformats.org/officeDocument/2006/relationships/calcChain" Target="calcChain.xml" /><Relationship Id="rId1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7422" TargetMode="External" /><Relationship Id="rId2" Type="http://schemas.openxmlformats.org/officeDocument/2006/relationships/hyperlink" Target="https://podminky.urs.cz/item/CS_URS_2024_02/113107443" TargetMode="External" /><Relationship Id="rId3" Type="http://schemas.openxmlformats.org/officeDocument/2006/relationships/hyperlink" Target="https://podminky.urs.cz/item/CS_URS_2024_02/566901143" TargetMode="External" /><Relationship Id="rId4" Type="http://schemas.openxmlformats.org/officeDocument/2006/relationships/hyperlink" Target="https://podminky.urs.cz/item/CS_URS_2024_02/566901161" TargetMode="External" /><Relationship Id="rId5" Type="http://schemas.openxmlformats.org/officeDocument/2006/relationships/hyperlink" Target="https://podminky.urs.cz/item/CS_URS_2024_02/919732211" TargetMode="External" /><Relationship Id="rId6" Type="http://schemas.openxmlformats.org/officeDocument/2006/relationships/hyperlink" Target="https://podminky.urs.cz/item/CS_URS_2024_02/919735113" TargetMode="External" /><Relationship Id="rId7" Type="http://schemas.openxmlformats.org/officeDocument/2006/relationships/hyperlink" Target="https://podminky.urs.cz/item/CS_URS_2024_02/997013871" TargetMode="External" /><Relationship Id="rId8" Type="http://schemas.openxmlformats.org/officeDocument/2006/relationships/hyperlink" Target="https://podminky.urs.cz/item/CS_URS_2024_02/997013873" TargetMode="External" /><Relationship Id="rId9" Type="http://schemas.openxmlformats.org/officeDocument/2006/relationships/hyperlink" Target="https://podminky.urs.cz/item/CS_URS_2024_02/997013875" TargetMode="External" /><Relationship Id="rId10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7322" TargetMode="External" /><Relationship Id="rId2" Type="http://schemas.openxmlformats.org/officeDocument/2006/relationships/hyperlink" Target="https://podminky.urs.cz/item/CS_URS_2024_02/113107344" TargetMode="External" /><Relationship Id="rId3" Type="http://schemas.openxmlformats.org/officeDocument/2006/relationships/hyperlink" Target="https://podminky.urs.cz/item/CS_URS_2024_02/113202111" TargetMode="External" /><Relationship Id="rId4" Type="http://schemas.openxmlformats.org/officeDocument/2006/relationships/hyperlink" Target="https://podminky.urs.cz/item/CS_URS_2024_02/619996137" TargetMode="External" /><Relationship Id="rId5" Type="http://schemas.openxmlformats.org/officeDocument/2006/relationships/hyperlink" Target="https://podminky.urs.cz/item/CS_URS_2024_02/919735114" TargetMode="External" /><Relationship Id="rId6" Type="http://schemas.openxmlformats.org/officeDocument/2006/relationships/hyperlink" Target="https://podminky.urs.cz/item/CS_URS_2024_02/961044111" TargetMode="External" /><Relationship Id="rId7" Type="http://schemas.openxmlformats.org/officeDocument/2006/relationships/hyperlink" Target="https://podminky.urs.cz/item/CS_URS_2024_02/962031011" TargetMode="External" /><Relationship Id="rId8" Type="http://schemas.openxmlformats.org/officeDocument/2006/relationships/hyperlink" Target="https://podminky.urs.cz/item/CS_URS_2024_02/962031013" TargetMode="External" /><Relationship Id="rId9" Type="http://schemas.openxmlformats.org/officeDocument/2006/relationships/hyperlink" Target="https://podminky.urs.cz/item/CS_URS_2024_02/962032231" TargetMode="External" /><Relationship Id="rId10" Type="http://schemas.openxmlformats.org/officeDocument/2006/relationships/hyperlink" Target="https://podminky.urs.cz/item/CS_URS_2024_02/965042131" TargetMode="External" /><Relationship Id="rId11" Type="http://schemas.openxmlformats.org/officeDocument/2006/relationships/hyperlink" Target="https://podminky.urs.cz/item/CS_URS_2024_02/965042141" TargetMode="External" /><Relationship Id="rId12" Type="http://schemas.openxmlformats.org/officeDocument/2006/relationships/hyperlink" Target="https://podminky.urs.cz/item/CS_URS_2024_02/966081140" TargetMode="External" /><Relationship Id="rId13" Type="http://schemas.openxmlformats.org/officeDocument/2006/relationships/hyperlink" Target="https://podminky.urs.cz/item/CS_URS_2024_02/968062247" TargetMode="External" /><Relationship Id="rId14" Type="http://schemas.openxmlformats.org/officeDocument/2006/relationships/hyperlink" Target="https://podminky.urs.cz/item/CS_URS_2024_02/968072455" TargetMode="External" /><Relationship Id="rId15" Type="http://schemas.openxmlformats.org/officeDocument/2006/relationships/hyperlink" Target="https://podminky.urs.cz/item/CS_URS_2024_02/968082015" TargetMode="External" /><Relationship Id="rId16" Type="http://schemas.openxmlformats.org/officeDocument/2006/relationships/hyperlink" Target="https://podminky.urs.cz/item/CS_URS_2024_02/968082016" TargetMode="External" /><Relationship Id="rId17" Type="http://schemas.openxmlformats.org/officeDocument/2006/relationships/hyperlink" Target="https://podminky.urs.cz/item/CS_URS_2024_02/971033631" TargetMode="External" /><Relationship Id="rId18" Type="http://schemas.openxmlformats.org/officeDocument/2006/relationships/hyperlink" Target="https://podminky.urs.cz/item/CS_URS_2024_02/971033641" TargetMode="External" /><Relationship Id="rId19" Type="http://schemas.openxmlformats.org/officeDocument/2006/relationships/hyperlink" Target="https://podminky.urs.cz/item/CS_URS_2024_02/974031666" TargetMode="External" /><Relationship Id="rId20" Type="http://schemas.openxmlformats.org/officeDocument/2006/relationships/hyperlink" Target="https://podminky.urs.cz/item/CS_URS_2024_02/975022241" TargetMode="External" /><Relationship Id="rId21" Type="http://schemas.openxmlformats.org/officeDocument/2006/relationships/hyperlink" Target="https://podminky.urs.cz/item/CS_URS_2024_02/978011141" TargetMode="External" /><Relationship Id="rId22" Type="http://schemas.openxmlformats.org/officeDocument/2006/relationships/hyperlink" Target="https://podminky.urs.cz/item/CS_URS_2024_02/978013141" TargetMode="External" /><Relationship Id="rId23" Type="http://schemas.openxmlformats.org/officeDocument/2006/relationships/hyperlink" Target="https://podminky.urs.cz/item/CS_URS_2024_02/978013191" TargetMode="External" /><Relationship Id="rId24" Type="http://schemas.openxmlformats.org/officeDocument/2006/relationships/hyperlink" Target="https://podminky.urs.cz/item/CS_URS_2024_02/997013211" TargetMode="External" /><Relationship Id="rId25" Type="http://schemas.openxmlformats.org/officeDocument/2006/relationships/hyperlink" Target="https://podminky.urs.cz/item/CS_URS_2024_02/997013311" TargetMode="External" /><Relationship Id="rId26" Type="http://schemas.openxmlformats.org/officeDocument/2006/relationships/hyperlink" Target="https://podminky.urs.cz/item/CS_URS_2024_02/997013321" TargetMode="External" /><Relationship Id="rId27" Type="http://schemas.openxmlformats.org/officeDocument/2006/relationships/hyperlink" Target="https://podminky.urs.cz/item/CS_URS_2024_02/997013501" TargetMode="External" /><Relationship Id="rId28" Type="http://schemas.openxmlformats.org/officeDocument/2006/relationships/hyperlink" Target="https://podminky.urs.cz/item/CS_URS_2024_02/997013509" TargetMode="External" /><Relationship Id="rId29" Type="http://schemas.openxmlformats.org/officeDocument/2006/relationships/hyperlink" Target="https://podminky.urs.cz/item/CS_URS_2024_02/997013813" TargetMode="External" /><Relationship Id="rId30" Type="http://schemas.openxmlformats.org/officeDocument/2006/relationships/hyperlink" Target="https://podminky.urs.cz/item/CS_URS_2024_02/997013814" TargetMode="External" /><Relationship Id="rId31" Type="http://schemas.openxmlformats.org/officeDocument/2006/relationships/hyperlink" Target="https://podminky.urs.cz/item/CS_URS_2024_02/997013863" TargetMode="External" /><Relationship Id="rId32" Type="http://schemas.openxmlformats.org/officeDocument/2006/relationships/hyperlink" Target="https://podminky.urs.cz/item/CS_URS_2024_02/997013631" TargetMode="External" /><Relationship Id="rId33" Type="http://schemas.openxmlformats.org/officeDocument/2006/relationships/hyperlink" Target="https://podminky.urs.cz/item/CS_URS_2024_02/711461801" TargetMode="External" /><Relationship Id="rId34" Type="http://schemas.openxmlformats.org/officeDocument/2006/relationships/hyperlink" Target="https://podminky.urs.cz/item/CS_URS_2024_02/711462801" TargetMode="External" /><Relationship Id="rId35" Type="http://schemas.openxmlformats.org/officeDocument/2006/relationships/hyperlink" Target="https://podminky.urs.cz/item/CS_URS_2024_02/711491876" TargetMode="External" /><Relationship Id="rId36" Type="http://schemas.openxmlformats.org/officeDocument/2006/relationships/hyperlink" Target="https://podminky.urs.cz/item/CS_URS_2024_02/713120823" TargetMode="External" /><Relationship Id="rId37" Type="http://schemas.openxmlformats.org/officeDocument/2006/relationships/hyperlink" Target="https://podminky.urs.cz/item/CS_URS_2024_02/764002851" TargetMode="External" /><Relationship Id="rId38" Type="http://schemas.openxmlformats.org/officeDocument/2006/relationships/hyperlink" Target="https://podminky.urs.cz/item/CS_URS_2024_02/766211812" TargetMode="External" /><Relationship Id="rId39" Type="http://schemas.openxmlformats.org/officeDocument/2006/relationships/hyperlink" Target="https://podminky.urs.cz/item/CS_URS_2024_02/766311811" TargetMode="External" /><Relationship Id="rId40" Type="http://schemas.openxmlformats.org/officeDocument/2006/relationships/hyperlink" Target="https://podminky.urs.cz/item/CS_URS_2024_02/766491851" TargetMode="External" /><Relationship Id="rId41" Type="http://schemas.openxmlformats.org/officeDocument/2006/relationships/hyperlink" Target="https://podminky.urs.cz/item/CS_URS_2024_02/766691811" TargetMode="External" /><Relationship Id="rId42" Type="http://schemas.openxmlformats.org/officeDocument/2006/relationships/hyperlink" Target="https://podminky.urs.cz/item/CS_URS_2024_02/766691914" TargetMode="External" /><Relationship Id="rId43" Type="http://schemas.openxmlformats.org/officeDocument/2006/relationships/hyperlink" Target="https://podminky.urs.cz/item/CS_URS_2024_02/767161813" TargetMode="External" /><Relationship Id="rId44" Type="http://schemas.openxmlformats.org/officeDocument/2006/relationships/hyperlink" Target="https://podminky.urs.cz/item/CS_URS_2024_02/771471810" TargetMode="External" /><Relationship Id="rId45" Type="http://schemas.openxmlformats.org/officeDocument/2006/relationships/hyperlink" Target="https://podminky.urs.cz/item/CS_URS_2024_02/771471830" TargetMode="External" /><Relationship Id="rId46" Type="http://schemas.openxmlformats.org/officeDocument/2006/relationships/hyperlink" Target="https://podminky.urs.cz/item/CS_URS_2024_02/771571810" TargetMode="External" /><Relationship Id="rId47" Type="http://schemas.openxmlformats.org/officeDocument/2006/relationships/hyperlink" Target="https://podminky.urs.cz/item/CS_URS_2024_02/775411820" TargetMode="External" /><Relationship Id="rId48" Type="http://schemas.openxmlformats.org/officeDocument/2006/relationships/hyperlink" Target="https://podminky.urs.cz/item/CS_URS_2024_02/775521800" TargetMode="External" /><Relationship Id="rId49" Type="http://schemas.openxmlformats.org/officeDocument/2006/relationships/hyperlink" Target="https://podminky.urs.cz/item/CS_URS_2024_02/776201812" TargetMode="External" /><Relationship Id="rId50" Type="http://schemas.openxmlformats.org/officeDocument/2006/relationships/hyperlink" Target="https://podminky.urs.cz/item/CS_URS_2024_02/776301812" TargetMode="External" /><Relationship Id="rId51" Type="http://schemas.openxmlformats.org/officeDocument/2006/relationships/hyperlink" Target="https://podminky.urs.cz/item/CS_URS_2024_02/776410811" TargetMode="External" /><Relationship Id="rId52" Type="http://schemas.openxmlformats.org/officeDocument/2006/relationships/hyperlink" Target="https://podminky.urs.cz/item/CS_URS_2024_02/776430811" TargetMode="External" /><Relationship Id="rId53" Type="http://schemas.openxmlformats.org/officeDocument/2006/relationships/hyperlink" Target="https://podminky.urs.cz/item/CS_URS_2024_02/781471810" TargetMode="External" /><Relationship Id="rId54" Type="http://schemas.openxmlformats.org/officeDocument/2006/relationships/hyperlink" Target="https://podminky.urs.cz/item/CS_URS_2024_02/783806811" TargetMode="External" /><Relationship Id="rId55" Type="http://schemas.openxmlformats.org/officeDocument/2006/relationships/hyperlink" Target="https://podminky.urs.cz/item/CS_URS_2024_02/784121001" TargetMode="External" /><Relationship Id="rId56" Type="http://schemas.openxmlformats.org/officeDocument/2006/relationships/hyperlink" Target="https://podminky.urs.cz/item/CS_URS_2024_02/784121007" TargetMode="External" /><Relationship Id="rId5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3212822" TargetMode="External" /><Relationship Id="rId2" Type="http://schemas.openxmlformats.org/officeDocument/2006/relationships/hyperlink" Target="https://podminky.urs.cz/item/CS_URS_2024_02/133255102" TargetMode="External" /><Relationship Id="rId3" Type="http://schemas.openxmlformats.org/officeDocument/2006/relationships/hyperlink" Target="https://podminky.urs.cz/item/CS_URS_2024_02/151201201" TargetMode="External" /><Relationship Id="rId4" Type="http://schemas.openxmlformats.org/officeDocument/2006/relationships/hyperlink" Target="https://podminky.urs.cz/item/CS_URS_2024_02/151201211" TargetMode="External" /><Relationship Id="rId5" Type="http://schemas.openxmlformats.org/officeDocument/2006/relationships/hyperlink" Target="https://podminky.urs.cz/item/CS_URS_2024_02/151301301" TargetMode="External" /><Relationship Id="rId6" Type="http://schemas.openxmlformats.org/officeDocument/2006/relationships/hyperlink" Target="https://podminky.urs.cz/item/CS_URS_2024_02/151301311" TargetMode="External" /><Relationship Id="rId7" Type="http://schemas.openxmlformats.org/officeDocument/2006/relationships/hyperlink" Target="https://podminky.urs.cz/item/CS_URS_2024_02/161151103" TargetMode="External" /><Relationship Id="rId8" Type="http://schemas.openxmlformats.org/officeDocument/2006/relationships/hyperlink" Target="https://podminky.urs.cz/item/CS_URS_2024_02/162251102" TargetMode="External" /><Relationship Id="rId9" Type="http://schemas.openxmlformats.org/officeDocument/2006/relationships/hyperlink" Target="https://podminky.urs.cz/item/CS_URS_2024_02/162751117" TargetMode="External" /><Relationship Id="rId10" Type="http://schemas.openxmlformats.org/officeDocument/2006/relationships/hyperlink" Target="https://podminky.urs.cz/item/CS_URS_2024_02/162751119" TargetMode="External" /><Relationship Id="rId11" Type="http://schemas.openxmlformats.org/officeDocument/2006/relationships/hyperlink" Target="https://podminky.urs.cz/item/CS_URS_2024_02/167151101" TargetMode="External" /><Relationship Id="rId12" Type="http://schemas.openxmlformats.org/officeDocument/2006/relationships/hyperlink" Target="https://podminky.urs.cz/item/CS_URS_2024_02/171251201" TargetMode="External" /><Relationship Id="rId13" Type="http://schemas.openxmlformats.org/officeDocument/2006/relationships/hyperlink" Target="https://podminky.urs.cz/item/CS_URS_2024_02/171201231" TargetMode="External" /><Relationship Id="rId14" Type="http://schemas.openxmlformats.org/officeDocument/2006/relationships/hyperlink" Target="https://podminky.urs.cz/item/CS_URS_2024_02/174151102" TargetMode="External" /><Relationship Id="rId15" Type="http://schemas.openxmlformats.org/officeDocument/2006/relationships/hyperlink" Target="https://podminky.urs.cz/item/CS_URS_2024_02/181912112" TargetMode="External" /><Relationship Id="rId16" Type="http://schemas.openxmlformats.org/officeDocument/2006/relationships/hyperlink" Target="https://podminky.urs.cz/item/CS_URS_2024_02/271532212" TargetMode="External" /><Relationship Id="rId17" Type="http://schemas.openxmlformats.org/officeDocument/2006/relationships/hyperlink" Target="https://podminky.urs.cz/item/CS_URS_2024_02/273313611" TargetMode="External" /><Relationship Id="rId18" Type="http://schemas.openxmlformats.org/officeDocument/2006/relationships/hyperlink" Target="https://podminky.urs.cz/item/CS_URS_2024_02/273321511" TargetMode="External" /><Relationship Id="rId19" Type="http://schemas.openxmlformats.org/officeDocument/2006/relationships/hyperlink" Target="https://podminky.urs.cz/item/CS_URS_2024_02/273351121" TargetMode="External" /><Relationship Id="rId20" Type="http://schemas.openxmlformats.org/officeDocument/2006/relationships/hyperlink" Target="https://podminky.urs.cz/item/CS_URS_2024_02/273351122" TargetMode="External" /><Relationship Id="rId21" Type="http://schemas.openxmlformats.org/officeDocument/2006/relationships/hyperlink" Target="https://podminky.urs.cz/item/CS_URS_2024_02/273362021" TargetMode="External" /><Relationship Id="rId22" Type="http://schemas.openxmlformats.org/officeDocument/2006/relationships/hyperlink" Target="https://podminky.urs.cz/item/CS_URS_2024_02/279113154" TargetMode="External" /><Relationship Id="rId23" Type="http://schemas.openxmlformats.org/officeDocument/2006/relationships/hyperlink" Target="https://podminky.urs.cz/item/CS_URS_2024_02/279361821" TargetMode="External" /><Relationship Id="rId24" Type="http://schemas.openxmlformats.org/officeDocument/2006/relationships/hyperlink" Target="https://podminky.urs.cz/item/CS_URS_2024_02/279362021" TargetMode="External" /><Relationship Id="rId25" Type="http://schemas.openxmlformats.org/officeDocument/2006/relationships/hyperlink" Target="https://podminky.urs.cz/item/CS_URS_2024_02/310237241" TargetMode="External" /><Relationship Id="rId26" Type="http://schemas.openxmlformats.org/officeDocument/2006/relationships/hyperlink" Target="https://podminky.urs.cz/item/CS_URS_2024_02/311272031" TargetMode="External" /><Relationship Id="rId27" Type="http://schemas.openxmlformats.org/officeDocument/2006/relationships/hyperlink" Target="https://podminky.urs.cz/item/CS_URS_2024_02/311272211" TargetMode="External" /><Relationship Id="rId28" Type="http://schemas.openxmlformats.org/officeDocument/2006/relationships/hyperlink" Target="https://podminky.urs.cz/item/CS_URS_2024_02/317142422" TargetMode="External" /><Relationship Id="rId29" Type="http://schemas.openxmlformats.org/officeDocument/2006/relationships/hyperlink" Target="https://podminky.urs.cz/item/CS_URS_2024_02/317142442" TargetMode="External" /><Relationship Id="rId30" Type="http://schemas.openxmlformats.org/officeDocument/2006/relationships/hyperlink" Target="https://podminky.urs.cz/item/CS_URS_2024_02/317142448" TargetMode="External" /><Relationship Id="rId31" Type="http://schemas.openxmlformats.org/officeDocument/2006/relationships/hyperlink" Target="https://podminky.urs.cz/item/CS_URS_2024_02/317234410" TargetMode="External" /><Relationship Id="rId32" Type="http://schemas.openxmlformats.org/officeDocument/2006/relationships/hyperlink" Target="https://podminky.urs.cz/item/CS_URS_2024_02/317944323" TargetMode="External" /><Relationship Id="rId33" Type="http://schemas.openxmlformats.org/officeDocument/2006/relationships/hyperlink" Target="https://podminky.urs.cz/item/CS_URS_2024_02/340271025" TargetMode="External" /><Relationship Id="rId34" Type="http://schemas.openxmlformats.org/officeDocument/2006/relationships/hyperlink" Target="https://podminky.urs.cz/item/CS_URS_2024_02/342272225" TargetMode="External" /><Relationship Id="rId35" Type="http://schemas.openxmlformats.org/officeDocument/2006/relationships/hyperlink" Target="https://podminky.urs.cz/item/CS_URS_2024_02/342272245" TargetMode="External" /><Relationship Id="rId36" Type="http://schemas.openxmlformats.org/officeDocument/2006/relationships/hyperlink" Target="https://podminky.urs.cz/item/CS_URS_2024_02/342291111" TargetMode="External" /><Relationship Id="rId37" Type="http://schemas.openxmlformats.org/officeDocument/2006/relationships/hyperlink" Target="https://podminky.urs.cz/item/CS_URS_2024_02/342291112" TargetMode="External" /><Relationship Id="rId38" Type="http://schemas.openxmlformats.org/officeDocument/2006/relationships/hyperlink" Target="https://podminky.urs.cz/item/CS_URS_2024_02/342291121" TargetMode="External" /><Relationship Id="rId39" Type="http://schemas.openxmlformats.org/officeDocument/2006/relationships/hyperlink" Target="https://podminky.urs.cz/item/CS_URS_2024_02/346244381" TargetMode="External" /><Relationship Id="rId40" Type="http://schemas.openxmlformats.org/officeDocument/2006/relationships/hyperlink" Target="https://podminky.urs.cz/item/CS_URS_2024_02/346272236" TargetMode="External" /><Relationship Id="rId41" Type="http://schemas.openxmlformats.org/officeDocument/2006/relationships/hyperlink" Target="https://podminky.urs.cz/item/CS_URS_2024_02/349231811" TargetMode="External" /><Relationship Id="rId42" Type="http://schemas.openxmlformats.org/officeDocument/2006/relationships/hyperlink" Target="https://podminky.urs.cz/item/CS_URS_2024_02/413232211" TargetMode="External" /><Relationship Id="rId43" Type="http://schemas.openxmlformats.org/officeDocument/2006/relationships/hyperlink" Target="https://podminky.urs.cz/item/CS_URS_2024_02/566901243" TargetMode="External" /><Relationship Id="rId44" Type="http://schemas.openxmlformats.org/officeDocument/2006/relationships/hyperlink" Target="https://podminky.urs.cz/item/CS_URS_2024_02/566901261" TargetMode="External" /><Relationship Id="rId45" Type="http://schemas.openxmlformats.org/officeDocument/2006/relationships/hyperlink" Target="https://podminky.urs.cz/item/CS_URS_2024_02/611131303" TargetMode="External" /><Relationship Id="rId46" Type="http://schemas.openxmlformats.org/officeDocument/2006/relationships/hyperlink" Target="https://podminky.urs.cz/item/CS_URS_2024_02/611131321" TargetMode="External" /><Relationship Id="rId47" Type="http://schemas.openxmlformats.org/officeDocument/2006/relationships/hyperlink" Target="https://podminky.urs.cz/item/CS_URS_2024_02/611321345" TargetMode="External" /><Relationship Id="rId48" Type="http://schemas.openxmlformats.org/officeDocument/2006/relationships/hyperlink" Target="https://podminky.urs.cz/item/CS_URS_2024_02/611325417" TargetMode="External" /><Relationship Id="rId49" Type="http://schemas.openxmlformats.org/officeDocument/2006/relationships/hyperlink" Target="https://podminky.urs.cz/item/CS_URS_2024_02/612131300" TargetMode="External" /><Relationship Id="rId50" Type="http://schemas.openxmlformats.org/officeDocument/2006/relationships/hyperlink" Target="https://podminky.urs.cz/item/CS_URS_2024_02/612131321" TargetMode="External" /><Relationship Id="rId51" Type="http://schemas.openxmlformats.org/officeDocument/2006/relationships/hyperlink" Target="https://podminky.urs.cz/item/CS_URS_2024_02/612142001" TargetMode="External" /><Relationship Id="rId52" Type="http://schemas.openxmlformats.org/officeDocument/2006/relationships/hyperlink" Target="https://podminky.urs.cz/item/CS_URS_2024_02/612321131" TargetMode="External" /><Relationship Id="rId53" Type="http://schemas.openxmlformats.org/officeDocument/2006/relationships/hyperlink" Target="https://podminky.urs.cz/item/CS_URS_2024_02/612321341" TargetMode="External" /><Relationship Id="rId54" Type="http://schemas.openxmlformats.org/officeDocument/2006/relationships/hyperlink" Target="https://podminky.urs.cz/item/CS_URS_2024_02/612325302" TargetMode="External" /><Relationship Id="rId55" Type="http://schemas.openxmlformats.org/officeDocument/2006/relationships/hyperlink" Target="https://podminky.urs.cz/item/CS_URS_2024_02/612325417" TargetMode="External" /><Relationship Id="rId56" Type="http://schemas.openxmlformats.org/officeDocument/2006/relationships/hyperlink" Target="https://podminky.urs.cz/item/CS_URS_2024_02/619995001" TargetMode="External" /><Relationship Id="rId57" Type="http://schemas.openxmlformats.org/officeDocument/2006/relationships/hyperlink" Target="https://podminky.urs.cz/item/CS_URS_2024_02/622151031" TargetMode="External" /><Relationship Id="rId58" Type="http://schemas.openxmlformats.org/officeDocument/2006/relationships/hyperlink" Target="https://podminky.urs.cz/item/CS_URS_2024_02/622222051" TargetMode="External" /><Relationship Id="rId59" Type="http://schemas.openxmlformats.org/officeDocument/2006/relationships/hyperlink" Target="https://podminky.urs.cz/item/CS_URS_2024_02/622225132" TargetMode="External" /><Relationship Id="rId60" Type="http://schemas.openxmlformats.org/officeDocument/2006/relationships/hyperlink" Target="https://podminky.urs.cz/item/CS_URS_2024_02/622225134" TargetMode="External" /><Relationship Id="rId61" Type="http://schemas.openxmlformats.org/officeDocument/2006/relationships/hyperlink" Target="https://podminky.urs.cz/item/CS_URS_2024_02/622252002" TargetMode="External" /><Relationship Id="rId62" Type="http://schemas.openxmlformats.org/officeDocument/2006/relationships/hyperlink" Target="https://podminky.urs.cz/item/CS_URS_2024_02/622531012" TargetMode="External" /><Relationship Id="rId63" Type="http://schemas.openxmlformats.org/officeDocument/2006/relationships/hyperlink" Target="https://podminky.urs.cz/item/CS_URS_2024_02/631311115" TargetMode="External" /><Relationship Id="rId64" Type="http://schemas.openxmlformats.org/officeDocument/2006/relationships/hyperlink" Target="https://podminky.urs.cz/item/CS_URS_2024_02/631319011" TargetMode="External" /><Relationship Id="rId65" Type="http://schemas.openxmlformats.org/officeDocument/2006/relationships/hyperlink" Target="https://podminky.urs.cz/item/CS_URS_2024_02/631319211" TargetMode="External" /><Relationship Id="rId66" Type="http://schemas.openxmlformats.org/officeDocument/2006/relationships/hyperlink" Target="https://podminky.urs.cz/item/CS_URS_2024_02/631351101" TargetMode="External" /><Relationship Id="rId67" Type="http://schemas.openxmlformats.org/officeDocument/2006/relationships/hyperlink" Target="https://podminky.urs.cz/item/CS_URS_2024_02/631351102" TargetMode="External" /><Relationship Id="rId68" Type="http://schemas.openxmlformats.org/officeDocument/2006/relationships/hyperlink" Target="https://podminky.urs.cz/item/CS_URS_2024_02/632450124" TargetMode="External" /><Relationship Id="rId69" Type="http://schemas.openxmlformats.org/officeDocument/2006/relationships/hyperlink" Target="https://podminky.urs.cz/item/CS_URS_2024_02/632481213" TargetMode="External" /><Relationship Id="rId70" Type="http://schemas.openxmlformats.org/officeDocument/2006/relationships/hyperlink" Target="https://podminky.urs.cz/item/CS_URS_2024_02/634112126" TargetMode="External" /><Relationship Id="rId71" Type="http://schemas.openxmlformats.org/officeDocument/2006/relationships/hyperlink" Target="https://podminky.urs.cz/item/CS_URS_2024_02/642946111" TargetMode="External" /><Relationship Id="rId72" Type="http://schemas.openxmlformats.org/officeDocument/2006/relationships/hyperlink" Target="https://podminky.urs.cz/item/CS_URS_2024_02/642946112" TargetMode="External" /><Relationship Id="rId73" Type="http://schemas.openxmlformats.org/officeDocument/2006/relationships/hyperlink" Target="https://podminky.urs.cz/item/CS_URS_2024_02/919732211" TargetMode="External" /><Relationship Id="rId74" Type="http://schemas.openxmlformats.org/officeDocument/2006/relationships/hyperlink" Target="https://podminky.urs.cz/item/CS_URS_2024_02/941211111" TargetMode="External" /><Relationship Id="rId75" Type="http://schemas.openxmlformats.org/officeDocument/2006/relationships/hyperlink" Target="https://podminky.urs.cz/item/CS_URS_2024_02/941211211" TargetMode="External" /><Relationship Id="rId76" Type="http://schemas.openxmlformats.org/officeDocument/2006/relationships/hyperlink" Target="https://podminky.urs.cz/item/CS_URS_2024_02/941211312" TargetMode="External" /><Relationship Id="rId77" Type="http://schemas.openxmlformats.org/officeDocument/2006/relationships/hyperlink" Target="https://podminky.urs.cz/item/CS_URS_2024_02/941211811" TargetMode="External" /><Relationship Id="rId78" Type="http://schemas.openxmlformats.org/officeDocument/2006/relationships/hyperlink" Target="https://podminky.urs.cz/item/CS_URS_2024_02/944511111" TargetMode="External" /><Relationship Id="rId79" Type="http://schemas.openxmlformats.org/officeDocument/2006/relationships/hyperlink" Target="https://podminky.urs.cz/item/CS_URS_2024_02/944511211" TargetMode="External" /><Relationship Id="rId80" Type="http://schemas.openxmlformats.org/officeDocument/2006/relationships/hyperlink" Target="https://podminky.urs.cz/item/CS_URS_2024_02/944511811" TargetMode="External" /><Relationship Id="rId81" Type="http://schemas.openxmlformats.org/officeDocument/2006/relationships/hyperlink" Target="https://podminky.urs.cz/item/CS_URS_2024_02/952901111" TargetMode="External" /><Relationship Id="rId82" Type="http://schemas.openxmlformats.org/officeDocument/2006/relationships/hyperlink" Target="https://podminky.urs.cz/item/CS_URS_2024_02/977151123" TargetMode="External" /><Relationship Id="rId83" Type="http://schemas.openxmlformats.org/officeDocument/2006/relationships/hyperlink" Target="https://podminky.urs.cz/item/CS_URS_2024_02/977151125" TargetMode="External" /><Relationship Id="rId84" Type="http://schemas.openxmlformats.org/officeDocument/2006/relationships/hyperlink" Target="https://podminky.urs.cz/item/CS_URS_2024_02/977151127" TargetMode="External" /><Relationship Id="rId85" Type="http://schemas.openxmlformats.org/officeDocument/2006/relationships/hyperlink" Target="https://podminky.urs.cz/item/CS_URS_2024_02/977151129" TargetMode="External" /><Relationship Id="rId86" Type="http://schemas.openxmlformats.org/officeDocument/2006/relationships/hyperlink" Target="https://podminky.urs.cz/item/CS_URS_2024_02/993111111" TargetMode="External" /><Relationship Id="rId87" Type="http://schemas.openxmlformats.org/officeDocument/2006/relationships/hyperlink" Target="https://podminky.urs.cz/item/CS_URS_2024_02/993111119" TargetMode="External" /><Relationship Id="rId88" Type="http://schemas.openxmlformats.org/officeDocument/2006/relationships/hyperlink" Target="https://podminky.urs.cz/item/CS_URS_2024_02/953943211" TargetMode="External" /><Relationship Id="rId89" Type="http://schemas.openxmlformats.org/officeDocument/2006/relationships/hyperlink" Target="https://podminky.urs.cz/item/CS_URS_2024_02/998018002" TargetMode="External" /><Relationship Id="rId90" Type="http://schemas.openxmlformats.org/officeDocument/2006/relationships/hyperlink" Target="https://podminky.urs.cz/item/CS_URS_2024_02/711111001" TargetMode="External" /><Relationship Id="rId91" Type="http://schemas.openxmlformats.org/officeDocument/2006/relationships/hyperlink" Target="https://podminky.urs.cz/item/CS_URS_2024_02/711112001" TargetMode="External" /><Relationship Id="rId92" Type="http://schemas.openxmlformats.org/officeDocument/2006/relationships/hyperlink" Target="https://podminky.urs.cz/item/CS_URS_2024_02/711141559" TargetMode="External" /><Relationship Id="rId93" Type="http://schemas.openxmlformats.org/officeDocument/2006/relationships/hyperlink" Target="https://podminky.urs.cz/item/CS_URS_2024_02/711142559" TargetMode="External" /><Relationship Id="rId94" Type="http://schemas.openxmlformats.org/officeDocument/2006/relationships/hyperlink" Target="https://podminky.urs.cz/item/CS_URS_2024_02/711745567" TargetMode="External" /><Relationship Id="rId95" Type="http://schemas.openxmlformats.org/officeDocument/2006/relationships/hyperlink" Target="https://podminky.urs.cz/item/CS_URS_2024_02/998711111" TargetMode="External" /><Relationship Id="rId96" Type="http://schemas.openxmlformats.org/officeDocument/2006/relationships/hyperlink" Target="https://podminky.urs.cz/item/CS_URS_2024_02/998712211" TargetMode="External" /><Relationship Id="rId97" Type="http://schemas.openxmlformats.org/officeDocument/2006/relationships/hyperlink" Target="https://podminky.urs.cz/item/CS_URS_2024_02/713121111" TargetMode="External" /><Relationship Id="rId98" Type="http://schemas.openxmlformats.org/officeDocument/2006/relationships/hyperlink" Target="https://podminky.urs.cz/item/CS_URS_2024_02/713123211" TargetMode="External" /><Relationship Id="rId99" Type="http://schemas.openxmlformats.org/officeDocument/2006/relationships/hyperlink" Target="https://podminky.urs.cz/item/CS_URS_2024_02/998713111" TargetMode="External" /><Relationship Id="rId100" Type="http://schemas.openxmlformats.org/officeDocument/2006/relationships/hyperlink" Target="https://podminky.urs.cz/item/CS_URS_2024_02/762430033" TargetMode="External" /><Relationship Id="rId101" Type="http://schemas.openxmlformats.org/officeDocument/2006/relationships/hyperlink" Target="https://podminky.urs.cz/item/CS_URS_2024_02/998762111" TargetMode="External" /><Relationship Id="rId102" Type="http://schemas.openxmlformats.org/officeDocument/2006/relationships/hyperlink" Target="https://podminky.urs.cz/item/CS_URS_2024_02/763122611" TargetMode="External" /><Relationship Id="rId103" Type="http://schemas.openxmlformats.org/officeDocument/2006/relationships/hyperlink" Target="https://podminky.urs.cz/item/CS_URS_2024_02/998763321" TargetMode="External" /><Relationship Id="rId104" Type="http://schemas.openxmlformats.org/officeDocument/2006/relationships/hyperlink" Target="https://podminky.urs.cz/item/CS_URS_2024_02/764216603" TargetMode="External" /><Relationship Id="rId105" Type="http://schemas.openxmlformats.org/officeDocument/2006/relationships/hyperlink" Target="https://podminky.urs.cz/item/CS_URS_2024_02/764216604" TargetMode="External" /><Relationship Id="rId106" Type="http://schemas.openxmlformats.org/officeDocument/2006/relationships/hyperlink" Target="https://podminky.urs.cz/item/CS_URS_2024_02/998764111" TargetMode="External" /><Relationship Id="rId107" Type="http://schemas.openxmlformats.org/officeDocument/2006/relationships/hyperlink" Target="https://podminky.urs.cz/item/CS_URS_2024_02/766694116" TargetMode="External" /><Relationship Id="rId108" Type="http://schemas.openxmlformats.org/officeDocument/2006/relationships/hyperlink" Target="https://podminky.urs.cz/item/CS_URS_2024_02/998766211" TargetMode="External" /><Relationship Id="rId109" Type="http://schemas.openxmlformats.org/officeDocument/2006/relationships/hyperlink" Target="https://podminky.urs.cz/item/CS_URS_2024_02/998767211" TargetMode="External" /><Relationship Id="rId110" Type="http://schemas.openxmlformats.org/officeDocument/2006/relationships/hyperlink" Target="https://podminky.urs.cz/item/CS_URS_2024_02/771111011" TargetMode="External" /><Relationship Id="rId111" Type="http://schemas.openxmlformats.org/officeDocument/2006/relationships/hyperlink" Target="https://podminky.urs.cz/item/CS_URS_2024_02/771111012" TargetMode="External" /><Relationship Id="rId112" Type="http://schemas.openxmlformats.org/officeDocument/2006/relationships/hyperlink" Target="https://podminky.urs.cz/item/CS_URS_2024_02/771121011" TargetMode="External" /><Relationship Id="rId113" Type="http://schemas.openxmlformats.org/officeDocument/2006/relationships/hyperlink" Target="https://podminky.urs.cz/item/CS_URS_2024_02/771121037" TargetMode="External" /><Relationship Id="rId114" Type="http://schemas.openxmlformats.org/officeDocument/2006/relationships/hyperlink" Target="https://podminky.urs.cz/item/CS_URS_2024_02/771151024" TargetMode="External" /><Relationship Id="rId115" Type="http://schemas.openxmlformats.org/officeDocument/2006/relationships/hyperlink" Target="https://podminky.urs.cz/item/CS_URS_2024_02/771161021" TargetMode="External" /><Relationship Id="rId116" Type="http://schemas.openxmlformats.org/officeDocument/2006/relationships/hyperlink" Target="https://podminky.urs.cz/item/CS_URS_2024_02/771161022" TargetMode="External" /><Relationship Id="rId117" Type="http://schemas.openxmlformats.org/officeDocument/2006/relationships/hyperlink" Target="https://podminky.urs.cz/item/CS_URS_2024_02/771274123" TargetMode="External" /><Relationship Id="rId118" Type="http://schemas.openxmlformats.org/officeDocument/2006/relationships/hyperlink" Target="https://podminky.urs.cz/item/CS_URS_2024_02/771274233" TargetMode="External" /><Relationship Id="rId119" Type="http://schemas.openxmlformats.org/officeDocument/2006/relationships/hyperlink" Target="https://podminky.urs.cz/item/CS_URS_2024_02/771474112" TargetMode="External" /><Relationship Id="rId120" Type="http://schemas.openxmlformats.org/officeDocument/2006/relationships/hyperlink" Target="https://podminky.urs.cz/item/CS_URS_2024_02/771474132" TargetMode="External" /><Relationship Id="rId121" Type="http://schemas.openxmlformats.org/officeDocument/2006/relationships/hyperlink" Target="https://podminky.urs.cz/item/CS_URS_2024_02/771574436" TargetMode="External" /><Relationship Id="rId122" Type="http://schemas.openxmlformats.org/officeDocument/2006/relationships/hyperlink" Target="https://podminky.urs.cz/item/CS_URS_2024_02/771591112" TargetMode="External" /><Relationship Id="rId123" Type="http://schemas.openxmlformats.org/officeDocument/2006/relationships/hyperlink" Target="https://podminky.urs.cz/item/CS_URS_2024_02/771591115" TargetMode="External" /><Relationship Id="rId124" Type="http://schemas.openxmlformats.org/officeDocument/2006/relationships/hyperlink" Target="https://podminky.urs.cz/item/CS_URS_2024_02/771591117" TargetMode="External" /><Relationship Id="rId125" Type="http://schemas.openxmlformats.org/officeDocument/2006/relationships/hyperlink" Target="https://podminky.urs.cz/item/CS_URS_2024_02/998771111" TargetMode="External" /><Relationship Id="rId126" Type="http://schemas.openxmlformats.org/officeDocument/2006/relationships/hyperlink" Target="https://podminky.urs.cz/item/CS_URS_2024_02/776111112" TargetMode="External" /><Relationship Id="rId127" Type="http://schemas.openxmlformats.org/officeDocument/2006/relationships/hyperlink" Target="https://podminky.urs.cz/item/CS_URS_2024_02/776111311" TargetMode="External" /><Relationship Id="rId128" Type="http://schemas.openxmlformats.org/officeDocument/2006/relationships/hyperlink" Target="https://podminky.urs.cz/item/CS_URS_2024_02/776121321" TargetMode="External" /><Relationship Id="rId129" Type="http://schemas.openxmlformats.org/officeDocument/2006/relationships/hyperlink" Target="https://podminky.urs.cz/item/CS_URS_2024_02/776141122" TargetMode="External" /><Relationship Id="rId130" Type="http://schemas.openxmlformats.org/officeDocument/2006/relationships/hyperlink" Target="https://podminky.urs.cz/item/CS_URS_2024_02/776221111" TargetMode="External" /><Relationship Id="rId131" Type="http://schemas.openxmlformats.org/officeDocument/2006/relationships/hyperlink" Target="https://podminky.urs.cz/item/CS_URS_2024_02/776421111" TargetMode="External" /><Relationship Id="rId132" Type="http://schemas.openxmlformats.org/officeDocument/2006/relationships/hyperlink" Target="https://podminky.urs.cz/item/CS_URS_2024_02/998776111" TargetMode="External" /><Relationship Id="rId133" Type="http://schemas.openxmlformats.org/officeDocument/2006/relationships/hyperlink" Target="https://podminky.urs.cz/item/CS_URS_2024_02/781111011" TargetMode="External" /><Relationship Id="rId134" Type="http://schemas.openxmlformats.org/officeDocument/2006/relationships/hyperlink" Target="https://podminky.urs.cz/item/CS_URS_2024_02/781121011" TargetMode="External" /><Relationship Id="rId135" Type="http://schemas.openxmlformats.org/officeDocument/2006/relationships/hyperlink" Target="https://podminky.urs.cz/item/CS_URS_2024_02/781131112" TargetMode="External" /><Relationship Id="rId136" Type="http://schemas.openxmlformats.org/officeDocument/2006/relationships/hyperlink" Target="https://podminky.urs.cz/item/CS_URS_2024_02/781472235" TargetMode="External" /><Relationship Id="rId137" Type="http://schemas.openxmlformats.org/officeDocument/2006/relationships/hyperlink" Target="https://podminky.urs.cz/item/CS_URS_2024_02/781492211" TargetMode="External" /><Relationship Id="rId138" Type="http://schemas.openxmlformats.org/officeDocument/2006/relationships/hyperlink" Target="https://podminky.urs.cz/item/CS_URS_2024_02/781492251" TargetMode="External" /><Relationship Id="rId139" Type="http://schemas.openxmlformats.org/officeDocument/2006/relationships/hyperlink" Target="https://podminky.urs.cz/item/CS_URS_2024_02/781493611" TargetMode="External" /><Relationship Id="rId140" Type="http://schemas.openxmlformats.org/officeDocument/2006/relationships/hyperlink" Target="https://podminky.urs.cz/item/CS_URS_2024_02/781495115" TargetMode="External" /><Relationship Id="rId141" Type="http://schemas.openxmlformats.org/officeDocument/2006/relationships/hyperlink" Target="https://podminky.urs.cz/item/CS_URS_2024_02/781495117" TargetMode="External" /><Relationship Id="rId142" Type="http://schemas.openxmlformats.org/officeDocument/2006/relationships/hyperlink" Target="https://podminky.urs.cz/item/CS_URS_2024_02/781571131" TargetMode="External" /><Relationship Id="rId143" Type="http://schemas.openxmlformats.org/officeDocument/2006/relationships/hyperlink" Target="https://podminky.urs.cz/item/CS_URS_2024_02/781674112" TargetMode="External" /><Relationship Id="rId144" Type="http://schemas.openxmlformats.org/officeDocument/2006/relationships/hyperlink" Target="https://podminky.urs.cz/item/CS_URS_2024_02/998781111" TargetMode="External" /><Relationship Id="rId145" Type="http://schemas.openxmlformats.org/officeDocument/2006/relationships/hyperlink" Target="https://podminky.urs.cz/item/CS_URS_2024_02/783301313" TargetMode="External" /><Relationship Id="rId146" Type="http://schemas.openxmlformats.org/officeDocument/2006/relationships/hyperlink" Target="https://podminky.urs.cz/item/CS_URS_2024_02/783314101" TargetMode="External" /><Relationship Id="rId147" Type="http://schemas.openxmlformats.org/officeDocument/2006/relationships/hyperlink" Target="https://podminky.urs.cz/item/CS_URS_2024_02/783317101" TargetMode="External" /><Relationship Id="rId148" Type="http://schemas.openxmlformats.org/officeDocument/2006/relationships/hyperlink" Target="https://podminky.urs.cz/item/CS_URS_2024_02/784181101" TargetMode="External" /><Relationship Id="rId149" Type="http://schemas.openxmlformats.org/officeDocument/2006/relationships/hyperlink" Target="https://podminky.urs.cz/item/CS_URS_2024_02/784211101" TargetMode="External" /><Relationship Id="rId150" Type="http://schemas.openxmlformats.org/officeDocument/2006/relationships/hyperlink" Target="https://podminky.urs.cz/item/CS_URS_2024_02/784211163" TargetMode="External" /><Relationship Id="rId15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35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36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37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38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39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40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41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42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43</v>
      </c>
      <c r="E29" s="49"/>
      <c r="F29" s="34" t="s">
        <v>44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45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46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47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48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49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50</v>
      </c>
      <c r="U35" s="56"/>
      <c r="V35" s="56"/>
      <c r="W35" s="56"/>
      <c r="X35" s="58" t="s">
        <v>51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52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20240906K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Víceúčelový objekt č.p. 55 - stavební úpravy 2NP a přístavba výtahu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Zlatá Koruna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21. 9. 2024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Obec Zlatá Koruna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Ing. Ladislav Sláma</v>
      </c>
      <c r="AN49" s="66"/>
      <c r="AO49" s="66"/>
      <c r="AP49" s="66"/>
      <c r="AQ49" s="42"/>
      <c r="AR49" s="46"/>
      <c r="AS49" s="76" t="s">
        <v>53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Filip Šimek www.rozp.cz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54</v>
      </c>
      <c r="D52" s="89"/>
      <c r="E52" s="89"/>
      <c r="F52" s="89"/>
      <c r="G52" s="89"/>
      <c r="H52" s="90"/>
      <c r="I52" s="91" t="s">
        <v>55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56</v>
      </c>
      <c r="AH52" s="89"/>
      <c r="AI52" s="89"/>
      <c r="AJ52" s="89"/>
      <c r="AK52" s="89"/>
      <c r="AL52" s="89"/>
      <c r="AM52" s="89"/>
      <c r="AN52" s="91" t="s">
        <v>57</v>
      </c>
      <c r="AO52" s="89"/>
      <c r="AP52" s="89"/>
      <c r="AQ52" s="93" t="s">
        <v>58</v>
      </c>
      <c r="AR52" s="46"/>
      <c r="AS52" s="94" t="s">
        <v>59</v>
      </c>
      <c r="AT52" s="95" t="s">
        <v>60</v>
      </c>
      <c r="AU52" s="95" t="s">
        <v>61</v>
      </c>
      <c r="AV52" s="95" t="s">
        <v>62</v>
      </c>
      <c r="AW52" s="95" t="s">
        <v>63</v>
      </c>
      <c r="AX52" s="95" t="s">
        <v>64</v>
      </c>
      <c r="AY52" s="95" t="s">
        <v>65</v>
      </c>
      <c r="AZ52" s="95" t="s">
        <v>66</v>
      </c>
      <c r="BA52" s="95" t="s">
        <v>67</v>
      </c>
      <c r="BB52" s="95" t="s">
        <v>68</v>
      </c>
      <c r="BC52" s="95" t="s">
        <v>69</v>
      </c>
      <c r="BD52" s="96" t="s">
        <v>70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71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ROUND(AG55+SUM(AG56:AG58),2)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ROUND(AS55+SUM(AS56:AS58),2)</f>
        <v>0</v>
      </c>
      <c r="AT54" s="108">
        <f>ROUND(SUM(AV54:AW54),2)</f>
        <v>0</v>
      </c>
      <c r="AU54" s="109">
        <f>ROUND(AU55+SUM(AU56:AU58),5)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ROUND(AZ55+SUM(AZ56:AZ58),2)</f>
        <v>0</v>
      </c>
      <c r="BA54" s="108">
        <f>ROUND(BA55+SUM(BA56:BA58),2)</f>
        <v>0</v>
      </c>
      <c r="BB54" s="108">
        <f>ROUND(BB55+SUM(BB56:BB58),2)</f>
        <v>0</v>
      </c>
      <c r="BC54" s="108">
        <f>ROUND(BC55+SUM(BC56:BC58),2)</f>
        <v>0</v>
      </c>
      <c r="BD54" s="110">
        <f>ROUND(BD55+SUM(BD56:BD58),2)</f>
        <v>0</v>
      </c>
      <c r="BE54" s="6"/>
      <c r="BS54" s="111" t="s">
        <v>72</v>
      </c>
      <c r="BT54" s="111" t="s">
        <v>73</v>
      </c>
      <c r="BU54" s="112" t="s">
        <v>74</v>
      </c>
      <c r="BV54" s="111" t="s">
        <v>75</v>
      </c>
      <c r="BW54" s="111" t="s">
        <v>5</v>
      </c>
      <c r="BX54" s="111" t="s">
        <v>76</v>
      </c>
      <c r="CL54" s="111" t="s">
        <v>19</v>
      </c>
    </row>
    <row r="55" s="7" customFormat="1" ht="16.5" customHeight="1">
      <c r="A55" s="113" t="s">
        <v>77</v>
      </c>
      <c r="B55" s="114"/>
      <c r="C55" s="115"/>
      <c r="D55" s="116" t="s">
        <v>78</v>
      </c>
      <c r="E55" s="116"/>
      <c r="F55" s="116"/>
      <c r="G55" s="116"/>
      <c r="H55" s="116"/>
      <c r="I55" s="117"/>
      <c r="J55" s="116" t="s">
        <v>79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'00 - Ostatní a vedlejší n...'!J30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80</v>
      </c>
      <c r="AR55" s="120"/>
      <c r="AS55" s="121">
        <v>0</v>
      </c>
      <c r="AT55" s="122">
        <f>ROUND(SUM(AV55:AW55),2)</f>
        <v>0</v>
      </c>
      <c r="AU55" s="123">
        <f>'00 - Ostatní a vedlejší n...'!P81</f>
        <v>0</v>
      </c>
      <c r="AV55" s="122">
        <f>'00 - Ostatní a vedlejší n...'!J33</f>
        <v>0</v>
      </c>
      <c r="AW55" s="122">
        <f>'00 - Ostatní a vedlejší n...'!J34</f>
        <v>0</v>
      </c>
      <c r="AX55" s="122">
        <f>'00 - Ostatní a vedlejší n...'!J35</f>
        <v>0</v>
      </c>
      <c r="AY55" s="122">
        <f>'00 - Ostatní a vedlejší n...'!J36</f>
        <v>0</v>
      </c>
      <c r="AZ55" s="122">
        <f>'00 - Ostatní a vedlejší n...'!F33</f>
        <v>0</v>
      </c>
      <c r="BA55" s="122">
        <f>'00 - Ostatní a vedlejší n...'!F34</f>
        <v>0</v>
      </c>
      <c r="BB55" s="122">
        <f>'00 - Ostatní a vedlejší n...'!F35</f>
        <v>0</v>
      </c>
      <c r="BC55" s="122">
        <f>'00 - Ostatní a vedlejší n...'!F36</f>
        <v>0</v>
      </c>
      <c r="BD55" s="124">
        <f>'00 - Ostatní a vedlejší n...'!F37</f>
        <v>0</v>
      </c>
      <c r="BE55" s="7"/>
      <c r="BT55" s="125" t="s">
        <v>81</v>
      </c>
      <c r="BV55" s="125" t="s">
        <v>75</v>
      </c>
      <c r="BW55" s="125" t="s">
        <v>82</v>
      </c>
      <c r="BX55" s="125" t="s">
        <v>5</v>
      </c>
      <c r="CL55" s="125" t="s">
        <v>19</v>
      </c>
      <c r="CM55" s="125" t="s">
        <v>83</v>
      </c>
    </row>
    <row r="56" s="7" customFormat="1" ht="16.5" customHeight="1">
      <c r="A56" s="113" t="s">
        <v>77</v>
      </c>
      <c r="B56" s="114"/>
      <c r="C56" s="115"/>
      <c r="D56" s="116" t="s">
        <v>84</v>
      </c>
      <c r="E56" s="116"/>
      <c r="F56" s="116"/>
      <c r="G56" s="116"/>
      <c r="H56" s="116"/>
      <c r="I56" s="117"/>
      <c r="J56" s="116" t="s">
        <v>85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'01 - Bourací práce'!J30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80</v>
      </c>
      <c r="AR56" s="120"/>
      <c r="AS56" s="121">
        <v>0</v>
      </c>
      <c r="AT56" s="122">
        <f>ROUND(SUM(AV56:AW56),2)</f>
        <v>0</v>
      </c>
      <c r="AU56" s="123">
        <f>'01 - Bourací práce'!P96</f>
        <v>0</v>
      </c>
      <c r="AV56" s="122">
        <f>'01 - Bourací práce'!J33</f>
        <v>0</v>
      </c>
      <c r="AW56" s="122">
        <f>'01 - Bourací práce'!J34</f>
        <v>0</v>
      </c>
      <c r="AX56" s="122">
        <f>'01 - Bourací práce'!J35</f>
        <v>0</v>
      </c>
      <c r="AY56" s="122">
        <f>'01 - Bourací práce'!J36</f>
        <v>0</v>
      </c>
      <c r="AZ56" s="122">
        <f>'01 - Bourací práce'!F33</f>
        <v>0</v>
      </c>
      <c r="BA56" s="122">
        <f>'01 - Bourací práce'!F34</f>
        <v>0</v>
      </c>
      <c r="BB56" s="122">
        <f>'01 - Bourací práce'!F35</f>
        <v>0</v>
      </c>
      <c r="BC56" s="122">
        <f>'01 - Bourací práce'!F36</f>
        <v>0</v>
      </c>
      <c r="BD56" s="124">
        <f>'01 - Bourací práce'!F37</f>
        <v>0</v>
      </c>
      <c r="BE56" s="7"/>
      <c r="BT56" s="125" t="s">
        <v>81</v>
      </c>
      <c r="BV56" s="125" t="s">
        <v>75</v>
      </c>
      <c r="BW56" s="125" t="s">
        <v>86</v>
      </c>
      <c r="BX56" s="125" t="s">
        <v>5</v>
      </c>
      <c r="CL56" s="125" t="s">
        <v>19</v>
      </c>
      <c r="CM56" s="125" t="s">
        <v>83</v>
      </c>
    </row>
    <row r="57" s="7" customFormat="1" ht="16.5" customHeight="1">
      <c r="A57" s="113" t="s">
        <v>77</v>
      </c>
      <c r="B57" s="114"/>
      <c r="C57" s="115"/>
      <c r="D57" s="116" t="s">
        <v>87</v>
      </c>
      <c r="E57" s="116"/>
      <c r="F57" s="116"/>
      <c r="G57" s="116"/>
      <c r="H57" s="116"/>
      <c r="I57" s="117"/>
      <c r="J57" s="116" t="s">
        <v>88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'02 - Stavební část'!J30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80</v>
      </c>
      <c r="AR57" s="120"/>
      <c r="AS57" s="121">
        <v>0</v>
      </c>
      <c r="AT57" s="122">
        <f>ROUND(SUM(AV57:AW57),2)</f>
        <v>0</v>
      </c>
      <c r="AU57" s="123">
        <f>'02 - Stavební část'!P103</f>
        <v>0</v>
      </c>
      <c r="AV57" s="122">
        <f>'02 - Stavební část'!J33</f>
        <v>0</v>
      </c>
      <c r="AW57" s="122">
        <f>'02 - Stavební část'!J34</f>
        <v>0</v>
      </c>
      <c r="AX57" s="122">
        <f>'02 - Stavební část'!J35</f>
        <v>0</v>
      </c>
      <c r="AY57" s="122">
        <f>'02 - Stavební část'!J36</f>
        <v>0</v>
      </c>
      <c r="AZ57" s="122">
        <f>'02 - Stavební část'!F33</f>
        <v>0</v>
      </c>
      <c r="BA57" s="122">
        <f>'02 - Stavební část'!F34</f>
        <v>0</v>
      </c>
      <c r="BB57" s="122">
        <f>'02 - Stavební část'!F35</f>
        <v>0</v>
      </c>
      <c r="BC57" s="122">
        <f>'02 - Stavební část'!F36</f>
        <v>0</v>
      </c>
      <c r="BD57" s="124">
        <f>'02 - Stavební část'!F37</f>
        <v>0</v>
      </c>
      <c r="BE57" s="7"/>
      <c r="BT57" s="125" t="s">
        <v>81</v>
      </c>
      <c r="BV57" s="125" t="s">
        <v>75</v>
      </c>
      <c r="BW57" s="125" t="s">
        <v>89</v>
      </c>
      <c r="BX57" s="125" t="s">
        <v>5</v>
      </c>
      <c r="CL57" s="125" t="s">
        <v>19</v>
      </c>
      <c r="CM57" s="125" t="s">
        <v>83</v>
      </c>
    </row>
    <row r="58" s="7" customFormat="1" ht="16.5" customHeight="1">
      <c r="A58" s="7"/>
      <c r="B58" s="114"/>
      <c r="C58" s="115"/>
      <c r="D58" s="116" t="s">
        <v>90</v>
      </c>
      <c r="E58" s="116"/>
      <c r="F58" s="116"/>
      <c r="G58" s="116"/>
      <c r="H58" s="116"/>
      <c r="I58" s="117"/>
      <c r="J58" s="116" t="s">
        <v>91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26">
        <f>ROUND(SUM(AG59:AG68),2)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80</v>
      </c>
      <c r="AR58" s="120"/>
      <c r="AS58" s="121">
        <f>ROUND(SUM(AS59:AS68),2)</f>
        <v>0</v>
      </c>
      <c r="AT58" s="122">
        <f>ROUND(SUM(AV58:AW58),2)</f>
        <v>0</v>
      </c>
      <c r="AU58" s="123">
        <f>ROUND(SUM(AU59:AU68),5)</f>
        <v>0</v>
      </c>
      <c r="AV58" s="122">
        <f>ROUND(AZ58*L29,2)</f>
        <v>0</v>
      </c>
      <c r="AW58" s="122">
        <f>ROUND(BA58*L30,2)</f>
        <v>0</v>
      </c>
      <c r="AX58" s="122">
        <f>ROUND(BB58*L29,2)</f>
        <v>0</v>
      </c>
      <c r="AY58" s="122">
        <f>ROUND(BC58*L30,2)</f>
        <v>0</v>
      </c>
      <c r="AZ58" s="122">
        <f>ROUND(SUM(AZ59:AZ68),2)</f>
        <v>0</v>
      </c>
      <c r="BA58" s="122">
        <f>ROUND(SUM(BA59:BA68),2)</f>
        <v>0</v>
      </c>
      <c r="BB58" s="122">
        <f>ROUND(SUM(BB59:BB68),2)</f>
        <v>0</v>
      </c>
      <c r="BC58" s="122">
        <f>ROUND(SUM(BC59:BC68),2)</f>
        <v>0</v>
      </c>
      <c r="BD58" s="124">
        <f>ROUND(SUM(BD59:BD68),2)</f>
        <v>0</v>
      </c>
      <c r="BE58" s="7"/>
      <c r="BS58" s="125" t="s">
        <v>72</v>
      </c>
      <c r="BT58" s="125" t="s">
        <v>81</v>
      </c>
      <c r="BU58" s="125" t="s">
        <v>74</v>
      </c>
      <c r="BV58" s="125" t="s">
        <v>75</v>
      </c>
      <c r="BW58" s="125" t="s">
        <v>92</v>
      </c>
      <c r="BX58" s="125" t="s">
        <v>5</v>
      </c>
      <c r="CL58" s="125" t="s">
        <v>19</v>
      </c>
      <c r="CM58" s="125" t="s">
        <v>83</v>
      </c>
    </row>
    <row r="59" s="4" customFormat="1" ht="16.5" customHeight="1">
      <c r="A59" s="113" t="s">
        <v>77</v>
      </c>
      <c r="B59" s="65"/>
      <c r="C59" s="127"/>
      <c r="D59" s="127"/>
      <c r="E59" s="128" t="s">
        <v>93</v>
      </c>
      <c r="F59" s="128"/>
      <c r="G59" s="128"/>
      <c r="H59" s="128"/>
      <c r="I59" s="128"/>
      <c r="J59" s="127"/>
      <c r="K59" s="128" t="s">
        <v>94</v>
      </c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9">
        <f>'03.1 - Elektro'!J32</f>
        <v>0</v>
      </c>
      <c r="AH59" s="127"/>
      <c r="AI59" s="127"/>
      <c r="AJ59" s="127"/>
      <c r="AK59" s="127"/>
      <c r="AL59" s="127"/>
      <c r="AM59" s="127"/>
      <c r="AN59" s="129">
        <f>SUM(AG59,AT59)</f>
        <v>0</v>
      </c>
      <c r="AO59" s="127"/>
      <c r="AP59" s="127"/>
      <c r="AQ59" s="130" t="s">
        <v>95</v>
      </c>
      <c r="AR59" s="67"/>
      <c r="AS59" s="131">
        <v>0</v>
      </c>
      <c r="AT59" s="132">
        <f>ROUND(SUM(AV59:AW59),2)</f>
        <v>0</v>
      </c>
      <c r="AU59" s="133">
        <f>'03.1 - Elektro'!P89</f>
        <v>0</v>
      </c>
      <c r="AV59" s="132">
        <f>'03.1 - Elektro'!J35</f>
        <v>0</v>
      </c>
      <c r="AW59" s="132">
        <f>'03.1 - Elektro'!J36</f>
        <v>0</v>
      </c>
      <c r="AX59" s="132">
        <f>'03.1 - Elektro'!J37</f>
        <v>0</v>
      </c>
      <c r="AY59" s="132">
        <f>'03.1 - Elektro'!J38</f>
        <v>0</v>
      </c>
      <c r="AZ59" s="132">
        <f>'03.1 - Elektro'!F35</f>
        <v>0</v>
      </c>
      <c r="BA59" s="132">
        <f>'03.1 - Elektro'!F36</f>
        <v>0</v>
      </c>
      <c r="BB59" s="132">
        <f>'03.1 - Elektro'!F37</f>
        <v>0</v>
      </c>
      <c r="BC59" s="132">
        <f>'03.1 - Elektro'!F38</f>
        <v>0</v>
      </c>
      <c r="BD59" s="134">
        <f>'03.1 - Elektro'!F39</f>
        <v>0</v>
      </c>
      <c r="BE59" s="4"/>
      <c r="BT59" s="135" t="s">
        <v>83</v>
      </c>
      <c r="BV59" s="135" t="s">
        <v>75</v>
      </c>
      <c r="BW59" s="135" t="s">
        <v>96</v>
      </c>
      <c r="BX59" s="135" t="s">
        <v>92</v>
      </c>
      <c r="CL59" s="135" t="s">
        <v>19</v>
      </c>
    </row>
    <row r="60" s="4" customFormat="1" ht="16.5" customHeight="1">
      <c r="A60" s="113" t="s">
        <v>77</v>
      </c>
      <c r="B60" s="65"/>
      <c r="C60" s="127"/>
      <c r="D60" s="127"/>
      <c r="E60" s="128" t="s">
        <v>97</v>
      </c>
      <c r="F60" s="128"/>
      <c r="G60" s="128"/>
      <c r="H60" s="128"/>
      <c r="I60" s="128"/>
      <c r="J60" s="127"/>
      <c r="K60" s="128" t="s">
        <v>98</v>
      </c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9">
        <f>'03.2 - Úprava rozvodu plynu'!J32</f>
        <v>0</v>
      </c>
      <c r="AH60" s="127"/>
      <c r="AI60" s="127"/>
      <c r="AJ60" s="127"/>
      <c r="AK60" s="127"/>
      <c r="AL60" s="127"/>
      <c r="AM60" s="127"/>
      <c r="AN60" s="129">
        <f>SUM(AG60,AT60)</f>
        <v>0</v>
      </c>
      <c r="AO60" s="127"/>
      <c r="AP60" s="127"/>
      <c r="AQ60" s="130" t="s">
        <v>95</v>
      </c>
      <c r="AR60" s="67"/>
      <c r="AS60" s="131">
        <v>0</v>
      </c>
      <c r="AT60" s="132">
        <f>ROUND(SUM(AV60:AW60),2)</f>
        <v>0</v>
      </c>
      <c r="AU60" s="133">
        <f>'03.2 - Úprava rozvodu plynu'!P87</f>
        <v>0</v>
      </c>
      <c r="AV60" s="132">
        <f>'03.2 - Úprava rozvodu plynu'!J35</f>
        <v>0</v>
      </c>
      <c r="AW60" s="132">
        <f>'03.2 - Úprava rozvodu plynu'!J36</f>
        <v>0</v>
      </c>
      <c r="AX60" s="132">
        <f>'03.2 - Úprava rozvodu plynu'!J37</f>
        <v>0</v>
      </c>
      <c r="AY60" s="132">
        <f>'03.2 - Úprava rozvodu plynu'!J38</f>
        <v>0</v>
      </c>
      <c r="AZ60" s="132">
        <f>'03.2 - Úprava rozvodu plynu'!F35</f>
        <v>0</v>
      </c>
      <c r="BA60" s="132">
        <f>'03.2 - Úprava rozvodu plynu'!F36</f>
        <v>0</v>
      </c>
      <c r="BB60" s="132">
        <f>'03.2 - Úprava rozvodu plynu'!F37</f>
        <v>0</v>
      </c>
      <c r="BC60" s="132">
        <f>'03.2 - Úprava rozvodu plynu'!F38</f>
        <v>0</v>
      </c>
      <c r="BD60" s="134">
        <f>'03.2 - Úprava rozvodu plynu'!F39</f>
        <v>0</v>
      </c>
      <c r="BE60" s="4"/>
      <c r="BT60" s="135" t="s">
        <v>83</v>
      </c>
      <c r="BV60" s="135" t="s">
        <v>75</v>
      </c>
      <c r="BW60" s="135" t="s">
        <v>99</v>
      </c>
      <c r="BX60" s="135" t="s">
        <v>92</v>
      </c>
      <c r="CL60" s="135" t="s">
        <v>19</v>
      </c>
    </row>
    <row r="61" s="4" customFormat="1" ht="16.5" customHeight="1">
      <c r="A61" s="113" t="s">
        <v>77</v>
      </c>
      <c r="B61" s="65"/>
      <c r="C61" s="127"/>
      <c r="D61" s="127"/>
      <c r="E61" s="128" t="s">
        <v>100</v>
      </c>
      <c r="F61" s="128"/>
      <c r="G61" s="128"/>
      <c r="H61" s="128"/>
      <c r="I61" s="128"/>
      <c r="J61" s="127"/>
      <c r="K61" s="128" t="s">
        <v>101</v>
      </c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9">
        <f>'03.3 - Vytápění'!J32</f>
        <v>0</v>
      </c>
      <c r="AH61" s="127"/>
      <c r="AI61" s="127"/>
      <c r="AJ61" s="127"/>
      <c r="AK61" s="127"/>
      <c r="AL61" s="127"/>
      <c r="AM61" s="127"/>
      <c r="AN61" s="129">
        <f>SUM(AG61,AT61)</f>
        <v>0</v>
      </c>
      <c r="AO61" s="127"/>
      <c r="AP61" s="127"/>
      <c r="AQ61" s="130" t="s">
        <v>95</v>
      </c>
      <c r="AR61" s="67"/>
      <c r="AS61" s="131">
        <v>0</v>
      </c>
      <c r="AT61" s="132">
        <f>ROUND(SUM(AV61:AW61),2)</f>
        <v>0</v>
      </c>
      <c r="AU61" s="133">
        <f>'03.3 - Vytápění'!P93</f>
        <v>0</v>
      </c>
      <c r="AV61" s="132">
        <f>'03.3 - Vytápění'!J35</f>
        <v>0</v>
      </c>
      <c r="AW61" s="132">
        <f>'03.3 - Vytápění'!J36</f>
        <v>0</v>
      </c>
      <c r="AX61" s="132">
        <f>'03.3 - Vytápění'!J37</f>
        <v>0</v>
      </c>
      <c r="AY61" s="132">
        <f>'03.3 - Vytápění'!J38</f>
        <v>0</v>
      </c>
      <c r="AZ61" s="132">
        <f>'03.3 - Vytápění'!F35</f>
        <v>0</v>
      </c>
      <c r="BA61" s="132">
        <f>'03.3 - Vytápění'!F36</f>
        <v>0</v>
      </c>
      <c r="BB61" s="132">
        <f>'03.3 - Vytápění'!F37</f>
        <v>0</v>
      </c>
      <c r="BC61" s="132">
        <f>'03.3 - Vytápění'!F38</f>
        <v>0</v>
      </c>
      <c r="BD61" s="134">
        <f>'03.3 - Vytápění'!F39</f>
        <v>0</v>
      </c>
      <c r="BE61" s="4"/>
      <c r="BT61" s="135" t="s">
        <v>83</v>
      </c>
      <c r="BV61" s="135" t="s">
        <v>75</v>
      </c>
      <c r="BW61" s="135" t="s">
        <v>102</v>
      </c>
      <c r="BX61" s="135" t="s">
        <v>92</v>
      </c>
      <c r="CL61" s="135" t="s">
        <v>19</v>
      </c>
    </row>
    <row r="62" s="4" customFormat="1" ht="16.5" customHeight="1">
      <c r="A62" s="113" t="s">
        <v>77</v>
      </c>
      <c r="B62" s="65"/>
      <c r="C62" s="127"/>
      <c r="D62" s="127"/>
      <c r="E62" s="128" t="s">
        <v>103</v>
      </c>
      <c r="F62" s="128"/>
      <c r="G62" s="128"/>
      <c r="H62" s="128"/>
      <c r="I62" s="128"/>
      <c r="J62" s="127"/>
      <c r="K62" s="128" t="s">
        <v>104</v>
      </c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>
        <f>'03.4 - ZTI'!J32</f>
        <v>0</v>
      </c>
      <c r="AH62" s="127"/>
      <c r="AI62" s="127"/>
      <c r="AJ62" s="127"/>
      <c r="AK62" s="127"/>
      <c r="AL62" s="127"/>
      <c r="AM62" s="127"/>
      <c r="AN62" s="129">
        <f>SUM(AG62,AT62)</f>
        <v>0</v>
      </c>
      <c r="AO62" s="127"/>
      <c r="AP62" s="127"/>
      <c r="AQ62" s="130" t="s">
        <v>95</v>
      </c>
      <c r="AR62" s="67"/>
      <c r="AS62" s="131">
        <v>0</v>
      </c>
      <c r="AT62" s="132">
        <f>ROUND(SUM(AV62:AW62),2)</f>
        <v>0</v>
      </c>
      <c r="AU62" s="133">
        <f>'03.4 - ZTI'!P91</f>
        <v>0</v>
      </c>
      <c r="AV62" s="132">
        <f>'03.4 - ZTI'!J35</f>
        <v>0</v>
      </c>
      <c r="AW62" s="132">
        <f>'03.4 - ZTI'!J36</f>
        <v>0</v>
      </c>
      <c r="AX62" s="132">
        <f>'03.4 - ZTI'!J37</f>
        <v>0</v>
      </c>
      <c r="AY62" s="132">
        <f>'03.4 - ZTI'!J38</f>
        <v>0</v>
      </c>
      <c r="AZ62" s="132">
        <f>'03.4 - ZTI'!F35</f>
        <v>0</v>
      </c>
      <c r="BA62" s="132">
        <f>'03.4 - ZTI'!F36</f>
        <v>0</v>
      </c>
      <c r="BB62" s="132">
        <f>'03.4 - ZTI'!F37</f>
        <v>0</v>
      </c>
      <c r="BC62" s="132">
        <f>'03.4 - ZTI'!F38</f>
        <v>0</v>
      </c>
      <c r="BD62" s="134">
        <f>'03.4 - ZTI'!F39</f>
        <v>0</v>
      </c>
      <c r="BE62" s="4"/>
      <c r="BT62" s="135" t="s">
        <v>83</v>
      </c>
      <c r="BV62" s="135" t="s">
        <v>75</v>
      </c>
      <c r="BW62" s="135" t="s">
        <v>105</v>
      </c>
      <c r="BX62" s="135" t="s">
        <v>92</v>
      </c>
      <c r="CL62" s="135" t="s">
        <v>19</v>
      </c>
    </row>
    <row r="63" s="4" customFormat="1" ht="16.5" customHeight="1">
      <c r="A63" s="113" t="s">
        <v>77</v>
      </c>
      <c r="B63" s="65"/>
      <c r="C63" s="127"/>
      <c r="D63" s="127"/>
      <c r="E63" s="128" t="s">
        <v>106</v>
      </c>
      <c r="F63" s="128"/>
      <c r="G63" s="128"/>
      <c r="H63" s="128"/>
      <c r="I63" s="128"/>
      <c r="J63" s="127"/>
      <c r="K63" s="128" t="s">
        <v>107</v>
      </c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29">
        <f>'03.5 - Tuková kanalizace'!J32</f>
        <v>0</v>
      </c>
      <c r="AH63" s="127"/>
      <c r="AI63" s="127"/>
      <c r="AJ63" s="127"/>
      <c r="AK63" s="127"/>
      <c r="AL63" s="127"/>
      <c r="AM63" s="127"/>
      <c r="AN63" s="129">
        <f>SUM(AG63,AT63)</f>
        <v>0</v>
      </c>
      <c r="AO63" s="127"/>
      <c r="AP63" s="127"/>
      <c r="AQ63" s="130" t="s">
        <v>95</v>
      </c>
      <c r="AR63" s="67"/>
      <c r="AS63" s="131">
        <v>0</v>
      </c>
      <c r="AT63" s="132">
        <f>ROUND(SUM(AV63:AW63),2)</f>
        <v>0</v>
      </c>
      <c r="AU63" s="133">
        <f>'03.5 - Tuková kanalizace'!P91</f>
        <v>0</v>
      </c>
      <c r="AV63" s="132">
        <f>'03.5 - Tuková kanalizace'!J35</f>
        <v>0</v>
      </c>
      <c r="AW63" s="132">
        <f>'03.5 - Tuková kanalizace'!J36</f>
        <v>0</v>
      </c>
      <c r="AX63" s="132">
        <f>'03.5 - Tuková kanalizace'!J37</f>
        <v>0</v>
      </c>
      <c r="AY63" s="132">
        <f>'03.5 - Tuková kanalizace'!J38</f>
        <v>0</v>
      </c>
      <c r="AZ63" s="132">
        <f>'03.5 - Tuková kanalizace'!F35</f>
        <v>0</v>
      </c>
      <c r="BA63" s="132">
        <f>'03.5 - Tuková kanalizace'!F36</f>
        <v>0</v>
      </c>
      <c r="BB63" s="132">
        <f>'03.5 - Tuková kanalizace'!F37</f>
        <v>0</v>
      </c>
      <c r="BC63" s="132">
        <f>'03.5 - Tuková kanalizace'!F38</f>
        <v>0</v>
      </c>
      <c r="BD63" s="134">
        <f>'03.5 - Tuková kanalizace'!F39</f>
        <v>0</v>
      </c>
      <c r="BE63" s="4"/>
      <c r="BT63" s="135" t="s">
        <v>83</v>
      </c>
      <c r="BV63" s="135" t="s">
        <v>75</v>
      </c>
      <c r="BW63" s="135" t="s">
        <v>108</v>
      </c>
      <c r="BX63" s="135" t="s">
        <v>92</v>
      </c>
      <c r="CL63" s="135" t="s">
        <v>19</v>
      </c>
    </row>
    <row r="64" s="4" customFormat="1" ht="16.5" customHeight="1">
      <c r="A64" s="113" t="s">
        <v>77</v>
      </c>
      <c r="B64" s="65"/>
      <c r="C64" s="127"/>
      <c r="D64" s="127"/>
      <c r="E64" s="128" t="s">
        <v>109</v>
      </c>
      <c r="F64" s="128"/>
      <c r="G64" s="128"/>
      <c r="H64" s="128"/>
      <c r="I64" s="128"/>
      <c r="J64" s="127"/>
      <c r="K64" s="128" t="s">
        <v>110</v>
      </c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9">
        <f>'03.6 - Přeložka splaškové...'!J32</f>
        <v>0</v>
      </c>
      <c r="AH64" s="127"/>
      <c r="AI64" s="127"/>
      <c r="AJ64" s="127"/>
      <c r="AK64" s="127"/>
      <c r="AL64" s="127"/>
      <c r="AM64" s="127"/>
      <c r="AN64" s="129">
        <f>SUM(AG64,AT64)</f>
        <v>0</v>
      </c>
      <c r="AO64" s="127"/>
      <c r="AP64" s="127"/>
      <c r="AQ64" s="130" t="s">
        <v>95</v>
      </c>
      <c r="AR64" s="67"/>
      <c r="AS64" s="131">
        <v>0</v>
      </c>
      <c r="AT64" s="132">
        <f>ROUND(SUM(AV64:AW64),2)</f>
        <v>0</v>
      </c>
      <c r="AU64" s="133">
        <f>'03.6 - Přeložka splaškové...'!P89</f>
        <v>0</v>
      </c>
      <c r="AV64" s="132">
        <f>'03.6 - Přeložka splaškové...'!J35</f>
        <v>0</v>
      </c>
      <c r="AW64" s="132">
        <f>'03.6 - Přeložka splaškové...'!J36</f>
        <v>0</v>
      </c>
      <c r="AX64" s="132">
        <f>'03.6 - Přeložka splaškové...'!J37</f>
        <v>0</v>
      </c>
      <c r="AY64" s="132">
        <f>'03.6 - Přeložka splaškové...'!J38</f>
        <v>0</v>
      </c>
      <c r="AZ64" s="132">
        <f>'03.6 - Přeložka splaškové...'!F35</f>
        <v>0</v>
      </c>
      <c r="BA64" s="132">
        <f>'03.6 - Přeložka splaškové...'!F36</f>
        <v>0</v>
      </c>
      <c r="BB64" s="132">
        <f>'03.6 - Přeložka splaškové...'!F37</f>
        <v>0</v>
      </c>
      <c r="BC64" s="132">
        <f>'03.6 - Přeložka splaškové...'!F38</f>
        <v>0</v>
      </c>
      <c r="BD64" s="134">
        <f>'03.6 - Přeložka splaškové...'!F39</f>
        <v>0</v>
      </c>
      <c r="BE64" s="4"/>
      <c r="BT64" s="135" t="s">
        <v>83</v>
      </c>
      <c r="BV64" s="135" t="s">
        <v>75</v>
      </c>
      <c r="BW64" s="135" t="s">
        <v>111</v>
      </c>
      <c r="BX64" s="135" t="s">
        <v>92</v>
      </c>
      <c r="CL64" s="135" t="s">
        <v>19</v>
      </c>
    </row>
    <row r="65" s="4" customFormat="1" ht="16.5" customHeight="1">
      <c r="A65" s="113" t="s">
        <v>77</v>
      </c>
      <c r="B65" s="65"/>
      <c r="C65" s="127"/>
      <c r="D65" s="127"/>
      <c r="E65" s="128" t="s">
        <v>112</v>
      </c>
      <c r="F65" s="128"/>
      <c r="G65" s="128"/>
      <c r="H65" s="128"/>
      <c r="I65" s="128"/>
      <c r="J65" s="127"/>
      <c r="K65" s="128" t="s">
        <v>113</v>
      </c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9">
        <f>'03.7 - VZT'!J32</f>
        <v>0</v>
      </c>
      <c r="AH65" s="127"/>
      <c r="AI65" s="127"/>
      <c r="AJ65" s="127"/>
      <c r="AK65" s="127"/>
      <c r="AL65" s="127"/>
      <c r="AM65" s="127"/>
      <c r="AN65" s="129">
        <f>SUM(AG65,AT65)</f>
        <v>0</v>
      </c>
      <c r="AO65" s="127"/>
      <c r="AP65" s="127"/>
      <c r="AQ65" s="130" t="s">
        <v>95</v>
      </c>
      <c r="AR65" s="67"/>
      <c r="AS65" s="131">
        <v>0</v>
      </c>
      <c r="AT65" s="132">
        <f>ROUND(SUM(AV65:AW65),2)</f>
        <v>0</v>
      </c>
      <c r="AU65" s="133">
        <f>'03.7 - VZT'!P94</f>
        <v>0</v>
      </c>
      <c r="AV65" s="132">
        <f>'03.7 - VZT'!J35</f>
        <v>0</v>
      </c>
      <c r="AW65" s="132">
        <f>'03.7 - VZT'!J36</f>
        <v>0</v>
      </c>
      <c r="AX65" s="132">
        <f>'03.7 - VZT'!J37</f>
        <v>0</v>
      </c>
      <c r="AY65" s="132">
        <f>'03.7 - VZT'!J38</f>
        <v>0</v>
      </c>
      <c r="AZ65" s="132">
        <f>'03.7 - VZT'!F35</f>
        <v>0</v>
      </c>
      <c r="BA65" s="132">
        <f>'03.7 - VZT'!F36</f>
        <v>0</v>
      </c>
      <c r="BB65" s="132">
        <f>'03.7 - VZT'!F37</f>
        <v>0</v>
      </c>
      <c r="BC65" s="132">
        <f>'03.7 - VZT'!F38</f>
        <v>0</v>
      </c>
      <c r="BD65" s="134">
        <f>'03.7 - VZT'!F39</f>
        <v>0</v>
      </c>
      <c r="BE65" s="4"/>
      <c r="BT65" s="135" t="s">
        <v>83</v>
      </c>
      <c r="BV65" s="135" t="s">
        <v>75</v>
      </c>
      <c r="BW65" s="135" t="s">
        <v>114</v>
      </c>
      <c r="BX65" s="135" t="s">
        <v>92</v>
      </c>
      <c r="CL65" s="135" t="s">
        <v>19</v>
      </c>
    </row>
    <row r="66" s="4" customFormat="1" ht="16.5" customHeight="1">
      <c r="A66" s="113" t="s">
        <v>77</v>
      </c>
      <c r="B66" s="65"/>
      <c r="C66" s="127"/>
      <c r="D66" s="127"/>
      <c r="E66" s="128" t="s">
        <v>115</v>
      </c>
      <c r="F66" s="128"/>
      <c r="G66" s="128"/>
      <c r="H66" s="128"/>
      <c r="I66" s="128"/>
      <c r="J66" s="127"/>
      <c r="K66" s="128" t="s">
        <v>116</v>
      </c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9">
        <f>'03.9 - Výtah'!J32</f>
        <v>0</v>
      </c>
      <c r="AH66" s="127"/>
      <c r="AI66" s="127"/>
      <c r="AJ66" s="127"/>
      <c r="AK66" s="127"/>
      <c r="AL66" s="127"/>
      <c r="AM66" s="127"/>
      <c r="AN66" s="129">
        <f>SUM(AG66,AT66)</f>
        <v>0</v>
      </c>
      <c r="AO66" s="127"/>
      <c r="AP66" s="127"/>
      <c r="AQ66" s="130" t="s">
        <v>95</v>
      </c>
      <c r="AR66" s="67"/>
      <c r="AS66" s="131">
        <v>0</v>
      </c>
      <c r="AT66" s="132">
        <f>ROUND(SUM(AV66:AW66),2)</f>
        <v>0</v>
      </c>
      <c r="AU66" s="133">
        <f>'03.9 - Výtah'!P87</f>
        <v>0</v>
      </c>
      <c r="AV66" s="132">
        <f>'03.9 - Výtah'!J35</f>
        <v>0</v>
      </c>
      <c r="AW66" s="132">
        <f>'03.9 - Výtah'!J36</f>
        <v>0</v>
      </c>
      <c r="AX66" s="132">
        <f>'03.9 - Výtah'!J37</f>
        <v>0</v>
      </c>
      <c r="AY66" s="132">
        <f>'03.9 - Výtah'!J38</f>
        <v>0</v>
      </c>
      <c r="AZ66" s="132">
        <f>'03.9 - Výtah'!F35</f>
        <v>0</v>
      </c>
      <c r="BA66" s="132">
        <f>'03.9 - Výtah'!F36</f>
        <v>0</v>
      </c>
      <c r="BB66" s="132">
        <f>'03.9 - Výtah'!F37</f>
        <v>0</v>
      </c>
      <c r="BC66" s="132">
        <f>'03.9 - Výtah'!F38</f>
        <v>0</v>
      </c>
      <c r="BD66" s="134">
        <f>'03.9 - Výtah'!F39</f>
        <v>0</v>
      </c>
      <c r="BE66" s="4"/>
      <c r="BT66" s="135" t="s">
        <v>83</v>
      </c>
      <c r="BV66" s="135" t="s">
        <v>75</v>
      </c>
      <c r="BW66" s="135" t="s">
        <v>117</v>
      </c>
      <c r="BX66" s="135" t="s">
        <v>92</v>
      </c>
      <c r="CL66" s="135" t="s">
        <v>19</v>
      </c>
    </row>
    <row r="67" s="4" customFormat="1" ht="16.5" customHeight="1">
      <c r="A67" s="113" t="s">
        <v>77</v>
      </c>
      <c r="B67" s="65"/>
      <c r="C67" s="127"/>
      <c r="D67" s="127"/>
      <c r="E67" s="128" t="s">
        <v>118</v>
      </c>
      <c r="F67" s="128"/>
      <c r="G67" s="128"/>
      <c r="H67" s="128"/>
      <c r="I67" s="128"/>
      <c r="J67" s="127"/>
      <c r="K67" s="128" t="s">
        <v>119</v>
      </c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9">
        <f>'03.10 - MaR'!J32</f>
        <v>0</v>
      </c>
      <c r="AH67" s="127"/>
      <c r="AI67" s="127"/>
      <c r="AJ67" s="127"/>
      <c r="AK67" s="127"/>
      <c r="AL67" s="127"/>
      <c r="AM67" s="127"/>
      <c r="AN67" s="129">
        <f>SUM(AG67,AT67)</f>
        <v>0</v>
      </c>
      <c r="AO67" s="127"/>
      <c r="AP67" s="127"/>
      <c r="AQ67" s="130" t="s">
        <v>95</v>
      </c>
      <c r="AR67" s="67"/>
      <c r="AS67" s="131">
        <v>0</v>
      </c>
      <c r="AT67" s="132">
        <f>ROUND(SUM(AV67:AW67),2)</f>
        <v>0</v>
      </c>
      <c r="AU67" s="133">
        <f>'03.10 - MaR'!P89</f>
        <v>0</v>
      </c>
      <c r="AV67" s="132">
        <f>'03.10 - MaR'!J35</f>
        <v>0</v>
      </c>
      <c r="AW67" s="132">
        <f>'03.10 - MaR'!J36</f>
        <v>0</v>
      </c>
      <c r="AX67" s="132">
        <f>'03.10 - MaR'!J37</f>
        <v>0</v>
      </c>
      <c r="AY67" s="132">
        <f>'03.10 - MaR'!J38</f>
        <v>0</v>
      </c>
      <c r="AZ67" s="132">
        <f>'03.10 - MaR'!F35</f>
        <v>0</v>
      </c>
      <c r="BA67" s="132">
        <f>'03.10 - MaR'!F36</f>
        <v>0</v>
      </c>
      <c r="BB67" s="132">
        <f>'03.10 - MaR'!F37</f>
        <v>0</v>
      </c>
      <c r="BC67" s="132">
        <f>'03.10 - MaR'!F38</f>
        <v>0</v>
      </c>
      <c r="BD67" s="134">
        <f>'03.10 - MaR'!F39</f>
        <v>0</v>
      </c>
      <c r="BE67" s="4"/>
      <c r="BT67" s="135" t="s">
        <v>83</v>
      </c>
      <c r="BV67" s="135" t="s">
        <v>75</v>
      </c>
      <c r="BW67" s="135" t="s">
        <v>120</v>
      </c>
      <c r="BX67" s="135" t="s">
        <v>92</v>
      </c>
      <c r="CL67" s="135" t="s">
        <v>19</v>
      </c>
    </row>
    <row r="68" s="4" customFormat="1" ht="16.5" customHeight="1">
      <c r="A68" s="113" t="s">
        <v>77</v>
      </c>
      <c r="B68" s="65"/>
      <c r="C68" s="127"/>
      <c r="D68" s="127"/>
      <c r="E68" s="128" t="s">
        <v>121</v>
      </c>
      <c r="F68" s="128"/>
      <c r="G68" s="128"/>
      <c r="H68" s="128"/>
      <c r="I68" s="128"/>
      <c r="J68" s="127"/>
      <c r="K68" s="128" t="s">
        <v>122</v>
      </c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129">
        <f>'03.11 - Stavební práce pr...'!J32</f>
        <v>0</v>
      </c>
      <c r="AH68" s="127"/>
      <c r="AI68" s="127"/>
      <c r="AJ68" s="127"/>
      <c r="AK68" s="127"/>
      <c r="AL68" s="127"/>
      <c r="AM68" s="127"/>
      <c r="AN68" s="129">
        <f>SUM(AG68,AT68)</f>
        <v>0</v>
      </c>
      <c r="AO68" s="127"/>
      <c r="AP68" s="127"/>
      <c r="AQ68" s="130" t="s">
        <v>95</v>
      </c>
      <c r="AR68" s="67"/>
      <c r="AS68" s="136">
        <v>0</v>
      </c>
      <c r="AT68" s="137">
        <f>ROUND(SUM(AV68:AW68),2)</f>
        <v>0</v>
      </c>
      <c r="AU68" s="138">
        <f>'03.11 - Stavební práce pr...'!P94</f>
        <v>0</v>
      </c>
      <c r="AV68" s="137">
        <f>'03.11 - Stavební práce pr...'!J35</f>
        <v>0</v>
      </c>
      <c r="AW68" s="137">
        <f>'03.11 - Stavební práce pr...'!J36</f>
        <v>0</v>
      </c>
      <c r="AX68" s="137">
        <f>'03.11 - Stavební práce pr...'!J37</f>
        <v>0</v>
      </c>
      <c r="AY68" s="137">
        <f>'03.11 - Stavební práce pr...'!J38</f>
        <v>0</v>
      </c>
      <c r="AZ68" s="137">
        <f>'03.11 - Stavební práce pr...'!F35</f>
        <v>0</v>
      </c>
      <c r="BA68" s="137">
        <f>'03.11 - Stavební práce pr...'!F36</f>
        <v>0</v>
      </c>
      <c r="BB68" s="137">
        <f>'03.11 - Stavební práce pr...'!F37</f>
        <v>0</v>
      </c>
      <c r="BC68" s="137">
        <f>'03.11 - Stavební práce pr...'!F38</f>
        <v>0</v>
      </c>
      <c r="BD68" s="139">
        <f>'03.11 - Stavební práce pr...'!F39</f>
        <v>0</v>
      </c>
      <c r="BE68" s="4"/>
      <c r="BT68" s="135" t="s">
        <v>83</v>
      </c>
      <c r="BV68" s="135" t="s">
        <v>75</v>
      </c>
      <c r="BW68" s="135" t="s">
        <v>123</v>
      </c>
      <c r="BX68" s="135" t="s">
        <v>92</v>
      </c>
      <c r="CL68" s="135" t="s">
        <v>19</v>
      </c>
    </row>
    <row r="69" s="2" customFormat="1" ht="30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6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46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</sheetData>
  <sheetProtection sheet="1" formatColumns="0" formatRows="0" objects="1" scenarios="1" spinCount="100000" saltValue="K09tGGvDXqzH23G9kBopd7ZWDmUv9D52ofEGVjQz0v4ClcYhecdyZWEnmu7a4H1Jc3sX7bTy4J6UeJSTBs0Mww==" hashValue="h5+/6bl3cNiKKy+IpFQwICQEXim7wj+BDob5FM1eYr5aDo9yxuhdrgadTgoDYdaxNUAELCwq9xoA6LoDYTSwEQ==" algorithmName="SHA-512" password="9690"/>
  <mergeCells count="94">
    <mergeCell ref="C52:G52"/>
    <mergeCell ref="D58:H58"/>
    <mergeCell ref="D57:H57"/>
    <mergeCell ref="D55:H55"/>
    <mergeCell ref="D56:H56"/>
    <mergeCell ref="E64:I64"/>
    <mergeCell ref="E63:I63"/>
    <mergeCell ref="E62:I62"/>
    <mergeCell ref="E61:I61"/>
    <mergeCell ref="E60:I60"/>
    <mergeCell ref="E59:I59"/>
    <mergeCell ref="I52:AF52"/>
    <mergeCell ref="J57:AF57"/>
    <mergeCell ref="J56:AF56"/>
    <mergeCell ref="J58:AF58"/>
    <mergeCell ref="J55:AF55"/>
    <mergeCell ref="K60:AF60"/>
    <mergeCell ref="K61:AF61"/>
    <mergeCell ref="K62:AF62"/>
    <mergeCell ref="K63:AF63"/>
    <mergeCell ref="K59:AF59"/>
    <mergeCell ref="K64:AF64"/>
    <mergeCell ref="L45:AO45"/>
    <mergeCell ref="E65:I65"/>
    <mergeCell ref="K65:AF65"/>
    <mergeCell ref="E66:I66"/>
    <mergeCell ref="K66:AF66"/>
    <mergeCell ref="E67:I67"/>
    <mergeCell ref="K67:AF67"/>
    <mergeCell ref="E68:I68"/>
    <mergeCell ref="K68:AF68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52:AM52"/>
    <mergeCell ref="AG62:AM62"/>
    <mergeCell ref="AG57:AM57"/>
    <mergeCell ref="AG63:AM63"/>
    <mergeCell ref="AG60:AM60"/>
    <mergeCell ref="AG61:AM61"/>
    <mergeCell ref="AG55:AM55"/>
    <mergeCell ref="AG56:AM56"/>
    <mergeCell ref="AG58:AM58"/>
    <mergeCell ref="AG64:AM64"/>
    <mergeCell ref="AG59:AM59"/>
    <mergeCell ref="AM49:AP49"/>
    <mergeCell ref="AM47:AN47"/>
    <mergeCell ref="AM50:AP50"/>
    <mergeCell ref="AN63:AP63"/>
    <mergeCell ref="AN64:AP64"/>
    <mergeCell ref="AN57:AP57"/>
    <mergeCell ref="AN62:AP62"/>
    <mergeCell ref="AN61:AP61"/>
    <mergeCell ref="AN60:AP60"/>
    <mergeCell ref="AN55:AP55"/>
    <mergeCell ref="AN59:AP59"/>
    <mergeCell ref="AN56:AP56"/>
    <mergeCell ref="AN52:AP52"/>
    <mergeCell ref="AN58:AP58"/>
    <mergeCell ref="AS49:AT51"/>
    <mergeCell ref="AN65:AP65"/>
    <mergeCell ref="AG65:AM65"/>
    <mergeCell ref="AN66:AP66"/>
    <mergeCell ref="AG66:AM66"/>
    <mergeCell ref="AN67:AP67"/>
    <mergeCell ref="AG67:AM67"/>
    <mergeCell ref="AN68:AP68"/>
    <mergeCell ref="AG68:AM68"/>
    <mergeCell ref="AN54:AP54"/>
  </mergeCells>
  <hyperlinks>
    <hyperlink ref="A55" location="'00 - Ostatní a vedlejší n...'!C2" display="/"/>
    <hyperlink ref="A56" location="'01 - Bourací práce'!C2" display="/"/>
    <hyperlink ref="A57" location="'02 - Stavební část'!C2" display="/"/>
    <hyperlink ref="A59" location="'03.1 - Elektro'!C2" display="/"/>
    <hyperlink ref="A60" location="'03.2 - Úprava rozvodu plynu'!C2" display="/"/>
    <hyperlink ref="A61" location="'03.3 - Vytápění'!C2" display="/"/>
    <hyperlink ref="A62" location="'03.4 - ZTI'!C2" display="/"/>
    <hyperlink ref="A63" location="'03.5 - Tuková kanalizace'!C2" display="/"/>
    <hyperlink ref="A64" location="'03.6 - Přeložka splaškové...'!C2" display="/"/>
    <hyperlink ref="A65" location="'03.7 - VZT'!C2" display="/"/>
    <hyperlink ref="A66" location="'03.9 - Výtah'!C2" display="/"/>
    <hyperlink ref="A67" location="'03.10 - MaR'!C2" display="/"/>
    <hyperlink ref="A68" location="'03.11 - Stavební práce pr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111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124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Víceúčelový objekt č.p. 55 - stavební úpravy 2NP a přístavba výtahu</v>
      </c>
      <c r="F7" s="144"/>
      <c r="G7" s="144"/>
      <c r="H7" s="144"/>
      <c r="L7" s="22"/>
    </row>
    <row r="8" s="1" customFormat="1" ht="12" customHeight="1">
      <c r="B8" s="22"/>
      <c r="D8" s="144" t="s">
        <v>125</v>
      </c>
      <c r="L8" s="22"/>
    </row>
    <row r="9" s="2" customFormat="1" ht="16.5" customHeight="1">
      <c r="A9" s="40"/>
      <c r="B9" s="46"/>
      <c r="C9" s="40"/>
      <c r="D9" s="40"/>
      <c r="E9" s="145" t="s">
        <v>1913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1914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3403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21. 9. 2024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35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36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37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49"/>
      <c r="B29" s="150"/>
      <c r="C29" s="149"/>
      <c r="D29" s="149"/>
      <c r="E29" s="151" t="s">
        <v>38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39</v>
      </c>
      <c r="E32" s="40"/>
      <c r="F32" s="40"/>
      <c r="G32" s="40"/>
      <c r="H32" s="40"/>
      <c r="I32" s="40"/>
      <c r="J32" s="155">
        <f>ROUND(J89,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41</v>
      </c>
      <c r="G34" s="40"/>
      <c r="H34" s="40"/>
      <c r="I34" s="156" t="s">
        <v>40</v>
      </c>
      <c r="J34" s="156" t="s">
        <v>42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43</v>
      </c>
      <c r="E35" s="144" t="s">
        <v>44</v>
      </c>
      <c r="F35" s="158">
        <f>ROUND((SUM(BE89:BE130)),  2)</f>
        <v>0</v>
      </c>
      <c r="G35" s="40"/>
      <c r="H35" s="40"/>
      <c r="I35" s="159">
        <v>0.20999999999999999</v>
      </c>
      <c r="J35" s="158">
        <f>ROUND(((SUM(BE89:BE130))*I35),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45</v>
      </c>
      <c r="F36" s="158">
        <f>ROUND((SUM(BF89:BF130)),  2)</f>
        <v>0</v>
      </c>
      <c r="G36" s="40"/>
      <c r="H36" s="40"/>
      <c r="I36" s="159">
        <v>0.12</v>
      </c>
      <c r="J36" s="158">
        <f>ROUND(((SUM(BF89:BF130))*I36),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46</v>
      </c>
      <c r="F37" s="158">
        <f>ROUND((SUM(BG89:BG130)),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47</v>
      </c>
      <c r="F38" s="158">
        <f>ROUND((SUM(BH89:BH130)),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48</v>
      </c>
      <c r="F39" s="158">
        <f>ROUND((SUM(BI89:BI130)),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49</v>
      </c>
      <c r="E41" s="162"/>
      <c r="F41" s="162"/>
      <c r="G41" s="163" t="s">
        <v>50</v>
      </c>
      <c r="H41" s="164" t="s">
        <v>51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127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71" t="str">
        <f>E7</f>
        <v>Víceúčelový objekt č.p. 55 - stavební úpravy 2NP a přístavba výtahu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1913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1914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03.6 - Přeložka splaškové kanalizace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Zlatá Koruna</v>
      </c>
      <c r="G56" s="42"/>
      <c r="H56" s="42"/>
      <c r="I56" s="34" t="s">
        <v>23</v>
      </c>
      <c r="J56" s="74" t="str">
        <f>IF(J14="","",J14)</f>
        <v>21. 9. 2024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Obec Zlatá Koruna</v>
      </c>
      <c r="G58" s="42"/>
      <c r="H58" s="42"/>
      <c r="I58" s="34" t="s">
        <v>31</v>
      </c>
      <c r="J58" s="38" t="str">
        <f>E23</f>
        <v>Ing. Ladislav Sláma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5.6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Filip Šimek www.rozp.cz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128</v>
      </c>
      <c r="D61" s="173"/>
      <c r="E61" s="173"/>
      <c r="F61" s="173"/>
      <c r="G61" s="173"/>
      <c r="H61" s="173"/>
      <c r="I61" s="173"/>
      <c r="J61" s="174" t="s">
        <v>129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71</v>
      </c>
      <c r="D63" s="42"/>
      <c r="E63" s="42"/>
      <c r="F63" s="42"/>
      <c r="G63" s="42"/>
      <c r="H63" s="42"/>
      <c r="I63" s="42"/>
      <c r="J63" s="104">
        <f>J89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130</v>
      </c>
    </row>
    <row r="64" s="9" customFormat="1" ht="24.96" customHeight="1">
      <c r="A64" s="9"/>
      <c r="B64" s="176"/>
      <c r="C64" s="177"/>
      <c r="D64" s="178" t="s">
        <v>3243</v>
      </c>
      <c r="E64" s="179"/>
      <c r="F64" s="179"/>
      <c r="G64" s="179"/>
      <c r="H64" s="179"/>
      <c r="I64" s="179"/>
      <c r="J64" s="180">
        <f>J90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6"/>
      <c r="C65" s="177"/>
      <c r="D65" s="178" t="s">
        <v>3245</v>
      </c>
      <c r="E65" s="179"/>
      <c r="F65" s="179"/>
      <c r="G65" s="179"/>
      <c r="H65" s="179"/>
      <c r="I65" s="179"/>
      <c r="J65" s="180">
        <f>J108</f>
        <v>0</v>
      </c>
      <c r="K65" s="177"/>
      <c r="L65" s="18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6"/>
      <c r="C66" s="177"/>
      <c r="D66" s="178" t="s">
        <v>3246</v>
      </c>
      <c r="E66" s="179"/>
      <c r="F66" s="179"/>
      <c r="G66" s="179"/>
      <c r="H66" s="179"/>
      <c r="I66" s="179"/>
      <c r="J66" s="180">
        <f>J110</f>
        <v>0</v>
      </c>
      <c r="K66" s="177"/>
      <c r="L66" s="18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6"/>
      <c r="C67" s="177"/>
      <c r="D67" s="178" t="s">
        <v>2756</v>
      </c>
      <c r="E67" s="179"/>
      <c r="F67" s="179"/>
      <c r="G67" s="179"/>
      <c r="H67" s="179"/>
      <c r="I67" s="179"/>
      <c r="J67" s="180">
        <f>J121</f>
        <v>0</v>
      </c>
      <c r="K67" s="177"/>
      <c r="L67" s="18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4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133</v>
      </c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6.25" customHeight="1">
      <c r="A77" s="40"/>
      <c r="B77" s="41"/>
      <c r="C77" s="42"/>
      <c r="D77" s="42"/>
      <c r="E77" s="171" t="str">
        <f>E7</f>
        <v>Víceúčelový objekt č.p. 55 - stavební úpravy 2NP a přístavba výtahu</v>
      </c>
      <c r="F77" s="34"/>
      <c r="G77" s="34"/>
      <c r="H77" s="34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1" customFormat="1" ht="12" customHeight="1">
      <c r="B78" s="23"/>
      <c r="C78" s="34" t="s">
        <v>125</v>
      </c>
      <c r="D78" s="24"/>
      <c r="E78" s="24"/>
      <c r="F78" s="24"/>
      <c r="G78" s="24"/>
      <c r="H78" s="24"/>
      <c r="I78" s="24"/>
      <c r="J78" s="24"/>
      <c r="K78" s="24"/>
      <c r="L78" s="22"/>
    </row>
    <row r="79" s="2" customFormat="1" ht="16.5" customHeight="1">
      <c r="A79" s="40"/>
      <c r="B79" s="41"/>
      <c r="C79" s="42"/>
      <c r="D79" s="42"/>
      <c r="E79" s="171" t="s">
        <v>1913</v>
      </c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1914</v>
      </c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E11</f>
        <v>03.6 - Přeložka splaškové kanalizace</v>
      </c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F14</f>
        <v>Zlatá Koruna</v>
      </c>
      <c r="G83" s="42"/>
      <c r="H83" s="42"/>
      <c r="I83" s="34" t="s">
        <v>23</v>
      </c>
      <c r="J83" s="74" t="str">
        <f>IF(J14="","",J14)</f>
        <v>21. 9. 2024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2"/>
      <c r="E85" s="42"/>
      <c r="F85" s="29" t="str">
        <f>E17</f>
        <v>Obec Zlatá Koruna</v>
      </c>
      <c r="G85" s="42"/>
      <c r="H85" s="42"/>
      <c r="I85" s="34" t="s">
        <v>31</v>
      </c>
      <c r="J85" s="38" t="str">
        <f>E23</f>
        <v>Ing. Ladislav Sláma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25.65" customHeight="1">
      <c r="A86" s="40"/>
      <c r="B86" s="41"/>
      <c r="C86" s="34" t="s">
        <v>29</v>
      </c>
      <c r="D86" s="42"/>
      <c r="E86" s="42"/>
      <c r="F86" s="29" t="str">
        <f>IF(E20="","",E20)</f>
        <v>Vyplň údaj</v>
      </c>
      <c r="G86" s="42"/>
      <c r="H86" s="42"/>
      <c r="I86" s="34" t="s">
        <v>34</v>
      </c>
      <c r="J86" s="38" t="str">
        <f>E26</f>
        <v>Filip Šimek www.rozp.cz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0" customFormat="1" ht="29.28" customHeight="1">
      <c r="A88" s="182"/>
      <c r="B88" s="183"/>
      <c r="C88" s="184" t="s">
        <v>134</v>
      </c>
      <c r="D88" s="185" t="s">
        <v>58</v>
      </c>
      <c r="E88" s="185" t="s">
        <v>54</v>
      </c>
      <c r="F88" s="185" t="s">
        <v>55</v>
      </c>
      <c r="G88" s="185" t="s">
        <v>135</v>
      </c>
      <c r="H88" s="185" t="s">
        <v>136</v>
      </c>
      <c r="I88" s="185" t="s">
        <v>137</v>
      </c>
      <c r="J88" s="185" t="s">
        <v>129</v>
      </c>
      <c r="K88" s="186" t="s">
        <v>138</v>
      </c>
      <c r="L88" s="187"/>
      <c r="M88" s="94" t="s">
        <v>19</v>
      </c>
      <c r="N88" s="95" t="s">
        <v>43</v>
      </c>
      <c r="O88" s="95" t="s">
        <v>139</v>
      </c>
      <c r="P88" s="95" t="s">
        <v>140</v>
      </c>
      <c r="Q88" s="95" t="s">
        <v>141</v>
      </c>
      <c r="R88" s="95" t="s">
        <v>142</v>
      </c>
      <c r="S88" s="95" t="s">
        <v>143</v>
      </c>
      <c r="T88" s="96" t="s">
        <v>144</v>
      </c>
      <c r="U88" s="182"/>
      <c r="V88" s="182"/>
      <c r="W88" s="182"/>
      <c r="X88" s="182"/>
      <c r="Y88" s="182"/>
      <c r="Z88" s="182"/>
      <c r="AA88" s="182"/>
      <c r="AB88" s="182"/>
      <c r="AC88" s="182"/>
      <c r="AD88" s="182"/>
      <c r="AE88" s="182"/>
    </row>
    <row r="89" s="2" customFormat="1" ht="22.8" customHeight="1">
      <c r="A89" s="40"/>
      <c r="B89" s="41"/>
      <c r="C89" s="101" t="s">
        <v>145</v>
      </c>
      <c r="D89" s="42"/>
      <c r="E89" s="42"/>
      <c r="F89" s="42"/>
      <c r="G89" s="42"/>
      <c r="H89" s="42"/>
      <c r="I89" s="42"/>
      <c r="J89" s="188">
        <f>BK89</f>
        <v>0</v>
      </c>
      <c r="K89" s="42"/>
      <c r="L89" s="46"/>
      <c r="M89" s="97"/>
      <c r="N89" s="189"/>
      <c r="O89" s="98"/>
      <c r="P89" s="190">
        <f>P90+P108+P110+P121</f>
        <v>0</v>
      </c>
      <c r="Q89" s="98"/>
      <c r="R89" s="190">
        <f>R90+R108+R110+R121</f>
        <v>0</v>
      </c>
      <c r="S89" s="98"/>
      <c r="T89" s="191">
        <f>T90+T108+T110+T121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72</v>
      </c>
      <c r="AU89" s="19" t="s">
        <v>130</v>
      </c>
      <c r="BK89" s="192">
        <f>BK90+BK108+BK110+BK121</f>
        <v>0</v>
      </c>
    </row>
    <row r="90" s="11" customFormat="1" ht="25.92" customHeight="1">
      <c r="A90" s="11"/>
      <c r="B90" s="193"/>
      <c r="C90" s="194"/>
      <c r="D90" s="195" t="s">
        <v>72</v>
      </c>
      <c r="E90" s="196" t="s">
        <v>3247</v>
      </c>
      <c r="F90" s="196" t="s">
        <v>236</v>
      </c>
      <c r="G90" s="194"/>
      <c r="H90" s="194"/>
      <c r="I90" s="197"/>
      <c r="J90" s="198">
        <f>BK90</f>
        <v>0</v>
      </c>
      <c r="K90" s="194"/>
      <c r="L90" s="199"/>
      <c r="M90" s="200"/>
      <c r="N90" s="201"/>
      <c r="O90" s="201"/>
      <c r="P90" s="202">
        <f>SUM(P91:P107)</f>
        <v>0</v>
      </c>
      <c r="Q90" s="201"/>
      <c r="R90" s="202">
        <f>SUM(R91:R107)</f>
        <v>0</v>
      </c>
      <c r="S90" s="201"/>
      <c r="T90" s="203">
        <f>SUM(T91:T107)</f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R90" s="204" t="s">
        <v>81</v>
      </c>
      <c r="AT90" s="205" t="s">
        <v>72</v>
      </c>
      <c r="AU90" s="205" t="s">
        <v>73</v>
      </c>
      <c r="AY90" s="204" t="s">
        <v>147</v>
      </c>
      <c r="BK90" s="206">
        <f>SUM(BK91:BK107)</f>
        <v>0</v>
      </c>
    </row>
    <row r="91" s="2" customFormat="1" ht="16.5" customHeight="1">
      <c r="A91" s="40"/>
      <c r="B91" s="41"/>
      <c r="C91" s="207" t="s">
        <v>81</v>
      </c>
      <c r="D91" s="207" t="s">
        <v>148</v>
      </c>
      <c r="E91" s="208" t="s">
        <v>3248</v>
      </c>
      <c r="F91" s="209" t="s">
        <v>3249</v>
      </c>
      <c r="G91" s="210" t="s">
        <v>272</v>
      </c>
      <c r="H91" s="211">
        <v>1.944</v>
      </c>
      <c r="I91" s="212"/>
      <c r="J91" s="213">
        <f>ROUND(I91*H91,2)</f>
        <v>0</v>
      </c>
      <c r="K91" s="209" t="s">
        <v>19</v>
      </c>
      <c r="L91" s="46"/>
      <c r="M91" s="214" t="s">
        <v>19</v>
      </c>
      <c r="N91" s="215" t="s">
        <v>44</v>
      </c>
      <c r="O91" s="86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8" t="s">
        <v>152</v>
      </c>
      <c r="AT91" s="218" t="s">
        <v>148</v>
      </c>
      <c r="AU91" s="218" t="s">
        <v>81</v>
      </c>
      <c r="AY91" s="19" t="s">
        <v>147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19" t="s">
        <v>81</v>
      </c>
      <c r="BK91" s="219">
        <f>ROUND(I91*H91,2)</f>
        <v>0</v>
      </c>
      <c r="BL91" s="19" t="s">
        <v>152</v>
      </c>
      <c r="BM91" s="218" t="s">
        <v>3404</v>
      </c>
    </row>
    <row r="92" s="2" customFormat="1" ht="21.75" customHeight="1">
      <c r="A92" s="40"/>
      <c r="B92" s="41"/>
      <c r="C92" s="207" t="s">
        <v>83</v>
      </c>
      <c r="D92" s="207" t="s">
        <v>148</v>
      </c>
      <c r="E92" s="208" t="s">
        <v>3251</v>
      </c>
      <c r="F92" s="209" t="s">
        <v>3252</v>
      </c>
      <c r="G92" s="210" t="s">
        <v>272</v>
      </c>
      <c r="H92" s="211">
        <v>9.7200000000000006</v>
      </c>
      <c r="I92" s="212"/>
      <c r="J92" s="213">
        <f>ROUND(I92*H92,2)</f>
        <v>0</v>
      </c>
      <c r="K92" s="209" t="s">
        <v>19</v>
      </c>
      <c r="L92" s="46"/>
      <c r="M92" s="214" t="s">
        <v>19</v>
      </c>
      <c r="N92" s="215" t="s">
        <v>44</v>
      </c>
      <c r="O92" s="86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8" t="s">
        <v>152</v>
      </c>
      <c r="AT92" s="218" t="s">
        <v>148</v>
      </c>
      <c r="AU92" s="218" t="s">
        <v>81</v>
      </c>
      <c r="AY92" s="19" t="s">
        <v>147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19" t="s">
        <v>81</v>
      </c>
      <c r="BK92" s="219">
        <f>ROUND(I92*H92,2)</f>
        <v>0</v>
      </c>
      <c r="BL92" s="19" t="s">
        <v>152</v>
      </c>
      <c r="BM92" s="218" t="s">
        <v>3405</v>
      </c>
    </row>
    <row r="93" s="2" customFormat="1" ht="21.75" customHeight="1">
      <c r="A93" s="40"/>
      <c r="B93" s="41"/>
      <c r="C93" s="207" t="s">
        <v>161</v>
      </c>
      <c r="D93" s="207" t="s">
        <v>148</v>
      </c>
      <c r="E93" s="208" t="s">
        <v>3254</v>
      </c>
      <c r="F93" s="209" t="s">
        <v>3255</v>
      </c>
      <c r="G93" s="210" t="s">
        <v>272</v>
      </c>
      <c r="H93" s="211">
        <v>9.7200000000000006</v>
      </c>
      <c r="I93" s="212"/>
      <c r="J93" s="213">
        <f>ROUND(I93*H93,2)</f>
        <v>0</v>
      </c>
      <c r="K93" s="209" t="s">
        <v>19</v>
      </c>
      <c r="L93" s="46"/>
      <c r="M93" s="214" t="s">
        <v>19</v>
      </c>
      <c r="N93" s="215" t="s">
        <v>44</v>
      </c>
      <c r="O93" s="86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8" t="s">
        <v>152</v>
      </c>
      <c r="AT93" s="218" t="s">
        <v>148</v>
      </c>
      <c r="AU93" s="218" t="s">
        <v>81</v>
      </c>
      <c r="AY93" s="19" t="s">
        <v>147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81</v>
      </c>
      <c r="BK93" s="219">
        <f>ROUND(I93*H93,2)</f>
        <v>0</v>
      </c>
      <c r="BL93" s="19" t="s">
        <v>152</v>
      </c>
      <c r="BM93" s="218" t="s">
        <v>3406</v>
      </c>
    </row>
    <row r="94" s="2" customFormat="1" ht="16.5" customHeight="1">
      <c r="A94" s="40"/>
      <c r="B94" s="41"/>
      <c r="C94" s="207" t="s">
        <v>152</v>
      </c>
      <c r="D94" s="207" t="s">
        <v>148</v>
      </c>
      <c r="E94" s="208" t="s">
        <v>3257</v>
      </c>
      <c r="F94" s="209" t="s">
        <v>3258</v>
      </c>
      <c r="G94" s="210" t="s">
        <v>272</v>
      </c>
      <c r="H94" s="211">
        <v>1.944</v>
      </c>
      <c r="I94" s="212"/>
      <c r="J94" s="213">
        <f>ROUND(I94*H94,2)</f>
        <v>0</v>
      </c>
      <c r="K94" s="209" t="s">
        <v>19</v>
      </c>
      <c r="L94" s="46"/>
      <c r="M94" s="214" t="s">
        <v>19</v>
      </c>
      <c r="N94" s="215" t="s">
        <v>44</v>
      </c>
      <c r="O94" s="86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8" t="s">
        <v>152</v>
      </c>
      <c r="AT94" s="218" t="s">
        <v>148</v>
      </c>
      <c r="AU94" s="218" t="s">
        <v>81</v>
      </c>
      <c r="AY94" s="19" t="s">
        <v>147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9" t="s">
        <v>81</v>
      </c>
      <c r="BK94" s="219">
        <f>ROUND(I94*H94,2)</f>
        <v>0</v>
      </c>
      <c r="BL94" s="19" t="s">
        <v>152</v>
      </c>
      <c r="BM94" s="218" t="s">
        <v>3407</v>
      </c>
    </row>
    <row r="95" s="2" customFormat="1" ht="21.75" customHeight="1">
      <c r="A95" s="40"/>
      <c r="B95" s="41"/>
      <c r="C95" s="207" t="s">
        <v>169</v>
      </c>
      <c r="D95" s="207" t="s">
        <v>148</v>
      </c>
      <c r="E95" s="208" t="s">
        <v>3266</v>
      </c>
      <c r="F95" s="209" t="s">
        <v>3267</v>
      </c>
      <c r="G95" s="210" t="s">
        <v>272</v>
      </c>
      <c r="H95" s="211">
        <v>4.0330000000000004</v>
      </c>
      <c r="I95" s="212"/>
      <c r="J95" s="213">
        <f>ROUND(I95*H95,2)</f>
        <v>0</v>
      </c>
      <c r="K95" s="209" t="s">
        <v>19</v>
      </c>
      <c r="L95" s="46"/>
      <c r="M95" s="214" t="s">
        <v>19</v>
      </c>
      <c r="N95" s="215" t="s">
        <v>44</v>
      </c>
      <c r="O95" s="86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8" t="s">
        <v>152</v>
      </c>
      <c r="AT95" s="218" t="s">
        <v>148</v>
      </c>
      <c r="AU95" s="218" t="s">
        <v>81</v>
      </c>
      <c r="AY95" s="19" t="s">
        <v>147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19" t="s">
        <v>81</v>
      </c>
      <c r="BK95" s="219">
        <f>ROUND(I95*H95,2)</f>
        <v>0</v>
      </c>
      <c r="BL95" s="19" t="s">
        <v>152</v>
      </c>
      <c r="BM95" s="218" t="s">
        <v>3408</v>
      </c>
    </row>
    <row r="96" s="2" customFormat="1" ht="24.15" customHeight="1">
      <c r="A96" s="40"/>
      <c r="B96" s="41"/>
      <c r="C96" s="207" t="s">
        <v>176</v>
      </c>
      <c r="D96" s="207" t="s">
        <v>148</v>
      </c>
      <c r="E96" s="208" t="s">
        <v>3269</v>
      </c>
      <c r="F96" s="209" t="s">
        <v>3270</v>
      </c>
      <c r="G96" s="210" t="s">
        <v>272</v>
      </c>
      <c r="H96" s="211">
        <v>20.164999999999999</v>
      </c>
      <c r="I96" s="212"/>
      <c r="J96" s="213">
        <f>ROUND(I96*H96,2)</f>
        <v>0</v>
      </c>
      <c r="K96" s="209" t="s">
        <v>19</v>
      </c>
      <c r="L96" s="46"/>
      <c r="M96" s="214" t="s">
        <v>19</v>
      </c>
      <c r="N96" s="215" t="s">
        <v>44</v>
      </c>
      <c r="O96" s="86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8" t="s">
        <v>152</v>
      </c>
      <c r="AT96" s="218" t="s">
        <v>148</v>
      </c>
      <c r="AU96" s="218" t="s">
        <v>81</v>
      </c>
      <c r="AY96" s="19" t="s">
        <v>147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9" t="s">
        <v>81</v>
      </c>
      <c r="BK96" s="219">
        <f>ROUND(I96*H96,2)</f>
        <v>0</v>
      </c>
      <c r="BL96" s="19" t="s">
        <v>152</v>
      </c>
      <c r="BM96" s="218" t="s">
        <v>3409</v>
      </c>
    </row>
    <row r="97" s="2" customFormat="1" ht="21.75" customHeight="1">
      <c r="A97" s="40"/>
      <c r="B97" s="41"/>
      <c r="C97" s="207" t="s">
        <v>182</v>
      </c>
      <c r="D97" s="207" t="s">
        <v>148</v>
      </c>
      <c r="E97" s="208" t="s">
        <v>3272</v>
      </c>
      <c r="F97" s="209" t="s">
        <v>3273</v>
      </c>
      <c r="G97" s="210" t="s">
        <v>272</v>
      </c>
      <c r="H97" s="211">
        <v>4.8730000000000002</v>
      </c>
      <c r="I97" s="212"/>
      <c r="J97" s="213">
        <f>ROUND(I97*H97,2)</f>
        <v>0</v>
      </c>
      <c r="K97" s="209" t="s">
        <v>19</v>
      </c>
      <c r="L97" s="46"/>
      <c r="M97" s="214" t="s">
        <v>19</v>
      </c>
      <c r="N97" s="215" t="s">
        <v>44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152</v>
      </c>
      <c r="AT97" s="218" t="s">
        <v>148</v>
      </c>
      <c r="AU97" s="218" t="s">
        <v>81</v>
      </c>
      <c r="AY97" s="19" t="s">
        <v>147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81</v>
      </c>
      <c r="BK97" s="219">
        <f>ROUND(I97*H97,2)</f>
        <v>0</v>
      </c>
      <c r="BL97" s="19" t="s">
        <v>152</v>
      </c>
      <c r="BM97" s="218" t="s">
        <v>3410</v>
      </c>
    </row>
    <row r="98" s="2" customFormat="1" ht="21.75" customHeight="1">
      <c r="A98" s="40"/>
      <c r="B98" s="41"/>
      <c r="C98" s="207" t="s">
        <v>189</v>
      </c>
      <c r="D98" s="207" t="s">
        <v>148</v>
      </c>
      <c r="E98" s="208" t="s">
        <v>3275</v>
      </c>
      <c r="F98" s="209" t="s">
        <v>3276</v>
      </c>
      <c r="G98" s="210" t="s">
        <v>272</v>
      </c>
      <c r="H98" s="211">
        <v>4.8730000000000002</v>
      </c>
      <c r="I98" s="212"/>
      <c r="J98" s="213">
        <f>ROUND(I98*H98,2)</f>
        <v>0</v>
      </c>
      <c r="K98" s="209" t="s">
        <v>19</v>
      </c>
      <c r="L98" s="46"/>
      <c r="M98" s="214" t="s">
        <v>19</v>
      </c>
      <c r="N98" s="215" t="s">
        <v>44</v>
      </c>
      <c r="O98" s="86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8" t="s">
        <v>152</v>
      </c>
      <c r="AT98" s="218" t="s">
        <v>148</v>
      </c>
      <c r="AU98" s="218" t="s">
        <v>81</v>
      </c>
      <c r="AY98" s="19" t="s">
        <v>147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19" t="s">
        <v>81</v>
      </c>
      <c r="BK98" s="219">
        <f>ROUND(I98*H98,2)</f>
        <v>0</v>
      </c>
      <c r="BL98" s="19" t="s">
        <v>152</v>
      </c>
      <c r="BM98" s="218" t="s">
        <v>3411</v>
      </c>
    </row>
    <row r="99" s="2" customFormat="1" ht="16.5" customHeight="1">
      <c r="A99" s="40"/>
      <c r="B99" s="41"/>
      <c r="C99" s="207" t="s">
        <v>195</v>
      </c>
      <c r="D99" s="207" t="s">
        <v>148</v>
      </c>
      <c r="E99" s="208" t="s">
        <v>3278</v>
      </c>
      <c r="F99" s="209" t="s">
        <v>3279</v>
      </c>
      <c r="G99" s="210" t="s">
        <v>436</v>
      </c>
      <c r="H99" s="211">
        <v>8.1379999999999999</v>
      </c>
      <c r="I99" s="212"/>
      <c r="J99" s="213">
        <f>ROUND(I99*H99,2)</f>
        <v>0</v>
      </c>
      <c r="K99" s="209" t="s">
        <v>19</v>
      </c>
      <c r="L99" s="46"/>
      <c r="M99" s="214" t="s">
        <v>19</v>
      </c>
      <c r="N99" s="215" t="s">
        <v>44</v>
      </c>
      <c r="O99" s="86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152</v>
      </c>
      <c r="AT99" s="218" t="s">
        <v>148</v>
      </c>
      <c r="AU99" s="218" t="s">
        <v>81</v>
      </c>
      <c r="AY99" s="19" t="s">
        <v>147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81</v>
      </c>
      <c r="BK99" s="219">
        <f>ROUND(I99*H99,2)</f>
        <v>0</v>
      </c>
      <c r="BL99" s="19" t="s">
        <v>152</v>
      </c>
      <c r="BM99" s="218" t="s">
        <v>3412</v>
      </c>
    </row>
    <row r="100" s="2" customFormat="1" ht="16.5" customHeight="1">
      <c r="A100" s="40"/>
      <c r="B100" s="41"/>
      <c r="C100" s="207" t="s">
        <v>200</v>
      </c>
      <c r="D100" s="207" t="s">
        <v>148</v>
      </c>
      <c r="E100" s="208" t="s">
        <v>3281</v>
      </c>
      <c r="F100" s="209" t="s">
        <v>3282</v>
      </c>
      <c r="G100" s="210" t="s">
        <v>272</v>
      </c>
      <c r="H100" s="211">
        <v>6.6379999999999999</v>
      </c>
      <c r="I100" s="212"/>
      <c r="J100" s="213">
        <f>ROUND(I100*H100,2)</f>
        <v>0</v>
      </c>
      <c r="K100" s="209" t="s">
        <v>19</v>
      </c>
      <c r="L100" s="46"/>
      <c r="M100" s="214" t="s">
        <v>19</v>
      </c>
      <c r="N100" s="215" t="s">
        <v>44</v>
      </c>
      <c r="O100" s="86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8" t="s">
        <v>152</v>
      </c>
      <c r="AT100" s="218" t="s">
        <v>148</v>
      </c>
      <c r="AU100" s="218" t="s">
        <v>81</v>
      </c>
      <c r="AY100" s="19" t="s">
        <v>147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9" t="s">
        <v>81</v>
      </c>
      <c r="BK100" s="219">
        <f>ROUND(I100*H100,2)</f>
        <v>0</v>
      </c>
      <c r="BL100" s="19" t="s">
        <v>152</v>
      </c>
      <c r="BM100" s="218" t="s">
        <v>3413</v>
      </c>
    </row>
    <row r="101" s="2" customFormat="1" ht="24.15" customHeight="1">
      <c r="A101" s="40"/>
      <c r="B101" s="41"/>
      <c r="C101" s="207" t="s">
        <v>208</v>
      </c>
      <c r="D101" s="207" t="s">
        <v>148</v>
      </c>
      <c r="E101" s="208" t="s">
        <v>3284</v>
      </c>
      <c r="F101" s="209" t="s">
        <v>3285</v>
      </c>
      <c r="G101" s="210" t="s">
        <v>272</v>
      </c>
      <c r="H101" s="211">
        <v>4.0019999999999998</v>
      </c>
      <c r="I101" s="212"/>
      <c r="J101" s="213">
        <f>ROUND(I101*H101,2)</f>
        <v>0</v>
      </c>
      <c r="K101" s="209" t="s">
        <v>19</v>
      </c>
      <c r="L101" s="46"/>
      <c r="M101" s="214" t="s">
        <v>19</v>
      </c>
      <c r="N101" s="215" t="s">
        <v>44</v>
      </c>
      <c r="O101" s="86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8" t="s">
        <v>152</v>
      </c>
      <c r="AT101" s="218" t="s">
        <v>148</v>
      </c>
      <c r="AU101" s="218" t="s">
        <v>81</v>
      </c>
      <c r="AY101" s="19" t="s">
        <v>147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81</v>
      </c>
      <c r="BK101" s="219">
        <f>ROUND(I101*H101,2)</f>
        <v>0</v>
      </c>
      <c r="BL101" s="19" t="s">
        <v>152</v>
      </c>
      <c r="BM101" s="218" t="s">
        <v>3414</v>
      </c>
    </row>
    <row r="102" s="2" customFormat="1" ht="21.75" customHeight="1">
      <c r="A102" s="40"/>
      <c r="B102" s="41"/>
      <c r="C102" s="207" t="s">
        <v>8</v>
      </c>
      <c r="D102" s="207" t="s">
        <v>148</v>
      </c>
      <c r="E102" s="208" t="s">
        <v>3287</v>
      </c>
      <c r="F102" s="209" t="s">
        <v>3288</v>
      </c>
      <c r="G102" s="210" t="s">
        <v>239</v>
      </c>
      <c r="H102" s="211">
        <v>7.2000000000000002</v>
      </c>
      <c r="I102" s="212"/>
      <c r="J102" s="213">
        <f>ROUND(I102*H102,2)</f>
        <v>0</v>
      </c>
      <c r="K102" s="209" t="s">
        <v>19</v>
      </c>
      <c r="L102" s="46"/>
      <c r="M102" s="214" t="s">
        <v>19</v>
      </c>
      <c r="N102" s="215" t="s">
        <v>44</v>
      </c>
      <c r="O102" s="86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8" t="s">
        <v>152</v>
      </c>
      <c r="AT102" s="218" t="s">
        <v>148</v>
      </c>
      <c r="AU102" s="218" t="s">
        <v>81</v>
      </c>
      <c r="AY102" s="19" t="s">
        <v>147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9" t="s">
        <v>81</v>
      </c>
      <c r="BK102" s="219">
        <f>ROUND(I102*H102,2)</f>
        <v>0</v>
      </c>
      <c r="BL102" s="19" t="s">
        <v>152</v>
      </c>
      <c r="BM102" s="218" t="s">
        <v>3415</v>
      </c>
    </row>
    <row r="103" s="2" customFormat="1" ht="21.75" customHeight="1">
      <c r="A103" s="40"/>
      <c r="B103" s="41"/>
      <c r="C103" s="207" t="s">
        <v>330</v>
      </c>
      <c r="D103" s="207" t="s">
        <v>148</v>
      </c>
      <c r="E103" s="208" t="s">
        <v>3290</v>
      </c>
      <c r="F103" s="209" t="s">
        <v>3291</v>
      </c>
      <c r="G103" s="210" t="s">
        <v>239</v>
      </c>
      <c r="H103" s="211">
        <v>7.2000000000000002</v>
      </c>
      <c r="I103" s="212"/>
      <c r="J103" s="213">
        <f>ROUND(I103*H103,2)</f>
        <v>0</v>
      </c>
      <c r="K103" s="209" t="s">
        <v>19</v>
      </c>
      <c r="L103" s="46"/>
      <c r="M103" s="214" t="s">
        <v>19</v>
      </c>
      <c r="N103" s="215" t="s">
        <v>44</v>
      </c>
      <c r="O103" s="86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8" t="s">
        <v>152</v>
      </c>
      <c r="AT103" s="218" t="s">
        <v>148</v>
      </c>
      <c r="AU103" s="218" t="s">
        <v>81</v>
      </c>
      <c r="AY103" s="19" t="s">
        <v>147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81</v>
      </c>
      <c r="BK103" s="219">
        <f>ROUND(I103*H103,2)</f>
        <v>0</v>
      </c>
      <c r="BL103" s="19" t="s">
        <v>152</v>
      </c>
      <c r="BM103" s="218" t="s">
        <v>3416</v>
      </c>
    </row>
    <row r="104" s="2" customFormat="1" ht="16.5" customHeight="1">
      <c r="A104" s="40"/>
      <c r="B104" s="41"/>
      <c r="C104" s="207" t="s">
        <v>337</v>
      </c>
      <c r="D104" s="207" t="s">
        <v>148</v>
      </c>
      <c r="E104" s="208" t="s">
        <v>3417</v>
      </c>
      <c r="F104" s="209" t="s">
        <v>3418</v>
      </c>
      <c r="G104" s="210" t="s">
        <v>272</v>
      </c>
      <c r="H104" s="211">
        <v>1.8</v>
      </c>
      <c r="I104" s="212"/>
      <c r="J104" s="213">
        <f>ROUND(I104*H104,2)</f>
        <v>0</v>
      </c>
      <c r="K104" s="209" t="s">
        <v>19</v>
      </c>
      <c r="L104" s="46"/>
      <c r="M104" s="214" t="s">
        <v>19</v>
      </c>
      <c r="N104" s="215" t="s">
        <v>44</v>
      </c>
      <c r="O104" s="86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8" t="s">
        <v>152</v>
      </c>
      <c r="AT104" s="218" t="s">
        <v>148</v>
      </c>
      <c r="AU104" s="218" t="s">
        <v>81</v>
      </c>
      <c r="AY104" s="19" t="s">
        <v>147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19" t="s">
        <v>81</v>
      </c>
      <c r="BK104" s="219">
        <f>ROUND(I104*H104,2)</f>
        <v>0</v>
      </c>
      <c r="BL104" s="19" t="s">
        <v>152</v>
      </c>
      <c r="BM104" s="218" t="s">
        <v>3419</v>
      </c>
    </row>
    <row r="105" s="2" customFormat="1" ht="21.75" customHeight="1">
      <c r="A105" s="40"/>
      <c r="B105" s="41"/>
      <c r="C105" s="207" t="s">
        <v>346</v>
      </c>
      <c r="D105" s="207" t="s">
        <v>148</v>
      </c>
      <c r="E105" s="208" t="s">
        <v>3420</v>
      </c>
      <c r="F105" s="209" t="s">
        <v>3421</v>
      </c>
      <c r="G105" s="210" t="s">
        <v>272</v>
      </c>
      <c r="H105" s="211">
        <v>0.050000000000000003</v>
      </c>
      <c r="I105" s="212"/>
      <c r="J105" s="213">
        <f>ROUND(I105*H105,2)</f>
        <v>0</v>
      </c>
      <c r="K105" s="209" t="s">
        <v>19</v>
      </c>
      <c r="L105" s="46"/>
      <c r="M105" s="214" t="s">
        <v>19</v>
      </c>
      <c r="N105" s="215" t="s">
        <v>44</v>
      </c>
      <c r="O105" s="86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8" t="s">
        <v>152</v>
      </c>
      <c r="AT105" s="218" t="s">
        <v>148</v>
      </c>
      <c r="AU105" s="218" t="s">
        <v>81</v>
      </c>
      <c r="AY105" s="19" t="s">
        <v>147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9" t="s">
        <v>81</v>
      </c>
      <c r="BK105" s="219">
        <f>ROUND(I105*H105,2)</f>
        <v>0</v>
      </c>
      <c r="BL105" s="19" t="s">
        <v>152</v>
      </c>
      <c r="BM105" s="218" t="s">
        <v>3422</v>
      </c>
    </row>
    <row r="106" s="2" customFormat="1" ht="21.75" customHeight="1">
      <c r="A106" s="40"/>
      <c r="B106" s="41"/>
      <c r="C106" s="207" t="s">
        <v>321</v>
      </c>
      <c r="D106" s="207" t="s">
        <v>148</v>
      </c>
      <c r="E106" s="208" t="s">
        <v>3423</v>
      </c>
      <c r="F106" s="209" t="s">
        <v>3424</v>
      </c>
      <c r="G106" s="210" t="s">
        <v>272</v>
      </c>
      <c r="H106" s="211">
        <v>0.83999999999999997</v>
      </c>
      <c r="I106" s="212"/>
      <c r="J106" s="213">
        <f>ROUND(I106*H106,2)</f>
        <v>0</v>
      </c>
      <c r="K106" s="209" t="s">
        <v>19</v>
      </c>
      <c r="L106" s="46"/>
      <c r="M106" s="214" t="s">
        <v>19</v>
      </c>
      <c r="N106" s="215" t="s">
        <v>44</v>
      </c>
      <c r="O106" s="86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8" t="s">
        <v>152</v>
      </c>
      <c r="AT106" s="218" t="s">
        <v>148</v>
      </c>
      <c r="AU106" s="218" t="s">
        <v>81</v>
      </c>
      <c r="AY106" s="19" t="s">
        <v>147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9" t="s">
        <v>81</v>
      </c>
      <c r="BK106" s="219">
        <f>ROUND(I106*H106,2)</f>
        <v>0</v>
      </c>
      <c r="BL106" s="19" t="s">
        <v>152</v>
      </c>
      <c r="BM106" s="218" t="s">
        <v>3425</v>
      </c>
    </row>
    <row r="107" s="2" customFormat="1" ht="24.15" customHeight="1">
      <c r="A107" s="40"/>
      <c r="B107" s="41"/>
      <c r="C107" s="207" t="s">
        <v>360</v>
      </c>
      <c r="D107" s="207" t="s">
        <v>148</v>
      </c>
      <c r="E107" s="208" t="s">
        <v>3426</v>
      </c>
      <c r="F107" s="209" t="s">
        <v>3427</v>
      </c>
      <c r="G107" s="210" t="s">
        <v>272</v>
      </c>
      <c r="H107" s="211">
        <v>3.3599999999999999</v>
      </c>
      <c r="I107" s="212"/>
      <c r="J107" s="213">
        <f>ROUND(I107*H107,2)</f>
        <v>0</v>
      </c>
      <c r="K107" s="209" t="s">
        <v>19</v>
      </c>
      <c r="L107" s="46"/>
      <c r="M107" s="214" t="s">
        <v>19</v>
      </c>
      <c r="N107" s="215" t="s">
        <v>44</v>
      </c>
      <c r="O107" s="86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8" t="s">
        <v>152</v>
      </c>
      <c r="AT107" s="218" t="s">
        <v>148</v>
      </c>
      <c r="AU107" s="218" t="s">
        <v>81</v>
      </c>
      <c r="AY107" s="19" t="s">
        <v>147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9" t="s">
        <v>81</v>
      </c>
      <c r="BK107" s="219">
        <f>ROUND(I107*H107,2)</f>
        <v>0</v>
      </c>
      <c r="BL107" s="19" t="s">
        <v>152</v>
      </c>
      <c r="BM107" s="218" t="s">
        <v>3428</v>
      </c>
    </row>
    <row r="108" s="11" customFormat="1" ht="25.92" customHeight="1">
      <c r="A108" s="11"/>
      <c r="B108" s="193"/>
      <c r="C108" s="194"/>
      <c r="D108" s="195" t="s">
        <v>72</v>
      </c>
      <c r="E108" s="196" t="s">
        <v>569</v>
      </c>
      <c r="F108" s="196" t="s">
        <v>3303</v>
      </c>
      <c r="G108" s="194"/>
      <c r="H108" s="194"/>
      <c r="I108" s="197"/>
      <c r="J108" s="198">
        <f>BK108</f>
        <v>0</v>
      </c>
      <c r="K108" s="194"/>
      <c r="L108" s="199"/>
      <c r="M108" s="200"/>
      <c r="N108" s="201"/>
      <c r="O108" s="201"/>
      <c r="P108" s="202">
        <f>P109</f>
        <v>0</v>
      </c>
      <c r="Q108" s="201"/>
      <c r="R108" s="202">
        <f>R109</f>
        <v>0</v>
      </c>
      <c r="S108" s="201"/>
      <c r="T108" s="203">
        <f>T109</f>
        <v>0</v>
      </c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R108" s="204" t="s">
        <v>81</v>
      </c>
      <c r="AT108" s="205" t="s">
        <v>72</v>
      </c>
      <c r="AU108" s="205" t="s">
        <v>73</v>
      </c>
      <c r="AY108" s="204" t="s">
        <v>147</v>
      </c>
      <c r="BK108" s="206">
        <f>BK109</f>
        <v>0</v>
      </c>
    </row>
    <row r="109" s="2" customFormat="1" ht="21.75" customHeight="1">
      <c r="A109" s="40"/>
      <c r="B109" s="41"/>
      <c r="C109" s="207" t="s">
        <v>367</v>
      </c>
      <c r="D109" s="207" t="s">
        <v>148</v>
      </c>
      <c r="E109" s="208" t="s">
        <v>3304</v>
      </c>
      <c r="F109" s="209" t="s">
        <v>3305</v>
      </c>
      <c r="G109" s="210" t="s">
        <v>272</v>
      </c>
      <c r="H109" s="211">
        <v>0.871</v>
      </c>
      <c r="I109" s="212"/>
      <c r="J109" s="213">
        <f>ROUND(I109*H109,2)</f>
        <v>0</v>
      </c>
      <c r="K109" s="209" t="s">
        <v>19</v>
      </c>
      <c r="L109" s="46"/>
      <c r="M109" s="214" t="s">
        <v>19</v>
      </c>
      <c r="N109" s="215" t="s">
        <v>44</v>
      </c>
      <c r="O109" s="86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8" t="s">
        <v>152</v>
      </c>
      <c r="AT109" s="218" t="s">
        <v>148</v>
      </c>
      <c r="AU109" s="218" t="s">
        <v>81</v>
      </c>
      <c r="AY109" s="19" t="s">
        <v>147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19" t="s">
        <v>81</v>
      </c>
      <c r="BK109" s="219">
        <f>ROUND(I109*H109,2)</f>
        <v>0</v>
      </c>
      <c r="BL109" s="19" t="s">
        <v>152</v>
      </c>
      <c r="BM109" s="218" t="s">
        <v>3429</v>
      </c>
    </row>
    <row r="110" s="11" customFormat="1" ht="25.92" customHeight="1">
      <c r="A110" s="11"/>
      <c r="B110" s="193"/>
      <c r="C110" s="194"/>
      <c r="D110" s="195" t="s">
        <v>72</v>
      </c>
      <c r="E110" s="196" t="s">
        <v>1197</v>
      </c>
      <c r="F110" s="196" t="s">
        <v>3307</v>
      </c>
      <c r="G110" s="194"/>
      <c r="H110" s="194"/>
      <c r="I110" s="197"/>
      <c r="J110" s="198">
        <f>BK110</f>
        <v>0</v>
      </c>
      <c r="K110" s="194"/>
      <c r="L110" s="199"/>
      <c r="M110" s="200"/>
      <c r="N110" s="201"/>
      <c r="O110" s="201"/>
      <c r="P110" s="202">
        <f>SUM(P111:P120)</f>
        <v>0</v>
      </c>
      <c r="Q110" s="201"/>
      <c r="R110" s="202">
        <f>SUM(R111:R120)</f>
        <v>0</v>
      </c>
      <c r="S110" s="201"/>
      <c r="T110" s="203">
        <f>SUM(T111:T120)</f>
        <v>0</v>
      </c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R110" s="204" t="s">
        <v>81</v>
      </c>
      <c r="AT110" s="205" t="s">
        <v>72</v>
      </c>
      <c r="AU110" s="205" t="s">
        <v>73</v>
      </c>
      <c r="AY110" s="204" t="s">
        <v>147</v>
      </c>
      <c r="BK110" s="206">
        <f>SUM(BK111:BK120)</f>
        <v>0</v>
      </c>
    </row>
    <row r="111" s="2" customFormat="1" ht="24.15" customHeight="1">
      <c r="A111" s="40"/>
      <c r="B111" s="41"/>
      <c r="C111" s="207" t="s">
        <v>386</v>
      </c>
      <c r="D111" s="207" t="s">
        <v>148</v>
      </c>
      <c r="E111" s="208" t="s">
        <v>3308</v>
      </c>
      <c r="F111" s="209" t="s">
        <v>3309</v>
      </c>
      <c r="G111" s="210" t="s">
        <v>429</v>
      </c>
      <c r="H111" s="211">
        <v>1</v>
      </c>
      <c r="I111" s="212"/>
      <c r="J111" s="213">
        <f>ROUND(I111*H111,2)</f>
        <v>0</v>
      </c>
      <c r="K111" s="209" t="s">
        <v>19</v>
      </c>
      <c r="L111" s="46"/>
      <c r="M111" s="214" t="s">
        <v>19</v>
      </c>
      <c r="N111" s="215" t="s">
        <v>44</v>
      </c>
      <c r="O111" s="86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8" t="s">
        <v>152</v>
      </c>
      <c r="AT111" s="218" t="s">
        <v>148</v>
      </c>
      <c r="AU111" s="218" t="s">
        <v>81</v>
      </c>
      <c r="AY111" s="19" t="s">
        <v>147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81</v>
      </c>
      <c r="BK111" s="219">
        <f>ROUND(I111*H111,2)</f>
        <v>0</v>
      </c>
      <c r="BL111" s="19" t="s">
        <v>152</v>
      </c>
      <c r="BM111" s="218" t="s">
        <v>3430</v>
      </c>
    </row>
    <row r="112" s="2" customFormat="1" ht="16.5" customHeight="1">
      <c r="A112" s="40"/>
      <c r="B112" s="41"/>
      <c r="C112" s="207" t="s">
        <v>397</v>
      </c>
      <c r="D112" s="207" t="s">
        <v>148</v>
      </c>
      <c r="E112" s="208" t="s">
        <v>3311</v>
      </c>
      <c r="F112" s="209" t="s">
        <v>3312</v>
      </c>
      <c r="G112" s="210" t="s">
        <v>252</v>
      </c>
      <c r="H112" s="211">
        <v>8</v>
      </c>
      <c r="I112" s="212"/>
      <c r="J112" s="213">
        <f>ROUND(I112*H112,2)</f>
        <v>0</v>
      </c>
      <c r="K112" s="209" t="s">
        <v>19</v>
      </c>
      <c r="L112" s="46"/>
      <c r="M112" s="214" t="s">
        <v>19</v>
      </c>
      <c r="N112" s="215" t="s">
        <v>44</v>
      </c>
      <c r="O112" s="86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8" t="s">
        <v>152</v>
      </c>
      <c r="AT112" s="218" t="s">
        <v>148</v>
      </c>
      <c r="AU112" s="218" t="s">
        <v>81</v>
      </c>
      <c r="AY112" s="19" t="s">
        <v>147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19" t="s">
        <v>81</v>
      </c>
      <c r="BK112" s="219">
        <f>ROUND(I112*H112,2)</f>
        <v>0</v>
      </c>
      <c r="BL112" s="19" t="s">
        <v>152</v>
      </c>
      <c r="BM112" s="218" t="s">
        <v>3431</v>
      </c>
    </row>
    <row r="113" s="2" customFormat="1" ht="21.75" customHeight="1">
      <c r="A113" s="40"/>
      <c r="B113" s="41"/>
      <c r="C113" s="207" t="s">
        <v>7</v>
      </c>
      <c r="D113" s="207" t="s">
        <v>148</v>
      </c>
      <c r="E113" s="208" t="s">
        <v>3339</v>
      </c>
      <c r="F113" s="209" t="s">
        <v>3340</v>
      </c>
      <c r="G113" s="210" t="s">
        <v>429</v>
      </c>
      <c r="H113" s="211">
        <v>1</v>
      </c>
      <c r="I113" s="212"/>
      <c r="J113" s="213">
        <f>ROUND(I113*H113,2)</f>
        <v>0</v>
      </c>
      <c r="K113" s="209" t="s">
        <v>19</v>
      </c>
      <c r="L113" s="46"/>
      <c r="M113" s="214" t="s">
        <v>19</v>
      </c>
      <c r="N113" s="215" t="s">
        <v>44</v>
      </c>
      <c r="O113" s="86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8" t="s">
        <v>152</v>
      </c>
      <c r="AT113" s="218" t="s">
        <v>148</v>
      </c>
      <c r="AU113" s="218" t="s">
        <v>81</v>
      </c>
      <c r="AY113" s="19" t="s">
        <v>147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9" t="s">
        <v>81</v>
      </c>
      <c r="BK113" s="219">
        <f>ROUND(I113*H113,2)</f>
        <v>0</v>
      </c>
      <c r="BL113" s="19" t="s">
        <v>152</v>
      </c>
      <c r="BM113" s="218" t="s">
        <v>3432</v>
      </c>
    </row>
    <row r="114" s="2" customFormat="1" ht="16.5" customHeight="1">
      <c r="A114" s="40"/>
      <c r="B114" s="41"/>
      <c r="C114" s="207" t="s">
        <v>410</v>
      </c>
      <c r="D114" s="207" t="s">
        <v>148</v>
      </c>
      <c r="E114" s="208" t="s">
        <v>3314</v>
      </c>
      <c r="F114" s="209" t="s">
        <v>3315</v>
      </c>
      <c r="G114" s="210" t="s">
        <v>252</v>
      </c>
      <c r="H114" s="211">
        <v>8</v>
      </c>
      <c r="I114" s="212"/>
      <c r="J114" s="213">
        <f>ROUND(I114*H114,2)</f>
        <v>0</v>
      </c>
      <c r="K114" s="209" t="s">
        <v>19</v>
      </c>
      <c r="L114" s="46"/>
      <c r="M114" s="214" t="s">
        <v>19</v>
      </c>
      <c r="N114" s="215" t="s">
        <v>44</v>
      </c>
      <c r="O114" s="86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8" t="s">
        <v>152</v>
      </c>
      <c r="AT114" s="218" t="s">
        <v>148</v>
      </c>
      <c r="AU114" s="218" t="s">
        <v>81</v>
      </c>
      <c r="AY114" s="19" t="s">
        <v>147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19" t="s">
        <v>81</v>
      </c>
      <c r="BK114" s="219">
        <f>ROUND(I114*H114,2)</f>
        <v>0</v>
      </c>
      <c r="BL114" s="19" t="s">
        <v>152</v>
      </c>
      <c r="BM114" s="218" t="s">
        <v>3433</v>
      </c>
    </row>
    <row r="115" s="2" customFormat="1" ht="21.75" customHeight="1">
      <c r="A115" s="40"/>
      <c r="B115" s="41"/>
      <c r="C115" s="207" t="s">
        <v>417</v>
      </c>
      <c r="D115" s="207" t="s">
        <v>148</v>
      </c>
      <c r="E115" s="208" t="s">
        <v>3321</v>
      </c>
      <c r="F115" s="209" t="s">
        <v>3322</v>
      </c>
      <c r="G115" s="210" t="s">
        <v>1510</v>
      </c>
      <c r="H115" s="211">
        <v>1</v>
      </c>
      <c r="I115" s="212"/>
      <c r="J115" s="213">
        <f>ROUND(I115*H115,2)</f>
        <v>0</v>
      </c>
      <c r="K115" s="209" t="s">
        <v>19</v>
      </c>
      <c r="L115" s="46"/>
      <c r="M115" s="214" t="s">
        <v>19</v>
      </c>
      <c r="N115" s="215" t="s">
        <v>44</v>
      </c>
      <c r="O115" s="86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8" t="s">
        <v>152</v>
      </c>
      <c r="AT115" s="218" t="s">
        <v>148</v>
      </c>
      <c r="AU115" s="218" t="s">
        <v>81</v>
      </c>
      <c r="AY115" s="19" t="s">
        <v>147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19" t="s">
        <v>81</v>
      </c>
      <c r="BK115" s="219">
        <f>ROUND(I115*H115,2)</f>
        <v>0</v>
      </c>
      <c r="BL115" s="19" t="s">
        <v>152</v>
      </c>
      <c r="BM115" s="218" t="s">
        <v>3434</v>
      </c>
    </row>
    <row r="116" s="2" customFormat="1" ht="16.5" customHeight="1">
      <c r="A116" s="40"/>
      <c r="B116" s="41"/>
      <c r="C116" s="207" t="s">
        <v>426</v>
      </c>
      <c r="D116" s="207" t="s">
        <v>148</v>
      </c>
      <c r="E116" s="208" t="s">
        <v>3324</v>
      </c>
      <c r="F116" s="209" t="s">
        <v>3325</v>
      </c>
      <c r="G116" s="210" t="s">
        <v>3319</v>
      </c>
      <c r="H116" s="211">
        <v>8</v>
      </c>
      <c r="I116" s="212"/>
      <c r="J116" s="213">
        <f>ROUND(I116*H116,2)</f>
        <v>0</v>
      </c>
      <c r="K116" s="209" t="s">
        <v>19</v>
      </c>
      <c r="L116" s="46"/>
      <c r="M116" s="214" t="s">
        <v>19</v>
      </c>
      <c r="N116" s="215" t="s">
        <v>44</v>
      </c>
      <c r="O116" s="86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8" t="s">
        <v>152</v>
      </c>
      <c r="AT116" s="218" t="s">
        <v>148</v>
      </c>
      <c r="AU116" s="218" t="s">
        <v>81</v>
      </c>
      <c r="AY116" s="19" t="s">
        <v>147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9" t="s">
        <v>81</v>
      </c>
      <c r="BK116" s="219">
        <f>ROUND(I116*H116,2)</f>
        <v>0</v>
      </c>
      <c r="BL116" s="19" t="s">
        <v>152</v>
      </c>
      <c r="BM116" s="218" t="s">
        <v>3435</v>
      </c>
    </row>
    <row r="117" s="2" customFormat="1" ht="21.75" customHeight="1">
      <c r="A117" s="40"/>
      <c r="B117" s="41"/>
      <c r="C117" s="207" t="s">
        <v>433</v>
      </c>
      <c r="D117" s="207" t="s">
        <v>148</v>
      </c>
      <c r="E117" s="208" t="s">
        <v>3333</v>
      </c>
      <c r="F117" s="209" t="s">
        <v>3334</v>
      </c>
      <c r="G117" s="210" t="s">
        <v>429</v>
      </c>
      <c r="H117" s="211">
        <v>8.1199999999999992</v>
      </c>
      <c r="I117" s="212"/>
      <c r="J117" s="213">
        <f>ROUND(I117*H117,2)</f>
        <v>0</v>
      </c>
      <c r="K117" s="209" t="s">
        <v>19</v>
      </c>
      <c r="L117" s="46"/>
      <c r="M117" s="214" t="s">
        <v>19</v>
      </c>
      <c r="N117" s="215" t="s">
        <v>44</v>
      </c>
      <c r="O117" s="86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8" t="s">
        <v>152</v>
      </c>
      <c r="AT117" s="218" t="s">
        <v>148</v>
      </c>
      <c r="AU117" s="218" t="s">
        <v>81</v>
      </c>
      <c r="AY117" s="19" t="s">
        <v>147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19" t="s">
        <v>81</v>
      </c>
      <c r="BK117" s="219">
        <f>ROUND(I117*H117,2)</f>
        <v>0</v>
      </c>
      <c r="BL117" s="19" t="s">
        <v>152</v>
      </c>
      <c r="BM117" s="218" t="s">
        <v>3436</v>
      </c>
    </row>
    <row r="118" s="2" customFormat="1" ht="16.5" customHeight="1">
      <c r="A118" s="40"/>
      <c r="B118" s="41"/>
      <c r="C118" s="207" t="s">
        <v>439</v>
      </c>
      <c r="D118" s="207" t="s">
        <v>148</v>
      </c>
      <c r="E118" s="208" t="s">
        <v>3437</v>
      </c>
      <c r="F118" s="209" t="s">
        <v>3438</v>
      </c>
      <c r="G118" s="210" t="s">
        <v>429</v>
      </c>
      <c r="H118" s="211">
        <v>1</v>
      </c>
      <c r="I118" s="212"/>
      <c r="J118" s="213">
        <f>ROUND(I118*H118,2)</f>
        <v>0</v>
      </c>
      <c r="K118" s="209" t="s">
        <v>19</v>
      </c>
      <c r="L118" s="46"/>
      <c r="M118" s="214" t="s">
        <v>19</v>
      </c>
      <c r="N118" s="215" t="s">
        <v>44</v>
      </c>
      <c r="O118" s="86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8" t="s">
        <v>152</v>
      </c>
      <c r="AT118" s="218" t="s">
        <v>148</v>
      </c>
      <c r="AU118" s="218" t="s">
        <v>81</v>
      </c>
      <c r="AY118" s="19" t="s">
        <v>147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19" t="s">
        <v>81</v>
      </c>
      <c r="BK118" s="219">
        <f>ROUND(I118*H118,2)</f>
        <v>0</v>
      </c>
      <c r="BL118" s="19" t="s">
        <v>152</v>
      </c>
      <c r="BM118" s="218" t="s">
        <v>3439</v>
      </c>
    </row>
    <row r="119" s="2" customFormat="1" ht="16.5" customHeight="1">
      <c r="A119" s="40"/>
      <c r="B119" s="41"/>
      <c r="C119" s="207" t="s">
        <v>444</v>
      </c>
      <c r="D119" s="207" t="s">
        <v>148</v>
      </c>
      <c r="E119" s="208" t="s">
        <v>3336</v>
      </c>
      <c r="F119" s="209" t="s">
        <v>3337</v>
      </c>
      <c r="G119" s="210" t="s">
        <v>252</v>
      </c>
      <c r="H119" s="211">
        <v>8</v>
      </c>
      <c r="I119" s="212"/>
      <c r="J119" s="213">
        <f>ROUND(I119*H119,2)</f>
        <v>0</v>
      </c>
      <c r="K119" s="209" t="s">
        <v>19</v>
      </c>
      <c r="L119" s="46"/>
      <c r="M119" s="214" t="s">
        <v>19</v>
      </c>
      <c r="N119" s="215" t="s">
        <v>44</v>
      </c>
      <c r="O119" s="86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8" t="s">
        <v>152</v>
      </c>
      <c r="AT119" s="218" t="s">
        <v>148</v>
      </c>
      <c r="AU119" s="218" t="s">
        <v>81</v>
      </c>
      <c r="AY119" s="19" t="s">
        <v>147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19" t="s">
        <v>81</v>
      </c>
      <c r="BK119" s="219">
        <f>ROUND(I119*H119,2)</f>
        <v>0</v>
      </c>
      <c r="BL119" s="19" t="s">
        <v>152</v>
      </c>
      <c r="BM119" s="218" t="s">
        <v>3440</v>
      </c>
    </row>
    <row r="120" s="2" customFormat="1" ht="16.5" customHeight="1">
      <c r="A120" s="40"/>
      <c r="B120" s="41"/>
      <c r="C120" s="207" t="s">
        <v>450</v>
      </c>
      <c r="D120" s="207" t="s">
        <v>148</v>
      </c>
      <c r="E120" s="208" t="s">
        <v>3360</v>
      </c>
      <c r="F120" s="209" t="s">
        <v>3361</v>
      </c>
      <c r="G120" s="210" t="s">
        <v>436</v>
      </c>
      <c r="H120" s="211">
        <v>8.4770000000000003</v>
      </c>
      <c r="I120" s="212"/>
      <c r="J120" s="213">
        <f>ROUND(I120*H120,2)</f>
        <v>0</v>
      </c>
      <c r="K120" s="209" t="s">
        <v>19</v>
      </c>
      <c r="L120" s="46"/>
      <c r="M120" s="214" t="s">
        <v>19</v>
      </c>
      <c r="N120" s="215" t="s">
        <v>44</v>
      </c>
      <c r="O120" s="86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8" t="s">
        <v>152</v>
      </c>
      <c r="AT120" s="218" t="s">
        <v>148</v>
      </c>
      <c r="AU120" s="218" t="s">
        <v>81</v>
      </c>
      <c r="AY120" s="19" t="s">
        <v>147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9" t="s">
        <v>81</v>
      </c>
      <c r="BK120" s="219">
        <f>ROUND(I120*H120,2)</f>
        <v>0</v>
      </c>
      <c r="BL120" s="19" t="s">
        <v>152</v>
      </c>
      <c r="BM120" s="218" t="s">
        <v>3441</v>
      </c>
    </row>
    <row r="121" s="11" customFormat="1" ht="25.92" customHeight="1">
      <c r="A121" s="11"/>
      <c r="B121" s="193"/>
      <c r="C121" s="194"/>
      <c r="D121" s="195" t="s">
        <v>72</v>
      </c>
      <c r="E121" s="196" t="s">
        <v>2777</v>
      </c>
      <c r="F121" s="196" t="s">
        <v>2778</v>
      </c>
      <c r="G121" s="194"/>
      <c r="H121" s="194"/>
      <c r="I121" s="197"/>
      <c r="J121" s="198">
        <f>BK121</f>
        <v>0</v>
      </c>
      <c r="K121" s="194"/>
      <c r="L121" s="199"/>
      <c r="M121" s="200"/>
      <c r="N121" s="201"/>
      <c r="O121" s="201"/>
      <c r="P121" s="202">
        <f>SUM(P122:P130)</f>
        <v>0</v>
      </c>
      <c r="Q121" s="201"/>
      <c r="R121" s="202">
        <f>SUM(R122:R130)</f>
        <v>0</v>
      </c>
      <c r="S121" s="201"/>
      <c r="T121" s="203">
        <f>SUM(T122:T130)</f>
        <v>0</v>
      </c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R121" s="204" t="s">
        <v>83</v>
      </c>
      <c r="AT121" s="205" t="s">
        <v>72</v>
      </c>
      <c r="AU121" s="205" t="s">
        <v>73</v>
      </c>
      <c r="AY121" s="204" t="s">
        <v>147</v>
      </c>
      <c r="BK121" s="206">
        <f>SUM(BK122:BK130)</f>
        <v>0</v>
      </c>
    </row>
    <row r="122" s="2" customFormat="1" ht="24.15" customHeight="1">
      <c r="A122" s="40"/>
      <c r="B122" s="41"/>
      <c r="C122" s="207" t="s">
        <v>455</v>
      </c>
      <c r="D122" s="207" t="s">
        <v>148</v>
      </c>
      <c r="E122" s="208" t="s">
        <v>3442</v>
      </c>
      <c r="F122" s="209" t="s">
        <v>3443</v>
      </c>
      <c r="G122" s="210" t="s">
        <v>429</v>
      </c>
      <c r="H122" s="211">
        <v>1</v>
      </c>
      <c r="I122" s="212"/>
      <c r="J122" s="213">
        <f>ROUND(I122*H122,2)</f>
        <v>0</v>
      </c>
      <c r="K122" s="209" t="s">
        <v>19</v>
      </c>
      <c r="L122" s="46"/>
      <c r="M122" s="214" t="s">
        <v>19</v>
      </c>
      <c r="N122" s="215" t="s">
        <v>44</v>
      </c>
      <c r="O122" s="86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8" t="s">
        <v>321</v>
      </c>
      <c r="AT122" s="218" t="s">
        <v>148</v>
      </c>
      <c r="AU122" s="218" t="s">
        <v>81</v>
      </c>
      <c r="AY122" s="19" t="s">
        <v>147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19" t="s">
        <v>81</v>
      </c>
      <c r="BK122" s="219">
        <f>ROUND(I122*H122,2)</f>
        <v>0</v>
      </c>
      <c r="BL122" s="19" t="s">
        <v>321</v>
      </c>
      <c r="BM122" s="218" t="s">
        <v>3444</v>
      </c>
    </row>
    <row r="123" s="2" customFormat="1" ht="24.15" customHeight="1">
      <c r="A123" s="40"/>
      <c r="B123" s="41"/>
      <c r="C123" s="207" t="s">
        <v>461</v>
      </c>
      <c r="D123" s="207" t="s">
        <v>148</v>
      </c>
      <c r="E123" s="208" t="s">
        <v>3445</v>
      </c>
      <c r="F123" s="209" t="s">
        <v>3446</v>
      </c>
      <c r="G123" s="210" t="s">
        <v>429</v>
      </c>
      <c r="H123" s="211">
        <v>1</v>
      </c>
      <c r="I123" s="212"/>
      <c r="J123" s="213">
        <f>ROUND(I123*H123,2)</f>
        <v>0</v>
      </c>
      <c r="K123" s="209" t="s">
        <v>19</v>
      </c>
      <c r="L123" s="46"/>
      <c r="M123" s="214" t="s">
        <v>19</v>
      </c>
      <c r="N123" s="215" t="s">
        <v>44</v>
      </c>
      <c r="O123" s="86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8" t="s">
        <v>321</v>
      </c>
      <c r="AT123" s="218" t="s">
        <v>148</v>
      </c>
      <c r="AU123" s="218" t="s">
        <v>81</v>
      </c>
      <c r="AY123" s="19" t="s">
        <v>147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9" t="s">
        <v>81</v>
      </c>
      <c r="BK123" s="219">
        <f>ROUND(I123*H123,2)</f>
        <v>0</v>
      </c>
      <c r="BL123" s="19" t="s">
        <v>321</v>
      </c>
      <c r="BM123" s="218" t="s">
        <v>3447</v>
      </c>
    </row>
    <row r="124" s="2" customFormat="1" ht="24.15" customHeight="1">
      <c r="A124" s="40"/>
      <c r="B124" s="41"/>
      <c r="C124" s="207" t="s">
        <v>468</v>
      </c>
      <c r="D124" s="207" t="s">
        <v>148</v>
      </c>
      <c r="E124" s="208" t="s">
        <v>3448</v>
      </c>
      <c r="F124" s="209" t="s">
        <v>3449</v>
      </c>
      <c r="G124" s="210" t="s">
        <v>429</v>
      </c>
      <c r="H124" s="211">
        <v>1</v>
      </c>
      <c r="I124" s="212"/>
      <c r="J124" s="213">
        <f>ROUND(I124*H124,2)</f>
        <v>0</v>
      </c>
      <c r="K124" s="209" t="s">
        <v>19</v>
      </c>
      <c r="L124" s="46"/>
      <c r="M124" s="214" t="s">
        <v>19</v>
      </c>
      <c r="N124" s="215" t="s">
        <v>44</v>
      </c>
      <c r="O124" s="86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8" t="s">
        <v>321</v>
      </c>
      <c r="AT124" s="218" t="s">
        <v>148</v>
      </c>
      <c r="AU124" s="218" t="s">
        <v>81</v>
      </c>
      <c r="AY124" s="19" t="s">
        <v>147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9" t="s">
        <v>81</v>
      </c>
      <c r="BK124" s="219">
        <f>ROUND(I124*H124,2)</f>
        <v>0</v>
      </c>
      <c r="BL124" s="19" t="s">
        <v>321</v>
      </c>
      <c r="BM124" s="218" t="s">
        <v>3450</v>
      </c>
    </row>
    <row r="125" s="2" customFormat="1" ht="16.5" customHeight="1">
      <c r="A125" s="40"/>
      <c r="B125" s="41"/>
      <c r="C125" s="207" t="s">
        <v>474</v>
      </c>
      <c r="D125" s="207" t="s">
        <v>148</v>
      </c>
      <c r="E125" s="208" t="s">
        <v>3451</v>
      </c>
      <c r="F125" s="209" t="s">
        <v>3452</v>
      </c>
      <c r="G125" s="210" t="s">
        <v>429</v>
      </c>
      <c r="H125" s="211">
        <v>1</v>
      </c>
      <c r="I125" s="212"/>
      <c r="J125" s="213">
        <f>ROUND(I125*H125,2)</f>
        <v>0</v>
      </c>
      <c r="K125" s="209" t="s">
        <v>19</v>
      </c>
      <c r="L125" s="46"/>
      <c r="M125" s="214" t="s">
        <v>19</v>
      </c>
      <c r="N125" s="215" t="s">
        <v>44</v>
      </c>
      <c r="O125" s="86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8" t="s">
        <v>321</v>
      </c>
      <c r="AT125" s="218" t="s">
        <v>148</v>
      </c>
      <c r="AU125" s="218" t="s">
        <v>81</v>
      </c>
      <c r="AY125" s="19" t="s">
        <v>147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19" t="s">
        <v>81</v>
      </c>
      <c r="BK125" s="219">
        <f>ROUND(I125*H125,2)</f>
        <v>0</v>
      </c>
      <c r="BL125" s="19" t="s">
        <v>321</v>
      </c>
      <c r="BM125" s="218" t="s">
        <v>3453</v>
      </c>
    </row>
    <row r="126" s="2" customFormat="1" ht="21.75" customHeight="1">
      <c r="A126" s="40"/>
      <c r="B126" s="41"/>
      <c r="C126" s="207" t="s">
        <v>480</v>
      </c>
      <c r="D126" s="207" t="s">
        <v>148</v>
      </c>
      <c r="E126" s="208" t="s">
        <v>3454</v>
      </c>
      <c r="F126" s="209" t="s">
        <v>3455</v>
      </c>
      <c r="G126" s="210" t="s">
        <v>252</v>
      </c>
      <c r="H126" s="211">
        <v>2</v>
      </c>
      <c r="I126" s="212"/>
      <c r="J126" s="213">
        <f>ROUND(I126*H126,2)</f>
        <v>0</v>
      </c>
      <c r="K126" s="209" t="s">
        <v>19</v>
      </c>
      <c r="L126" s="46"/>
      <c r="M126" s="214" t="s">
        <v>19</v>
      </c>
      <c r="N126" s="215" t="s">
        <v>44</v>
      </c>
      <c r="O126" s="86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8" t="s">
        <v>321</v>
      </c>
      <c r="AT126" s="218" t="s">
        <v>148</v>
      </c>
      <c r="AU126" s="218" t="s">
        <v>81</v>
      </c>
      <c r="AY126" s="19" t="s">
        <v>147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19" t="s">
        <v>81</v>
      </c>
      <c r="BK126" s="219">
        <f>ROUND(I126*H126,2)</f>
        <v>0</v>
      </c>
      <c r="BL126" s="19" t="s">
        <v>321</v>
      </c>
      <c r="BM126" s="218" t="s">
        <v>3456</v>
      </c>
    </row>
    <row r="127" s="2" customFormat="1" ht="16.5" customHeight="1">
      <c r="A127" s="40"/>
      <c r="B127" s="41"/>
      <c r="C127" s="207" t="s">
        <v>490</v>
      </c>
      <c r="D127" s="207" t="s">
        <v>148</v>
      </c>
      <c r="E127" s="208" t="s">
        <v>3457</v>
      </c>
      <c r="F127" s="209" t="s">
        <v>3458</v>
      </c>
      <c r="G127" s="210" t="s">
        <v>429</v>
      </c>
      <c r="H127" s="211">
        <v>3</v>
      </c>
      <c r="I127" s="212"/>
      <c r="J127" s="213">
        <f>ROUND(I127*H127,2)</f>
        <v>0</v>
      </c>
      <c r="K127" s="209" t="s">
        <v>19</v>
      </c>
      <c r="L127" s="46"/>
      <c r="M127" s="214" t="s">
        <v>19</v>
      </c>
      <c r="N127" s="215" t="s">
        <v>44</v>
      </c>
      <c r="O127" s="86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8" t="s">
        <v>321</v>
      </c>
      <c r="AT127" s="218" t="s">
        <v>148</v>
      </c>
      <c r="AU127" s="218" t="s">
        <v>81</v>
      </c>
      <c r="AY127" s="19" t="s">
        <v>147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19" t="s">
        <v>81</v>
      </c>
      <c r="BK127" s="219">
        <f>ROUND(I127*H127,2)</f>
        <v>0</v>
      </c>
      <c r="BL127" s="19" t="s">
        <v>321</v>
      </c>
      <c r="BM127" s="218" t="s">
        <v>3459</v>
      </c>
    </row>
    <row r="128" s="2" customFormat="1" ht="16.5" customHeight="1">
      <c r="A128" s="40"/>
      <c r="B128" s="41"/>
      <c r="C128" s="207" t="s">
        <v>496</v>
      </c>
      <c r="D128" s="207" t="s">
        <v>148</v>
      </c>
      <c r="E128" s="208" t="s">
        <v>3460</v>
      </c>
      <c r="F128" s="209" t="s">
        <v>3461</v>
      </c>
      <c r="G128" s="210" t="s">
        <v>429</v>
      </c>
      <c r="H128" s="211">
        <v>1</v>
      </c>
      <c r="I128" s="212"/>
      <c r="J128" s="213">
        <f>ROUND(I128*H128,2)</f>
        <v>0</v>
      </c>
      <c r="K128" s="209" t="s">
        <v>19</v>
      </c>
      <c r="L128" s="46"/>
      <c r="M128" s="214" t="s">
        <v>19</v>
      </c>
      <c r="N128" s="215" t="s">
        <v>44</v>
      </c>
      <c r="O128" s="86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8" t="s">
        <v>321</v>
      </c>
      <c r="AT128" s="218" t="s">
        <v>148</v>
      </c>
      <c r="AU128" s="218" t="s">
        <v>81</v>
      </c>
      <c r="AY128" s="19" t="s">
        <v>147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9" t="s">
        <v>81</v>
      </c>
      <c r="BK128" s="219">
        <f>ROUND(I128*H128,2)</f>
        <v>0</v>
      </c>
      <c r="BL128" s="19" t="s">
        <v>321</v>
      </c>
      <c r="BM128" s="218" t="s">
        <v>3462</v>
      </c>
    </row>
    <row r="129" s="2" customFormat="1" ht="16.5" customHeight="1">
      <c r="A129" s="40"/>
      <c r="B129" s="41"/>
      <c r="C129" s="207" t="s">
        <v>503</v>
      </c>
      <c r="D129" s="207" t="s">
        <v>148</v>
      </c>
      <c r="E129" s="208" t="s">
        <v>3463</v>
      </c>
      <c r="F129" s="209" t="s">
        <v>3464</v>
      </c>
      <c r="G129" s="210" t="s">
        <v>429</v>
      </c>
      <c r="H129" s="211">
        <v>1</v>
      </c>
      <c r="I129" s="212"/>
      <c r="J129" s="213">
        <f>ROUND(I129*H129,2)</f>
        <v>0</v>
      </c>
      <c r="K129" s="209" t="s">
        <v>19</v>
      </c>
      <c r="L129" s="46"/>
      <c r="M129" s="214" t="s">
        <v>19</v>
      </c>
      <c r="N129" s="215" t="s">
        <v>44</v>
      </c>
      <c r="O129" s="86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8" t="s">
        <v>321</v>
      </c>
      <c r="AT129" s="218" t="s">
        <v>148</v>
      </c>
      <c r="AU129" s="218" t="s">
        <v>81</v>
      </c>
      <c r="AY129" s="19" t="s">
        <v>147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19" t="s">
        <v>81</v>
      </c>
      <c r="BK129" s="219">
        <f>ROUND(I129*H129,2)</f>
        <v>0</v>
      </c>
      <c r="BL129" s="19" t="s">
        <v>321</v>
      </c>
      <c r="BM129" s="218" t="s">
        <v>3465</v>
      </c>
    </row>
    <row r="130" s="2" customFormat="1" ht="21.75" customHeight="1">
      <c r="A130" s="40"/>
      <c r="B130" s="41"/>
      <c r="C130" s="207" t="s">
        <v>511</v>
      </c>
      <c r="D130" s="207" t="s">
        <v>148</v>
      </c>
      <c r="E130" s="208" t="s">
        <v>3466</v>
      </c>
      <c r="F130" s="209" t="s">
        <v>3467</v>
      </c>
      <c r="G130" s="210" t="s">
        <v>1339</v>
      </c>
      <c r="H130" s="283"/>
      <c r="I130" s="212"/>
      <c r="J130" s="213">
        <f>ROUND(I130*H130,2)</f>
        <v>0</v>
      </c>
      <c r="K130" s="209" t="s">
        <v>19</v>
      </c>
      <c r="L130" s="46"/>
      <c r="M130" s="242" t="s">
        <v>19</v>
      </c>
      <c r="N130" s="243" t="s">
        <v>44</v>
      </c>
      <c r="O130" s="244"/>
      <c r="P130" s="245">
        <f>O130*H130</f>
        <v>0</v>
      </c>
      <c r="Q130" s="245">
        <v>0</v>
      </c>
      <c r="R130" s="245">
        <f>Q130*H130</f>
        <v>0</v>
      </c>
      <c r="S130" s="245">
        <v>0</v>
      </c>
      <c r="T130" s="24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8" t="s">
        <v>321</v>
      </c>
      <c r="AT130" s="218" t="s">
        <v>148</v>
      </c>
      <c r="AU130" s="218" t="s">
        <v>81</v>
      </c>
      <c r="AY130" s="19" t="s">
        <v>147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9" t="s">
        <v>81</v>
      </c>
      <c r="BK130" s="219">
        <f>ROUND(I130*H130,2)</f>
        <v>0</v>
      </c>
      <c r="BL130" s="19" t="s">
        <v>321</v>
      </c>
      <c r="BM130" s="218" t="s">
        <v>3468</v>
      </c>
    </row>
    <row r="131" s="2" customFormat="1" ht="6.96" customHeight="1">
      <c r="A131" s="40"/>
      <c r="B131" s="61"/>
      <c r="C131" s="62"/>
      <c r="D131" s="62"/>
      <c r="E131" s="62"/>
      <c r="F131" s="62"/>
      <c r="G131" s="62"/>
      <c r="H131" s="62"/>
      <c r="I131" s="62"/>
      <c r="J131" s="62"/>
      <c r="K131" s="62"/>
      <c r="L131" s="46"/>
      <c r="M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</row>
  </sheetData>
  <sheetProtection sheet="1" autoFilter="0" formatColumns="0" formatRows="0" objects="1" scenarios="1" spinCount="100000" saltValue="dKbmrEzgm57edsB/ig8UHZ/qPD9UDaWiJ6COJ+meWdX8kRY5RHFXE3t1lPazpy+VegtR/8jrzSULkLxmwYOk1w==" hashValue="RTezN2FvFJUDcKavqqwtv7iyoSuuvXmHseS20ZX/8InTa1GWy53IRY9oLGT2lVZPCR2ntlfaiSrQY6iUbqBykw==" algorithmName="SHA-512" password="9690"/>
  <autoFilter ref="C88:K13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114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124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Víceúčelový objekt č.p. 55 - stavební úpravy 2NP a přístavba výtahu</v>
      </c>
      <c r="F7" s="144"/>
      <c r="G7" s="144"/>
      <c r="H7" s="144"/>
      <c r="L7" s="22"/>
    </row>
    <row r="8" s="1" customFormat="1" ht="12" customHeight="1">
      <c r="B8" s="22"/>
      <c r="D8" s="144" t="s">
        <v>125</v>
      </c>
      <c r="L8" s="22"/>
    </row>
    <row r="9" s="2" customFormat="1" ht="16.5" customHeight="1">
      <c r="A9" s="40"/>
      <c r="B9" s="46"/>
      <c r="C9" s="40"/>
      <c r="D9" s="40"/>
      <c r="E9" s="145" t="s">
        <v>1913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1914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3469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21. 9. 2024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35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36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37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49"/>
      <c r="B29" s="150"/>
      <c r="C29" s="149"/>
      <c r="D29" s="149"/>
      <c r="E29" s="151" t="s">
        <v>38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39</v>
      </c>
      <c r="E32" s="40"/>
      <c r="F32" s="40"/>
      <c r="G32" s="40"/>
      <c r="H32" s="40"/>
      <c r="I32" s="40"/>
      <c r="J32" s="155">
        <f>ROUND(J94,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41</v>
      </c>
      <c r="G34" s="40"/>
      <c r="H34" s="40"/>
      <c r="I34" s="156" t="s">
        <v>40</v>
      </c>
      <c r="J34" s="156" t="s">
        <v>42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43</v>
      </c>
      <c r="E35" s="144" t="s">
        <v>44</v>
      </c>
      <c r="F35" s="158">
        <f>ROUND((SUM(BE94:BE233)),  2)</f>
        <v>0</v>
      </c>
      <c r="G35" s="40"/>
      <c r="H35" s="40"/>
      <c r="I35" s="159">
        <v>0.20999999999999999</v>
      </c>
      <c r="J35" s="158">
        <f>ROUND(((SUM(BE94:BE233))*I35),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45</v>
      </c>
      <c r="F36" s="158">
        <f>ROUND((SUM(BF94:BF233)),  2)</f>
        <v>0</v>
      </c>
      <c r="G36" s="40"/>
      <c r="H36" s="40"/>
      <c r="I36" s="159">
        <v>0.12</v>
      </c>
      <c r="J36" s="158">
        <f>ROUND(((SUM(BF94:BF233))*I36),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46</v>
      </c>
      <c r="F37" s="158">
        <f>ROUND((SUM(BG94:BG233)),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47</v>
      </c>
      <c r="F38" s="158">
        <f>ROUND((SUM(BH94:BH233)),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48</v>
      </c>
      <c r="F39" s="158">
        <f>ROUND((SUM(BI94:BI233)),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49</v>
      </c>
      <c r="E41" s="162"/>
      <c r="F41" s="162"/>
      <c r="G41" s="163" t="s">
        <v>50</v>
      </c>
      <c r="H41" s="164" t="s">
        <v>51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127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71" t="str">
        <f>E7</f>
        <v>Víceúčelový objekt č.p. 55 - stavební úpravy 2NP a přístavba výtahu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1913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1914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03.7 - VZT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Zlatá Koruna</v>
      </c>
      <c r="G56" s="42"/>
      <c r="H56" s="42"/>
      <c r="I56" s="34" t="s">
        <v>23</v>
      </c>
      <c r="J56" s="74" t="str">
        <f>IF(J14="","",J14)</f>
        <v>21. 9. 2024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Obec Zlatá Koruna</v>
      </c>
      <c r="G58" s="42"/>
      <c r="H58" s="42"/>
      <c r="I58" s="34" t="s">
        <v>31</v>
      </c>
      <c r="J58" s="38" t="str">
        <f>E23</f>
        <v>Ing. Ladislav Sláma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5.6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Filip Šimek www.rozp.cz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128</v>
      </c>
      <c r="D61" s="173"/>
      <c r="E61" s="173"/>
      <c r="F61" s="173"/>
      <c r="G61" s="173"/>
      <c r="H61" s="173"/>
      <c r="I61" s="173"/>
      <c r="J61" s="174" t="s">
        <v>129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71</v>
      </c>
      <c r="D63" s="42"/>
      <c r="E63" s="42"/>
      <c r="F63" s="42"/>
      <c r="G63" s="42"/>
      <c r="H63" s="42"/>
      <c r="I63" s="42"/>
      <c r="J63" s="104">
        <f>J94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130</v>
      </c>
    </row>
    <row r="64" s="9" customFormat="1" ht="24.96" customHeight="1">
      <c r="A64" s="9"/>
      <c r="B64" s="176"/>
      <c r="C64" s="177"/>
      <c r="D64" s="178" t="s">
        <v>3470</v>
      </c>
      <c r="E64" s="179"/>
      <c r="F64" s="179"/>
      <c r="G64" s="179"/>
      <c r="H64" s="179"/>
      <c r="I64" s="179"/>
      <c r="J64" s="180">
        <f>J95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4" customFormat="1" ht="19.92" customHeight="1">
      <c r="A65" s="14"/>
      <c r="B65" s="247"/>
      <c r="C65" s="127"/>
      <c r="D65" s="248" t="s">
        <v>3471</v>
      </c>
      <c r="E65" s="249"/>
      <c r="F65" s="249"/>
      <c r="G65" s="249"/>
      <c r="H65" s="249"/>
      <c r="I65" s="249"/>
      <c r="J65" s="250">
        <f>J96</f>
        <v>0</v>
      </c>
      <c r="K65" s="127"/>
      <c r="L65" s="251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</row>
    <row r="66" s="9" customFormat="1" ht="24.96" customHeight="1">
      <c r="A66" s="9"/>
      <c r="B66" s="176"/>
      <c r="C66" s="177"/>
      <c r="D66" s="178" t="s">
        <v>3472</v>
      </c>
      <c r="E66" s="179"/>
      <c r="F66" s="179"/>
      <c r="G66" s="179"/>
      <c r="H66" s="179"/>
      <c r="I66" s="179"/>
      <c r="J66" s="180">
        <f>J146</f>
        <v>0</v>
      </c>
      <c r="K66" s="177"/>
      <c r="L66" s="18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4" customFormat="1" ht="19.92" customHeight="1">
      <c r="A67" s="14"/>
      <c r="B67" s="247"/>
      <c r="C67" s="127"/>
      <c r="D67" s="248" t="s">
        <v>3473</v>
      </c>
      <c r="E67" s="249"/>
      <c r="F67" s="249"/>
      <c r="G67" s="249"/>
      <c r="H67" s="249"/>
      <c r="I67" s="249"/>
      <c r="J67" s="250">
        <f>J147</f>
        <v>0</v>
      </c>
      <c r="K67" s="127"/>
      <c r="L67" s="251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</row>
    <row r="68" s="9" customFormat="1" ht="24.96" customHeight="1">
      <c r="A68" s="9"/>
      <c r="B68" s="176"/>
      <c r="C68" s="177"/>
      <c r="D68" s="178" t="s">
        <v>3474</v>
      </c>
      <c r="E68" s="179"/>
      <c r="F68" s="179"/>
      <c r="G68" s="179"/>
      <c r="H68" s="179"/>
      <c r="I68" s="179"/>
      <c r="J68" s="180">
        <f>J180</f>
        <v>0</v>
      </c>
      <c r="K68" s="177"/>
      <c r="L68" s="18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4" customFormat="1" ht="19.92" customHeight="1">
      <c r="A69" s="14"/>
      <c r="B69" s="247"/>
      <c r="C69" s="127"/>
      <c r="D69" s="248" t="s">
        <v>3475</v>
      </c>
      <c r="E69" s="249"/>
      <c r="F69" s="249"/>
      <c r="G69" s="249"/>
      <c r="H69" s="249"/>
      <c r="I69" s="249"/>
      <c r="J69" s="250">
        <f>J181</f>
        <v>0</v>
      </c>
      <c r="K69" s="127"/>
      <c r="L69" s="251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</row>
    <row r="70" s="9" customFormat="1" ht="24.96" customHeight="1">
      <c r="A70" s="9"/>
      <c r="B70" s="176"/>
      <c r="C70" s="177"/>
      <c r="D70" s="178" t="s">
        <v>3476</v>
      </c>
      <c r="E70" s="179"/>
      <c r="F70" s="179"/>
      <c r="G70" s="179"/>
      <c r="H70" s="179"/>
      <c r="I70" s="179"/>
      <c r="J70" s="180">
        <f>J213</f>
        <v>0</v>
      </c>
      <c r="K70" s="177"/>
      <c r="L70" s="18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4" customFormat="1" ht="19.92" customHeight="1">
      <c r="A71" s="14"/>
      <c r="B71" s="247"/>
      <c r="C71" s="127"/>
      <c r="D71" s="248" t="s">
        <v>3477</v>
      </c>
      <c r="E71" s="249"/>
      <c r="F71" s="249"/>
      <c r="G71" s="249"/>
      <c r="H71" s="249"/>
      <c r="I71" s="249"/>
      <c r="J71" s="250">
        <f>J214</f>
        <v>0</v>
      </c>
      <c r="K71" s="127"/>
      <c r="L71" s="251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</row>
    <row r="72" s="9" customFormat="1" ht="24.96" customHeight="1">
      <c r="A72" s="9"/>
      <c r="B72" s="176"/>
      <c r="C72" s="177"/>
      <c r="D72" s="178" t="s">
        <v>3478</v>
      </c>
      <c r="E72" s="179"/>
      <c r="F72" s="179"/>
      <c r="G72" s="179"/>
      <c r="H72" s="179"/>
      <c r="I72" s="179"/>
      <c r="J72" s="180">
        <f>J229</f>
        <v>0</v>
      </c>
      <c r="K72" s="177"/>
      <c r="L72" s="181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2" customFormat="1" ht="21.84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8" s="2" customFormat="1" ht="6.96" customHeight="1">
      <c r="A78" s="40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4.96" customHeight="1">
      <c r="A79" s="40"/>
      <c r="B79" s="41"/>
      <c r="C79" s="25" t="s">
        <v>133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16</v>
      </c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6.25" customHeight="1">
      <c r="A82" s="40"/>
      <c r="B82" s="41"/>
      <c r="C82" s="42"/>
      <c r="D82" s="42"/>
      <c r="E82" s="171" t="str">
        <f>E7</f>
        <v>Víceúčelový objekt č.p. 55 - stavební úpravy 2NP a přístavba výtahu</v>
      </c>
      <c r="F82" s="34"/>
      <c r="G82" s="34"/>
      <c r="H82" s="34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" customFormat="1" ht="12" customHeight="1">
      <c r="B83" s="23"/>
      <c r="C83" s="34" t="s">
        <v>125</v>
      </c>
      <c r="D83" s="24"/>
      <c r="E83" s="24"/>
      <c r="F83" s="24"/>
      <c r="G83" s="24"/>
      <c r="H83" s="24"/>
      <c r="I83" s="24"/>
      <c r="J83" s="24"/>
      <c r="K83" s="24"/>
      <c r="L83" s="22"/>
    </row>
    <row r="84" s="2" customFormat="1" ht="16.5" customHeight="1">
      <c r="A84" s="40"/>
      <c r="B84" s="41"/>
      <c r="C84" s="42"/>
      <c r="D84" s="42"/>
      <c r="E84" s="171" t="s">
        <v>1913</v>
      </c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1914</v>
      </c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6.5" customHeight="1">
      <c r="A86" s="40"/>
      <c r="B86" s="41"/>
      <c r="C86" s="42"/>
      <c r="D86" s="42"/>
      <c r="E86" s="71" t="str">
        <f>E11</f>
        <v>03.7 - VZT</v>
      </c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21</v>
      </c>
      <c r="D88" s="42"/>
      <c r="E88" s="42"/>
      <c r="F88" s="29" t="str">
        <f>F14</f>
        <v>Zlatá Koruna</v>
      </c>
      <c r="G88" s="42"/>
      <c r="H88" s="42"/>
      <c r="I88" s="34" t="s">
        <v>23</v>
      </c>
      <c r="J88" s="74" t="str">
        <f>IF(J14="","",J14)</f>
        <v>21. 9. 2024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25</v>
      </c>
      <c r="D90" s="42"/>
      <c r="E90" s="42"/>
      <c r="F90" s="29" t="str">
        <f>E17</f>
        <v>Obec Zlatá Koruna</v>
      </c>
      <c r="G90" s="42"/>
      <c r="H90" s="42"/>
      <c r="I90" s="34" t="s">
        <v>31</v>
      </c>
      <c r="J90" s="38" t="str">
        <f>E23</f>
        <v>Ing. Ladislav Sláma</v>
      </c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25.65" customHeight="1">
      <c r="A91" s="40"/>
      <c r="B91" s="41"/>
      <c r="C91" s="34" t="s">
        <v>29</v>
      </c>
      <c r="D91" s="42"/>
      <c r="E91" s="42"/>
      <c r="F91" s="29" t="str">
        <f>IF(E20="","",E20)</f>
        <v>Vyplň údaj</v>
      </c>
      <c r="G91" s="42"/>
      <c r="H91" s="42"/>
      <c r="I91" s="34" t="s">
        <v>34</v>
      </c>
      <c r="J91" s="38" t="str">
        <f>E26</f>
        <v>Filip Šimek www.rozp.cz</v>
      </c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0.32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10" customFormat="1" ht="29.28" customHeight="1">
      <c r="A93" s="182"/>
      <c r="B93" s="183"/>
      <c r="C93" s="184" t="s">
        <v>134</v>
      </c>
      <c r="D93" s="185" t="s">
        <v>58</v>
      </c>
      <c r="E93" s="185" t="s">
        <v>54</v>
      </c>
      <c r="F93" s="185" t="s">
        <v>55</v>
      </c>
      <c r="G93" s="185" t="s">
        <v>135</v>
      </c>
      <c r="H93" s="185" t="s">
        <v>136</v>
      </c>
      <c r="I93" s="185" t="s">
        <v>137</v>
      </c>
      <c r="J93" s="185" t="s">
        <v>129</v>
      </c>
      <c r="K93" s="186" t="s">
        <v>138</v>
      </c>
      <c r="L93" s="187"/>
      <c r="M93" s="94" t="s">
        <v>19</v>
      </c>
      <c r="N93" s="95" t="s">
        <v>43</v>
      </c>
      <c r="O93" s="95" t="s">
        <v>139</v>
      </c>
      <c r="P93" s="95" t="s">
        <v>140</v>
      </c>
      <c r="Q93" s="95" t="s">
        <v>141</v>
      </c>
      <c r="R93" s="95" t="s">
        <v>142</v>
      </c>
      <c r="S93" s="95" t="s">
        <v>143</v>
      </c>
      <c r="T93" s="96" t="s">
        <v>144</v>
      </c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</row>
    <row r="94" s="2" customFormat="1" ht="22.8" customHeight="1">
      <c r="A94" s="40"/>
      <c r="B94" s="41"/>
      <c r="C94" s="101" t="s">
        <v>145</v>
      </c>
      <c r="D94" s="42"/>
      <c r="E94" s="42"/>
      <c r="F94" s="42"/>
      <c r="G94" s="42"/>
      <c r="H94" s="42"/>
      <c r="I94" s="42"/>
      <c r="J94" s="188">
        <f>BK94</f>
        <v>0</v>
      </c>
      <c r="K94" s="42"/>
      <c r="L94" s="46"/>
      <c r="M94" s="97"/>
      <c r="N94" s="189"/>
      <c r="O94" s="98"/>
      <c r="P94" s="190">
        <f>P95+P146+P180+P213+P229</f>
        <v>0</v>
      </c>
      <c r="Q94" s="98"/>
      <c r="R94" s="190">
        <f>R95+R146+R180+R213+R229</f>
        <v>0</v>
      </c>
      <c r="S94" s="98"/>
      <c r="T94" s="191">
        <f>T95+T146+T180+T213+T229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72</v>
      </c>
      <c r="AU94" s="19" t="s">
        <v>130</v>
      </c>
      <c r="BK94" s="192">
        <f>BK95+BK146+BK180+BK213+BK229</f>
        <v>0</v>
      </c>
    </row>
    <row r="95" s="11" customFormat="1" ht="25.92" customHeight="1">
      <c r="A95" s="11"/>
      <c r="B95" s="193"/>
      <c r="C95" s="194"/>
      <c r="D95" s="195" t="s">
        <v>72</v>
      </c>
      <c r="E95" s="196" t="s">
        <v>3479</v>
      </c>
      <c r="F95" s="196" t="s">
        <v>3480</v>
      </c>
      <c r="G95" s="194"/>
      <c r="H95" s="194"/>
      <c r="I95" s="197"/>
      <c r="J95" s="198">
        <f>BK95</f>
        <v>0</v>
      </c>
      <c r="K95" s="194"/>
      <c r="L95" s="199"/>
      <c r="M95" s="200"/>
      <c r="N95" s="201"/>
      <c r="O95" s="201"/>
      <c r="P95" s="202">
        <f>P96</f>
        <v>0</v>
      </c>
      <c r="Q95" s="201"/>
      <c r="R95" s="202">
        <f>R96</f>
        <v>0</v>
      </c>
      <c r="S95" s="201"/>
      <c r="T95" s="203">
        <f>T96</f>
        <v>0</v>
      </c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R95" s="204" t="s">
        <v>81</v>
      </c>
      <c r="AT95" s="205" t="s">
        <v>72</v>
      </c>
      <c r="AU95" s="205" t="s">
        <v>73</v>
      </c>
      <c r="AY95" s="204" t="s">
        <v>147</v>
      </c>
      <c r="BK95" s="206">
        <f>BK96</f>
        <v>0</v>
      </c>
    </row>
    <row r="96" s="11" customFormat="1" ht="22.8" customHeight="1">
      <c r="A96" s="11"/>
      <c r="B96" s="193"/>
      <c r="C96" s="194"/>
      <c r="D96" s="195" t="s">
        <v>72</v>
      </c>
      <c r="E96" s="252" t="s">
        <v>3481</v>
      </c>
      <c r="F96" s="252" t="s">
        <v>3482</v>
      </c>
      <c r="G96" s="194"/>
      <c r="H96" s="194"/>
      <c r="I96" s="197"/>
      <c r="J96" s="253">
        <f>BK96</f>
        <v>0</v>
      </c>
      <c r="K96" s="194"/>
      <c r="L96" s="199"/>
      <c r="M96" s="200"/>
      <c r="N96" s="201"/>
      <c r="O96" s="201"/>
      <c r="P96" s="202">
        <f>SUM(P97:P145)</f>
        <v>0</v>
      </c>
      <c r="Q96" s="201"/>
      <c r="R96" s="202">
        <f>SUM(R97:R145)</f>
        <v>0</v>
      </c>
      <c r="S96" s="201"/>
      <c r="T96" s="203">
        <f>SUM(T97:T145)</f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R96" s="204" t="s">
        <v>81</v>
      </c>
      <c r="AT96" s="205" t="s">
        <v>72</v>
      </c>
      <c r="AU96" s="205" t="s">
        <v>81</v>
      </c>
      <c r="AY96" s="204" t="s">
        <v>147</v>
      </c>
      <c r="BK96" s="206">
        <f>SUM(BK97:BK145)</f>
        <v>0</v>
      </c>
    </row>
    <row r="97" s="2" customFormat="1" ht="21.75" customHeight="1">
      <c r="A97" s="40"/>
      <c r="B97" s="41"/>
      <c r="C97" s="207" t="s">
        <v>81</v>
      </c>
      <c r="D97" s="207" t="s">
        <v>148</v>
      </c>
      <c r="E97" s="208" t="s">
        <v>3483</v>
      </c>
      <c r="F97" s="209" t="s">
        <v>3484</v>
      </c>
      <c r="G97" s="210" t="s">
        <v>1924</v>
      </c>
      <c r="H97" s="211">
        <v>2</v>
      </c>
      <c r="I97" s="212"/>
      <c r="J97" s="213">
        <f>ROUND(I97*H97,2)</f>
        <v>0</v>
      </c>
      <c r="K97" s="209" t="s">
        <v>19</v>
      </c>
      <c r="L97" s="46"/>
      <c r="M97" s="214" t="s">
        <v>19</v>
      </c>
      <c r="N97" s="215" t="s">
        <v>44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152</v>
      </c>
      <c r="AT97" s="218" t="s">
        <v>148</v>
      </c>
      <c r="AU97" s="218" t="s">
        <v>83</v>
      </c>
      <c r="AY97" s="19" t="s">
        <v>147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81</v>
      </c>
      <c r="BK97" s="219">
        <f>ROUND(I97*H97,2)</f>
        <v>0</v>
      </c>
      <c r="BL97" s="19" t="s">
        <v>152</v>
      </c>
      <c r="BM97" s="218" t="s">
        <v>3485</v>
      </c>
    </row>
    <row r="98" s="12" customFormat="1">
      <c r="A98" s="12"/>
      <c r="B98" s="220"/>
      <c r="C98" s="221"/>
      <c r="D98" s="222" t="s">
        <v>154</v>
      </c>
      <c r="E98" s="223" t="s">
        <v>19</v>
      </c>
      <c r="F98" s="224" t="s">
        <v>3486</v>
      </c>
      <c r="G98" s="221"/>
      <c r="H98" s="223" t="s">
        <v>19</v>
      </c>
      <c r="I98" s="225"/>
      <c r="J98" s="221"/>
      <c r="K98" s="221"/>
      <c r="L98" s="226"/>
      <c r="M98" s="227"/>
      <c r="N98" s="228"/>
      <c r="O98" s="228"/>
      <c r="P98" s="228"/>
      <c r="Q98" s="228"/>
      <c r="R98" s="228"/>
      <c r="S98" s="228"/>
      <c r="T98" s="229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T98" s="230" t="s">
        <v>154</v>
      </c>
      <c r="AU98" s="230" t="s">
        <v>83</v>
      </c>
      <c r="AV98" s="12" t="s">
        <v>81</v>
      </c>
      <c r="AW98" s="12" t="s">
        <v>33</v>
      </c>
      <c r="AX98" s="12" t="s">
        <v>73</v>
      </c>
      <c r="AY98" s="230" t="s">
        <v>147</v>
      </c>
    </row>
    <row r="99" s="12" customFormat="1">
      <c r="A99" s="12"/>
      <c r="B99" s="220"/>
      <c r="C99" s="221"/>
      <c r="D99" s="222" t="s">
        <v>154</v>
      </c>
      <c r="E99" s="223" t="s">
        <v>19</v>
      </c>
      <c r="F99" s="224" t="s">
        <v>3487</v>
      </c>
      <c r="G99" s="221"/>
      <c r="H99" s="223" t="s">
        <v>19</v>
      </c>
      <c r="I99" s="225"/>
      <c r="J99" s="221"/>
      <c r="K99" s="221"/>
      <c r="L99" s="226"/>
      <c r="M99" s="227"/>
      <c r="N99" s="228"/>
      <c r="O99" s="228"/>
      <c r="P99" s="228"/>
      <c r="Q99" s="228"/>
      <c r="R99" s="228"/>
      <c r="S99" s="228"/>
      <c r="T99" s="229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T99" s="230" t="s">
        <v>154</v>
      </c>
      <c r="AU99" s="230" t="s">
        <v>83</v>
      </c>
      <c r="AV99" s="12" t="s">
        <v>81</v>
      </c>
      <c r="AW99" s="12" t="s">
        <v>33</v>
      </c>
      <c r="AX99" s="12" t="s">
        <v>73</v>
      </c>
      <c r="AY99" s="230" t="s">
        <v>147</v>
      </c>
    </row>
    <row r="100" s="12" customFormat="1">
      <c r="A100" s="12"/>
      <c r="B100" s="220"/>
      <c r="C100" s="221"/>
      <c r="D100" s="222" t="s">
        <v>154</v>
      </c>
      <c r="E100" s="223" t="s">
        <v>19</v>
      </c>
      <c r="F100" s="224" t="s">
        <v>3488</v>
      </c>
      <c r="G100" s="221"/>
      <c r="H100" s="223" t="s">
        <v>19</v>
      </c>
      <c r="I100" s="225"/>
      <c r="J100" s="221"/>
      <c r="K100" s="221"/>
      <c r="L100" s="226"/>
      <c r="M100" s="227"/>
      <c r="N100" s="228"/>
      <c r="O100" s="228"/>
      <c r="P100" s="228"/>
      <c r="Q100" s="228"/>
      <c r="R100" s="228"/>
      <c r="S100" s="228"/>
      <c r="T100" s="229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T100" s="230" t="s">
        <v>154</v>
      </c>
      <c r="AU100" s="230" t="s">
        <v>83</v>
      </c>
      <c r="AV100" s="12" t="s">
        <v>81</v>
      </c>
      <c r="AW100" s="12" t="s">
        <v>33</v>
      </c>
      <c r="AX100" s="12" t="s">
        <v>73</v>
      </c>
      <c r="AY100" s="230" t="s">
        <v>147</v>
      </c>
    </row>
    <row r="101" s="12" customFormat="1">
      <c r="A101" s="12"/>
      <c r="B101" s="220"/>
      <c r="C101" s="221"/>
      <c r="D101" s="222" t="s">
        <v>154</v>
      </c>
      <c r="E101" s="223" t="s">
        <v>19</v>
      </c>
      <c r="F101" s="224" t="s">
        <v>3489</v>
      </c>
      <c r="G101" s="221"/>
      <c r="H101" s="223" t="s">
        <v>19</v>
      </c>
      <c r="I101" s="225"/>
      <c r="J101" s="221"/>
      <c r="K101" s="221"/>
      <c r="L101" s="226"/>
      <c r="M101" s="227"/>
      <c r="N101" s="228"/>
      <c r="O101" s="228"/>
      <c r="P101" s="228"/>
      <c r="Q101" s="228"/>
      <c r="R101" s="228"/>
      <c r="S101" s="228"/>
      <c r="T101" s="229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T101" s="230" t="s">
        <v>154</v>
      </c>
      <c r="AU101" s="230" t="s">
        <v>83</v>
      </c>
      <c r="AV101" s="12" t="s">
        <v>81</v>
      </c>
      <c r="AW101" s="12" t="s">
        <v>33</v>
      </c>
      <c r="AX101" s="12" t="s">
        <v>73</v>
      </c>
      <c r="AY101" s="230" t="s">
        <v>147</v>
      </c>
    </row>
    <row r="102" s="12" customFormat="1">
      <c r="A102" s="12"/>
      <c r="B102" s="220"/>
      <c r="C102" s="221"/>
      <c r="D102" s="222" t="s">
        <v>154</v>
      </c>
      <c r="E102" s="223" t="s">
        <v>19</v>
      </c>
      <c r="F102" s="224" t="s">
        <v>3490</v>
      </c>
      <c r="G102" s="221"/>
      <c r="H102" s="223" t="s">
        <v>19</v>
      </c>
      <c r="I102" s="225"/>
      <c r="J102" s="221"/>
      <c r="K102" s="221"/>
      <c r="L102" s="226"/>
      <c r="M102" s="227"/>
      <c r="N102" s="228"/>
      <c r="O102" s="228"/>
      <c r="P102" s="228"/>
      <c r="Q102" s="228"/>
      <c r="R102" s="228"/>
      <c r="S102" s="228"/>
      <c r="T102" s="229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T102" s="230" t="s">
        <v>154</v>
      </c>
      <c r="AU102" s="230" t="s">
        <v>83</v>
      </c>
      <c r="AV102" s="12" t="s">
        <v>81</v>
      </c>
      <c r="AW102" s="12" t="s">
        <v>33</v>
      </c>
      <c r="AX102" s="12" t="s">
        <v>73</v>
      </c>
      <c r="AY102" s="230" t="s">
        <v>147</v>
      </c>
    </row>
    <row r="103" s="12" customFormat="1">
      <c r="A103" s="12"/>
      <c r="B103" s="220"/>
      <c r="C103" s="221"/>
      <c r="D103" s="222" t="s">
        <v>154</v>
      </c>
      <c r="E103" s="223" t="s">
        <v>19</v>
      </c>
      <c r="F103" s="224" t="s">
        <v>3491</v>
      </c>
      <c r="G103" s="221"/>
      <c r="H103" s="223" t="s">
        <v>19</v>
      </c>
      <c r="I103" s="225"/>
      <c r="J103" s="221"/>
      <c r="K103" s="221"/>
      <c r="L103" s="226"/>
      <c r="M103" s="227"/>
      <c r="N103" s="228"/>
      <c r="O103" s="228"/>
      <c r="P103" s="228"/>
      <c r="Q103" s="228"/>
      <c r="R103" s="228"/>
      <c r="S103" s="228"/>
      <c r="T103" s="229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T103" s="230" t="s">
        <v>154</v>
      </c>
      <c r="AU103" s="230" t="s">
        <v>83</v>
      </c>
      <c r="AV103" s="12" t="s">
        <v>81</v>
      </c>
      <c r="AW103" s="12" t="s">
        <v>33</v>
      </c>
      <c r="AX103" s="12" t="s">
        <v>73</v>
      </c>
      <c r="AY103" s="230" t="s">
        <v>147</v>
      </c>
    </row>
    <row r="104" s="12" customFormat="1">
      <c r="A104" s="12"/>
      <c r="B104" s="220"/>
      <c r="C104" s="221"/>
      <c r="D104" s="222" t="s">
        <v>154</v>
      </c>
      <c r="E104" s="223" t="s">
        <v>19</v>
      </c>
      <c r="F104" s="224" t="s">
        <v>3492</v>
      </c>
      <c r="G104" s="221"/>
      <c r="H104" s="223" t="s">
        <v>19</v>
      </c>
      <c r="I104" s="225"/>
      <c r="J104" s="221"/>
      <c r="K104" s="221"/>
      <c r="L104" s="226"/>
      <c r="M104" s="227"/>
      <c r="N104" s="228"/>
      <c r="O104" s="228"/>
      <c r="P104" s="228"/>
      <c r="Q104" s="228"/>
      <c r="R104" s="228"/>
      <c r="S104" s="228"/>
      <c r="T104" s="229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T104" s="230" t="s">
        <v>154</v>
      </c>
      <c r="AU104" s="230" t="s">
        <v>83</v>
      </c>
      <c r="AV104" s="12" t="s">
        <v>81</v>
      </c>
      <c r="AW104" s="12" t="s">
        <v>33</v>
      </c>
      <c r="AX104" s="12" t="s">
        <v>73</v>
      </c>
      <c r="AY104" s="230" t="s">
        <v>147</v>
      </c>
    </row>
    <row r="105" s="12" customFormat="1">
      <c r="A105" s="12"/>
      <c r="B105" s="220"/>
      <c r="C105" s="221"/>
      <c r="D105" s="222" t="s">
        <v>154</v>
      </c>
      <c r="E105" s="223" t="s">
        <v>19</v>
      </c>
      <c r="F105" s="224" t="s">
        <v>3493</v>
      </c>
      <c r="G105" s="221"/>
      <c r="H105" s="223" t="s">
        <v>19</v>
      </c>
      <c r="I105" s="225"/>
      <c r="J105" s="221"/>
      <c r="K105" s="221"/>
      <c r="L105" s="226"/>
      <c r="M105" s="227"/>
      <c r="N105" s="228"/>
      <c r="O105" s="228"/>
      <c r="P105" s="228"/>
      <c r="Q105" s="228"/>
      <c r="R105" s="228"/>
      <c r="S105" s="228"/>
      <c r="T105" s="229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T105" s="230" t="s">
        <v>154</v>
      </c>
      <c r="AU105" s="230" t="s">
        <v>83</v>
      </c>
      <c r="AV105" s="12" t="s">
        <v>81</v>
      </c>
      <c r="AW105" s="12" t="s">
        <v>33</v>
      </c>
      <c r="AX105" s="12" t="s">
        <v>73</v>
      </c>
      <c r="AY105" s="230" t="s">
        <v>147</v>
      </c>
    </row>
    <row r="106" s="12" customFormat="1">
      <c r="A106" s="12"/>
      <c r="B106" s="220"/>
      <c r="C106" s="221"/>
      <c r="D106" s="222" t="s">
        <v>154</v>
      </c>
      <c r="E106" s="223" t="s">
        <v>19</v>
      </c>
      <c r="F106" s="224" t="s">
        <v>3494</v>
      </c>
      <c r="G106" s="221"/>
      <c r="H106" s="223" t="s">
        <v>19</v>
      </c>
      <c r="I106" s="225"/>
      <c r="J106" s="221"/>
      <c r="K106" s="221"/>
      <c r="L106" s="226"/>
      <c r="M106" s="227"/>
      <c r="N106" s="228"/>
      <c r="O106" s="228"/>
      <c r="P106" s="228"/>
      <c r="Q106" s="228"/>
      <c r="R106" s="228"/>
      <c r="S106" s="228"/>
      <c r="T106" s="229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T106" s="230" t="s">
        <v>154</v>
      </c>
      <c r="AU106" s="230" t="s">
        <v>83</v>
      </c>
      <c r="AV106" s="12" t="s">
        <v>81</v>
      </c>
      <c r="AW106" s="12" t="s">
        <v>33</v>
      </c>
      <c r="AX106" s="12" t="s">
        <v>73</v>
      </c>
      <c r="AY106" s="230" t="s">
        <v>147</v>
      </c>
    </row>
    <row r="107" s="12" customFormat="1">
      <c r="A107" s="12"/>
      <c r="B107" s="220"/>
      <c r="C107" s="221"/>
      <c r="D107" s="222" t="s">
        <v>154</v>
      </c>
      <c r="E107" s="223" t="s">
        <v>19</v>
      </c>
      <c r="F107" s="224" t="s">
        <v>3495</v>
      </c>
      <c r="G107" s="221"/>
      <c r="H107" s="223" t="s">
        <v>19</v>
      </c>
      <c r="I107" s="225"/>
      <c r="J107" s="221"/>
      <c r="K107" s="221"/>
      <c r="L107" s="226"/>
      <c r="M107" s="227"/>
      <c r="N107" s="228"/>
      <c r="O107" s="228"/>
      <c r="P107" s="228"/>
      <c r="Q107" s="228"/>
      <c r="R107" s="228"/>
      <c r="S107" s="228"/>
      <c r="T107" s="229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T107" s="230" t="s">
        <v>154</v>
      </c>
      <c r="AU107" s="230" t="s">
        <v>83</v>
      </c>
      <c r="AV107" s="12" t="s">
        <v>81</v>
      </c>
      <c r="AW107" s="12" t="s">
        <v>33</v>
      </c>
      <c r="AX107" s="12" t="s">
        <v>73</v>
      </c>
      <c r="AY107" s="230" t="s">
        <v>147</v>
      </c>
    </row>
    <row r="108" s="12" customFormat="1">
      <c r="A108" s="12"/>
      <c r="B108" s="220"/>
      <c r="C108" s="221"/>
      <c r="D108" s="222" t="s">
        <v>154</v>
      </c>
      <c r="E108" s="223" t="s">
        <v>19</v>
      </c>
      <c r="F108" s="224" t="s">
        <v>3496</v>
      </c>
      <c r="G108" s="221"/>
      <c r="H108" s="223" t="s">
        <v>19</v>
      </c>
      <c r="I108" s="225"/>
      <c r="J108" s="221"/>
      <c r="K108" s="221"/>
      <c r="L108" s="226"/>
      <c r="M108" s="227"/>
      <c r="N108" s="228"/>
      <c r="O108" s="228"/>
      <c r="P108" s="228"/>
      <c r="Q108" s="228"/>
      <c r="R108" s="228"/>
      <c r="S108" s="228"/>
      <c r="T108" s="229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T108" s="230" t="s">
        <v>154</v>
      </c>
      <c r="AU108" s="230" t="s">
        <v>83</v>
      </c>
      <c r="AV108" s="12" t="s">
        <v>81</v>
      </c>
      <c r="AW108" s="12" t="s">
        <v>33</v>
      </c>
      <c r="AX108" s="12" t="s">
        <v>73</v>
      </c>
      <c r="AY108" s="230" t="s">
        <v>147</v>
      </c>
    </row>
    <row r="109" s="12" customFormat="1">
      <c r="A109" s="12"/>
      <c r="B109" s="220"/>
      <c r="C109" s="221"/>
      <c r="D109" s="222" t="s">
        <v>154</v>
      </c>
      <c r="E109" s="223" t="s">
        <v>19</v>
      </c>
      <c r="F109" s="224" t="s">
        <v>3497</v>
      </c>
      <c r="G109" s="221"/>
      <c r="H109" s="223" t="s">
        <v>19</v>
      </c>
      <c r="I109" s="225"/>
      <c r="J109" s="221"/>
      <c r="K109" s="221"/>
      <c r="L109" s="226"/>
      <c r="M109" s="227"/>
      <c r="N109" s="228"/>
      <c r="O109" s="228"/>
      <c r="P109" s="228"/>
      <c r="Q109" s="228"/>
      <c r="R109" s="228"/>
      <c r="S109" s="228"/>
      <c r="T109" s="229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T109" s="230" t="s">
        <v>154</v>
      </c>
      <c r="AU109" s="230" t="s">
        <v>83</v>
      </c>
      <c r="AV109" s="12" t="s">
        <v>81</v>
      </c>
      <c r="AW109" s="12" t="s">
        <v>33</v>
      </c>
      <c r="AX109" s="12" t="s">
        <v>73</v>
      </c>
      <c r="AY109" s="230" t="s">
        <v>147</v>
      </c>
    </row>
    <row r="110" s="12" customFormat="1">
      <c r="A110" s="12"/>
      <c r="B110" s="220"/>
      <c r="C110" s="221"/>
      <c r="D110" s="222" t="s">
        <v>154</v>
      </c>
      <c r="E110" s="223" t="s">
        <v>19</v>
      </c>
      <c r="F110" s="224" t="s">
        <v>3498</v>
      </c>
      <c r="G110" s="221"/>
      <c r="H110" s="223" t="s">
        <v>19</v>
      </c>
      <c r="I110" s="225"/>
      <c r="J110" s="221"/>
      <c r="K110" s="221"/>
      <c r="L110" s="226"/>
      <c r="M110" s="227"/>
      <c r="N110" s="228"/>
      <c r="O110" s="228"/>
      <c r="P110" s="228"/>
      <c r="Q110" s="228"/>
      <c r="R110" s="228"/>
      <c r="S110" s="228"/>
      <c r="T110" s="229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T110" s="230" t="s">
        <v>154</v>
      </c>
      <c r="AU110" s="230" t="s">
        <v>83</v>
      </c>
      <c r="AV110" s="12" t="s">
        <v>81</v>
      </c>
      <c r="AW110" s="12" t="s">
        <v>33</v>
      </c>
      <c r="AX110" s="12" t="s">
        <v>73</v>
      </c>
      <c r="AY110" s="230" t="s">
        <v>147</v>
      </c>
    </row>
    <row r="111" s="12" customFormat="1">
      <c r="A111" s="12"/>
      <c r="B111" s="220"/>
      <c r="C111" s="221"/>
      <c r="D111" s="222" t="s">
        <v>154</v>
      </c>
      <c r="E111" s="223" t="s">
        <v>19</v>
      </c>
      <c r="F111" s="224" t="s">
        <v>3499</v>
      </c>
      <c r="G111" s="221"/>
      <c r="H111" s="223" t="s">
        <v>19</v>
      </c>
      <c r="I111" s="225"/>
      <c r="J111" s="221"/>
      <c r="K111" s="221"/>
      <c r="L111" s="226"/>
      <c r="M111" s="227"/>
      <c r="N111" s="228"/>
      <c r="O111" s="228"/>
      <c r="P111" s="228"/>
      <c r="Q111" s="228"/>
      <c r="R111" s="228"/>
      <c r="S111" s="228"/>
      <c r="T111" s="229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T111" s="230" t="s">
        <v>154</v>
      </c>
      <c r="AU111" s="230" t="s">
        <v>83</v>
      </c>
      <c r="AV111" s="12" t="s">
        <v>81</v>
      </c>
      <c r="AW111" s="12" t="s">
        <v>33</v>
      </c>
      <c r="AX111" s="12" t="s">
        <v>73</v>
      </c>
      <c r="AY111" s="230" t="s">
        <v>147</v>
      </c>
    </row>
    <row r="112" s="12" customFormat="1">
      <c r="A112" s="12"/>
      <c r="B112" s="220"/>
      <c r="C112" s="221"/>
      <c r="D112" s="222" t="s">
        <v>154</v>
      </c>
      <c r="E112" s="223" t="s">
        <v>19</v>
      </c>
      <c r="F112" s="224" t="s">
        <v>3498</v>
      </c>
      <c r="G112" s="221"/>
      <c r="H112" s="223" t="s">
        <v>19</v>
      </c>
      <c r="I112" s="225"/>
      <c r="J112" s="221"/>
      <c r="K112" s="221"/>
      <c r="L112" s="226"/>
      <c r="M112" s="227"/>
      <c r="N112" s="228"/>
      <c r="O112" s="228"/>
      <c r="P112" s="228"/>
      <c r="Q112" s="228"/>
      <c r="R112" s="228"/>
      <c r="S112" s="228"/>
      <c r="T112" s="229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T112" s="230" t="s">
        <v>154</v>
      </c>
      <c r="AU112" s="230" t="s">
        <v>83</v>
      </c>
      <c r="AV112" s="12" t="s">
        <v>81</v>
      </c>
      <c r="AW112" s="12" t="s">
        <v>33</v>
      </c>
      <c r="AX112" s="12" t="s">
        <v>73</v>
      </c>
      <c r="AY112" s="230" t="s">
        <v>147</v>
      </c>
    </row>
    <row r="113" s="12" customFormat="1">
      <c r="A113" s="12"/>
      <c r="B113" s="220"/>
      <c r="C113" s="221"/>
      <c r="D113" s="222" t="s">
        <v>154</v>
      </c>
      <c r="E113" s="223" t="s">
        <v>19</v>
      </c>
      <c r="F113" s="224" t="s">
        <v>3500</v>
      </c>
      <c r="G113" s="221"/>
      <c r="H113" s="223" t="s">
        <v>19</v>
      </c>
      <c r="I113" s="225"/>
      <c r="J113" s="221"/>
      <c r="K113" s="221"/>
      <c r="L113" s="226"/>
      <c r="M113" s="227"/>
      <c r="N113" s="228"/>
      <c r="O113" s="228"/>
      <c r="P113" s="228"/>
      <c r="Q113" s="228"/>
      <c r="R113" s="228"/>
      <c r="S113" s="228"/>
      <c r="T113" s="229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T113" s="230" t="s">
        <v>154</v>
      </c>
      <c r="AU113" s="230" t="s">
        <v>83</v>
      </c>
      <c r="AV113" s="12" t="s">
        <v>81</v>
      </c>
      <c r="AW113" s="12" t="s">
        <v>33</v>
      </c>
      <c r="AX113" s="12" t="s">
        <v>73</v>
      </c>
      <c r="AY113" s="230" t="s">
        <v>147</v>
      </c>
    </row>
    <row r="114" s="13" customFormat="1">
      <c r="A114" s="13"/>
      <c r="B114" s="231"/>
      <c r="C114" s="232"/>
      <c r="D114" s="222" t="s">
        <v>154</v>
      </c>
      <c r="E114" s="233" t="s">
        <v>19</v>
      </c>
      <c r="F114" s="234" t="s">
        <v>83</v>
      </c>
      <c r="G114" s="232"/>
      <c r="H114" s="235">
        <v>2</v>
      </c>
      <c r="I114" s="236"/>
      <c r="J114" s="232"/>
      <c r="K114" s="232"/>
      <c r="L114" s="237"/>
      <c r="M114" s="238"/>
      <c r="N114" s="239"/>
      <c r="O114" s="239"/>
      <c r="P114" s="239"/>
      <c r="Q114" s="239"/>
      <c r="R114" s="239"/>
      <c r="S114" s="239"/>
      <c r="T114" s="240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1" t="s">
        <v>154</v>
      </c>
      <c r="AU114" s="241" t="s">
        <v>83</v>
      </c>
      <c r="AV114" s="13" t="s">
        <v>83</v>
      </c>
      <c r="AW114" s="13" t="s">
        <v>33</v>
      </c>
      <c r="AX114" s="13" t="s">
        <v>73</v>
      </c>
      <c r="AY114" s="241" t="s">
        <v>147</v>
      </c>
    </row>
    <row r="115" s="15" customFormat="1">
      <c r="A115" s="15"/>
      <c r="B115" s="259"/>
      <c r="C115" s="260"/>
      <c r="D115" s="222" t="s">
        <v>154</v>
      </c>
      <c r="E115" s="261" t="s">
        <v>19</v>
      </c>
      <c r="F115" s="262" t="s">
        <v>287</v>
      </c>
      <c r="G115" s="260"/>
      <c r="H115" s="263">
        <v>2</v>
      </c>
      <c r="I115" s="264"/>
      <c r="J115" s="260"/>
      <c r="K115" s="260"/>
      <c r="L115" s="265"/>
      <c r="M115" s="266"/>
      <c r="N115" s="267"/>
      <c r="O115" s="267"/>
      <c r="P115" s="267"/>
      <c r="Q115" s="267"/>
      <c r="R115" s="267"/>
      <c r="S115" s="267"/>
      <c r="T115" s="268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69" t="s">
        <v>154</v>
      </c>
      <c r="AU115" s="269" t="s">
        <v>83</v>
      </c>
      <c r="AV115" s="15" t="s">
        <v>152</v>
      </c>
      <c r="AW115" s="15" t="s">
        <v>33</v>
      </c>
      <c r="AX115" s="15" t="s">
        <v>81</v>
      </c>
      <c r="AY115" s="269" t="s">
        <v>147</v>
      </c>
    </row>
    <row r="116" s="2" customFormat="1" ht="16.5" customHeight="1">
      <c r="A116" s="40"/>
      <c r="B116" s="41"/>
      <c r="C116" s="207" t="s">
        <v>83</v>
      </c>
      <c r="D116" s="207" t="s">
        <v>148</v>
      </c>
      <c r="E116" s="208" t="s">
        <v>3501</v>
      </c>
      <c r="F116" s="209" t="s">
        <v>3502</v>
      </c>
      <c r="G116" s="210" t="s">
        <v>1924</v>
      </c>
      <c r="H116" s="211">
        <v>8</v>
      </c>
      <c r="I116" s="212"/>
      <c r="J116" s="213">
        <f>ROUND(I116*H116,2)</f>
        <v>0</v>
      </c>
      <c r="K116" s="209" t="s">
        <v>19</v>
      </c>
      <c r="L116" s="46"/>
      <c r="M116" s="214" t="s">
        <v>19</v>
      </c>
      <c r="N116" s="215" t="s">
        <v>44</v>
      </c>
      <c r="O116" s="86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8" t="s">
        <v>152</v>
      </c>
      <c r="AT116" s="218" t="s">
        <v>148</v>
      </c>
      <c r="AU116" s="218" t="s">
        <v>83</v>
      </c>
      <c r="AY116" s="19" t="s">
        <v>147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9" t="s">
        <v>81</v>
      </c>
      <c r="BK116" s="219">
        <f>ROUND(I116*H116,2)</f>
        <v>0</v>
      </c>
      <c r="BL116" s="19" t="s">
        <v>152</v>
      </c>
      <c r="BM116" s="218" t="s">
        <v>3503</v>
      </c>
    </row>
    <row r="117" s="12" customFormat="1">
      <c r="A117" s="12"/>
      <c r="B117" s="220"/>
      <c r="C117" s="221"/>
      <c r="D117" s="222" t="s">
        <v>154</v>
      </c>
      <c r="E117" s="223" t="s">
        <v>19</v>
      </c>
      <c r="F117" s="224" t="s">
        <v>3504</v>
      </c>
      <c r="G117" s="221"/>
      <c r="H117" s="223" t="s">
        <v>19</v>
      </c>
      <c r="I117" s="225"/>
      <c r="J117" s="221"/>
      <c r="K117" s="221"/>
      <c r="L117" s="226"/>
      <c r="M117" s="227"/>
      <c r="N117" s="228"/>
      <c r="O117" s="228"/>
      <c r="P117" s="228"/>
      <c r="Q117" s="228"/>
      <c r="R117" s="228"/>
      <c r="S117" s="228"/>
      <c r="T117" s="229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T117" s="230" t="s">
        <v>154</v>
      </c>
      <c r="AU117" s="230" t="s">
        <v>83</v>
      </c>
      <c r="AV117" s="12" t="s">
        <v>81</v>
      </c>
      <c r="AW117" s="12" t="s">
        <v>33</v>
      </c>
      <c r="AX117" s="12" t="s">
        <v>73</v>
      </c>
      <c r="AY117" s="230" t="s">
        <v>147</v>
      </c>
    </row>
    <row r="118" s="13" customFormat="1">
      <c r="A118" s="13"/>
      <c r="B118" s="231"/>
      <c r="C118" s="232"/>
      <c r="D118" s="222" t="s">
        <v>154</v>
      </c>
      <c r="E118" s="233" t="s">
        <v>19</v>
      </c>
      <c r="F118" s="234" t="s">
        <v>189</v>
      </c>
      <c r="G118" s="232"/>
      <c r="H118" s="235">
        <v>8</v>
      </c>
      <c r="I118" s="236"/>
      <c r="J118" s="232"/>
      <c r="K118" s="232"/>
      <c r="L118" s="237"/>
      <c r="M118" s="238"/>
      <c r="N118" s="239"/>
      <c r="O118" s="239"/>
      <c r="P118" s="239"/>
      <c r="Q118" s="239"/>
      <c r="R118" s="239"/>
      <c r="S118" s="239"/>
      <c r="T118" s="240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1" t="s">
        <v>154</v>
      </c>
      <c r="AU118" s="241" t="s">
        <v>83</v>
      </c>
      <c r="AV118" s="13" t="s">
        <v>83</v>
      </c>
      <c r="AW118" s="13" t="s">
        <v>33</v>
      </c>
      <c r="AX118" s="13" t="s">
        <v>73</v>
      </c>
      <c r="AY118" s="241" t="s">
        <v>147</v>
      </c>
    </row>
    <row r="119" s="15" customFormat="1">
      <c r="A119" s="15"/>
      <c r="B119" s="259"/>
      <c r="C119" s="260"/>
      <c r="D119" s="222" t="s">
        <v>154</v>
      </c>
      <c r="E119" s="261" t="s">
        <v>19</v>
      </c>
      <c r="F119" s="262" t="s">
        <v>287</v>
      </c>
      <c r="G119" s="260"/>
      <c r="H119" s="263">
        <v>8</v>
      </c>
      <c r="I119" s="264"/>
      <c r="J119" s="260"/>
      <c r="K119" s="260"/>
      <c r="L119" s="265"/>
      <c r="M119" s="266"/>
      <c r="N119" s="267"/>
      <c r="O119" s="267"/>
      <c r="P119" s="267"/>
      <c r="Q119" s="267"/>
      <c r="R119" s="267"/>
      <c r="S119" s="267"/>
      <c r="T119" s="268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69" t="s">
        <v>154</v>
      </c>
      <c r="AU119" s="269" t="s">
        <v>83</v>
      </c>
      <c r="AV119" s="15" t="s">
        <v>152</v>
      </c>
      <c r="AW119" s="15" t="s">
        <v>33</v>
      </c>
      <c r="AX119" s="15" t="s">
        <v>81</v>
      </c>
      <c r="AY119" s="269" t="s">
        <v>147</v>
      </c>
    </row>
    <row r="120" s="2" customFormat="1" ht="16.5" customHeight="1">
      <c r="A120" s="40"/>
      <c r="B120" s="41"/>
      <c r="C120" s="207" t="s">
        <v>161</v>
      </c>
      <c r="D120" s="207" t="s">
        <v>148</v>
      </c>
      <c r="E120" s="208" t="s">
        <v>3505</v>
      </c>
      <c r="F120" s="209" t="s">
        <v>3506</v>
      </c>
      <c r="G120" s="210" t="s">
        <v>1924</v>
      </c>
      <c r="H120" s="211">
        <v>4</v>
      </c>
      <c r="I120" s="212"/>
      <c r="J120" s="213">
        <f>ROUND(I120*H120,2)</f>
        <v>0</v>
      </c>
      <c r="K120" s="209" t="s">
        <v>19</v>
      </c>
      <c r="L120" s="46"/>
      <c r="M120" s="214" t="s">
        <v>19</v>
      </c>
      <c r="N120" s="215" t="s">
        <v>44</v>
      </c>
      <c r="O120" s="86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8" t="s">
        <v>152</v>
      </c>
      <c r="AT120" s="218" t="s">
        <v>148</v>
      </c>
      <c r="AU120" s="218" t="s">
        <v>83</v>
      </c>
      <c r="AY120" s="19" t="s">
        <v>147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9" t="s">
        <v>81</v>
      </c>
      <c r="BK120" s="219">
        <f>ROUND(I120*H120,2)</f>
        <v>0</v>
      </c>
      <c r="BL120" s="19" t="s">
        <v>152</v>
      </c>
      <c r="BM120" s="218" t="s">
        <v>3507</v>
      </c>
    </row>
    <row r="121" s="12" customFormat="1">
      <c r="A121" s="12"/>
      <c r="B121" s="220"/>
      <c r="C121" s="221"/>
      <c r="D121" s="222" t="s">
        <v>154</v>
      </c>
      <c r="E121" s="223" t="s">
        <v>19</v>
      </c>
      <c r="F121" s="224" t="s">
        <v>3508</v>
      </c>
      <c r="G121" s="221"/>
      <c r="H121" s="223" t="s">
        <v>19</v>
      </c>
      <c r="I121" s="225"/>
      <c r="J121" s="221"/>
      <c r="K121" s="221"/>
      <c r="L121" s="226"/>
      <c r="M121" s="227"/>
      <c r="N121" s="228"/>
      <c r="O121" s="228"/>
      <c r="P121" s="228"/>
      <c r="Q121" s="228"/>
      <c r="R121" s="228"/>
      <c r="S121" s="228"/>
      <c r="T121" s="229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T121" s="230" t="s">
        <v>154</v>
      </c>
      <c r="AU121" s="230" t="s">
        <v>83</v>
      </c>
      <c r="AV121" s="12" t="s">
        <v>81</v>
      </c>
      <c r="AW121" s="12" t="s">
        <v>33</v>
      </c>
      <c r="AX121" s="12" t="s">
        <v>73</v>
      </c>
      <c r="AY121" s="230" t="s">
        <v>147</v>
      </c>
    </row>
    <row r="122" s="13" customFormat="1">
      <c r="A122" s="13"/>
      <c r="B122" s="231"/>
      <c r="C122" s="232"/>
      <c r="D122" s="222" t="s">
        <v>154</v>
      </c>
      <c r="E122" s="233" t="s">
        <v>19</v>
      </c>
      <c r="F122" s="234" t="s">
        <v>152</v>
      </c>
      <c r="G122" s="232"/>
      <c r="H122" s="235">
        <v>4</v>
      </c>
      <c r="I122" s="236"/>
      <c r="J122" s="232"/>
      <c r="K122" s="232"/>
      <c r="L122" s="237"/>
      <c r="M122" s="238"/>
      <c r="N122" s="239"/>
      <c r="O122" s="239"/>
      <c r="P122" s="239"/>
      <c r="Q122" s="239"/>
      <c r="R122" s="239"/>
      <c r="S122" s="239"/>
      <c r="T122" s="240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1" t="s">
        <v>154</v>
      </c>
      <c r="AU122" s="241" t="s">
        <v>83</v>
      </c>
      <c r="AV122" s="13" t="s">
        <v>83</v>
      </c>
      <c r="AW122" s="13" t="s">
        <v>33</v>
      </c>
      <c r="AX122" s="13" t="s">
        <v>73</v>
      </c>
      <c r="AY122" s="241" t="s">
        <v>147</v>
      </c>
    </row>
    <row r="123" s="15" customFormat="1">
      <c r="A123" s="15"/>
      <c r="B123" s="259"/>
      <c r="C123" s="260"/>
      <c r="D123" s="222" t="s">
        <v>154</v>
      </c>
      <c r="E123" s="261" t="s">
        <v>19</v>
      </c>
      <c r="F123" s="262" t="s">
        <v>287</v>
      </c>
      <c r="G123" s="260"/>
      <c r="H123" s="263">
        <v>4</v>
      </c>
      <c r="I123" s="264"/>
      <c r="J123" s="260"/>
      <c r="K123" s="260"/>
      <c r="L123" s="265"/>
      <c r="M123" s="266"/>
      <c r="N123" s="267"/>
      <c r="O123" s="267"/>
      <c r="P123" s="267"/>
      <c r="Q123" s="267"/>
      <c r="R123" s="267"/>
      <c r="S123" s="267"/>
      <c r="T123" s="268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69" t="s">
        <v>154</v>
      </c>
      <c r="AU123" s="269" t="s">
        <v>83</v>
      </c>
      <c r="AV123" s="15" t="s">
        <v>152</v>
      </c>
      <c r="AW123" s="15" t="s">
        <v>33</v>
      </c>
      <c r="AX123" s="15" t="s">
        <v>81</v>
      </c>
      <c r="AY123" s="269" t="s">
        <v>147</v>
      </c>
    </row>
    <row r="124" s="2" customFormat="1" ht="21.75" customHeight="1">
      <c r="A124" s="40"/>
      <c r="B124" s="41"/>
      <c r="C124" s="207" t="s">
        <v>152</v>
      </c>
      <c r="D124" s="207" t="s">
        <v>148</v>
      </c>
      <c r="E124" s="208" t="s">
        <v>3509</v>
      </c>
      <c r="F124" s="209" t="s">
        <v>3510</v>
      </c>
      <c r="G124" s="210" t="s">
        <v>1924</v>
      </c>
      <c r="H124" s="211">
        <v>8</v>
      </c>
      <c r="I124" s="212"/>
      <c r="J124" s="213">
        <f>ROUND(I124*H124,2)</f>
        <v>0</v>
      </c>
      <c r="K124" s="209" t="s">
        <v>19</v>
      </c>
      <c r="L124" s="46"/>
      <c r="M124" s="214" t="s">
        <v>19</v>
      </c>
      <c r="N124" s="215" t="s">
        <v>44</v>
      </c>
      <c r="O124" s="86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8" t="s">
        <v>152</v>
      </c>
      <c r="AT124" s="218" t="s">
        <v>148</v>
      </c>
      <c r="AU124" s="218" t="s">
        <v>83</v>
      </c>
      <c r="AY124" s="19" t="s">
        <v>147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9" t="s">
        <v>81</v>
      </c>
      <c r="BK124" s="219">
        <f>ROUND(I124*H124,2)</f>
        <v>0</v>
      </c>
      <c r="BL124" s="19" t="s">
        <v>152</v>
      </c>
      <c r="BM124" s="218" t="s">
        <v>3511</v>
      </c>
    </row>
    <row r="125" s="12" customFormat="1">
      <c r="A125" s="12"/>
      <c r="B125" s="220"/>
      <c r="C125" s="221"/>
      <c r="D125" s="222" t="s">
        <v>154</v>
      </c>
      <c r="E125" s="223" t="s">
        <v>19</v>
      </c>
      <c r="F125" s="224" t="s">
        <v>3512</v>
      </c>
      <c r="G125" s="221"/>
      <c r="H125" s="223" t="s">
        <v>19</v>
      </c>
      <c r="I125" s="225"/>
      <c r="J125" s="221"/>
      <c r="K125" s="221"/>
      <c r="L125" s="226"/>
      <c r="M125" s="227"/>
      <c r="N125" s="228"/>
      <c r="O125" s="228"/>
      <c r="P125" s="228"/>
      <c r="Q125" s="228"/>
      <c r="R125" s="228"/>
      <c r="S125" s="228"/>
      <c r="T125" s="229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T125" s="230" t="s">
        <v>154</v>
      </c>
      <c r="AU125" s="230" t="s">
        <v>83</v>
      </c>
      <c r="AV125" s="12" t="s">
        <v>81</v>
      </c>
      <c r="AW125" s="12" t="s">
        <v>33</v>
      </c>
      <c r="AX125" s="12" t="s">
        <v>73</v>
      </c>
      <c r="AY125" s="230" t="s">
        <v>147</v>
      </c>
    </row>
    <row r="126" s="13" customFormat="1">
      <c r="A126" s="13"/>
      <c r="B126" s="231"/>
      <c r="C126" s="232"/>
      <c r="D126" s="222" t="s">
        <v>154</v>
      </c>
      <c r="E126" s="233" t="s">
        <v>19</v>
      </c>
      <c r="F126" s="234" t="s">
        <v>189</v>
      </c>
      <c r="G126" s="232"/>
      <c r="H126" s="235">
        <v>8</v>
      </c>
      <c r="I126" s="236"/>
      <c r="J126" s="232"/>
      <c r="K126" s="232"/>
      <c r="L126" s="237"/>
      <c r="M126" s="238"/>
      <c r="N126" s="239"/>
      <c r="O126" s="239"/>
      <c r="P126" s="239"/>
      <c r="Q126" s="239"/>
      <c r="R126" s="239"/>
      <c r="S126" s="239"/>
      <c r="T126" s="24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1" t="s">
        <v>154</v>
      </c>
      <c r="AU126" s="241" t="s">
        <v>83</v>
      </c>
      <c r="AV126" s="13" t="s">
        <v>83</v>
      </c>
      <c r="AW126" s="13" t="s">
        <v>33</v>
      </c>
      <c r="AX126" s="13" t="s">
        <v>73</v>
      </c>
      <c r="AY126" s="241" t="s">
        <v>147</v>
      </c>
    </row>
    <row r="127" s="15" customFormat="1">
      <c r="A127" s="15"/>
      <c r="B127" s="259"/>
      <c r="C127" s="260"/>
      <c r="D127" s="222" t="s">
        <v>154</v>
      </c>
      <c r="E127" s="261" t="s">
        <v>19</v>
      </c>
      <c r="F127" s="262" t="s">
        <v>287</v>
      </c>
      <c r="G127" s="260"/>
      <c r="H127" s="263">
        <v>8</v>
      </c>
      <c r="I127" s="264"/>
      <c r="J127" s="260"/>
      <c r="K127" s="260"/>
      <c r="L127" s="265"/>
      <c r="M127" s="266"/>
      <c r="N127" s="267"/>
      <c r="O127" s="267"/>
      <c r="P127" s="267"/>
      <c r="Q127" s="267"/>
      <c r="R127" s="267"/>
      <c r="S127" s="267"/>
      <c r="T127" s="268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9" t="s">
        <v>154</v>
      </c>
      <c r="AU127" s="269" t="s">
        <v>83</v>
      </c>
      <c r="AV127" s="15" t="s">
        <v>152</v>
      </c>
      <c r="AW127" s="15" t="s">
        <v>33</v>
      </c>
      <c r="AX127" s="15" t="s">
        <v>81</v>
      </c>
      <c r="AY127" s="269" t="s">
        <v>147</v>
      </c>
    </row>
    <row r="128" s="2" customFormat="1" ht="21.75" customHeight="1">
      <c r="A128" s="40"/>
      <c r="B128" s="41"/>
      <c r="C128" s="207" t="s">
        <v>169</v>
      </c>
      <c r="D128" s="207" t="s">
        <v>148</v>
      </c>
      <c r="E128" s="208" t="s">
        <v>3513</v>
      </c>
      <c r="F128" s="209" t="s">
        <v>3514</v>
      </c>
      <c r="G128" s="210" t="s">
        <v>1924</v>
      </c>
      <c r="H128" s="211">
        <v>8</v>
      </c>
      <c r="I128" s="212"/>
      <c r="J128" s="213">
        <f>ROUND(I128*H128,2)</f>
        <v>0</v>
      </c>
      <c r="K128" s="209" t="s">
        <v>19</v>
      </c>
      <c r="L128" s="46"/>
      <c r="M128" s="214" t="s">
        <v>19</v>
      </c>
      <c r="N128" s="215" t="s">
        <v>44</v>
      </c>
      <c r="O128" s="86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8" t="s">
        <v>152</v>
      </c>
      <c r="AT128" s="218" t="s">
        <v>148</v>
      </c>
      <c r="AU128" s="218" t="s">
        <v>83</v>
      </c>
      <c r="AY128" s="19" t="s">
        <v>147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9" t="s">
        <v>81</v>
      </c>
      <c r="BK128" s="219">
        <f>ROUND(I128*H128,2)</f>
        <v>0</v>
      </c>
      <c r="BL128" s="19" t="s">
        <v>152</v>
      </c>
      <c r="BM128" s="218" t="s">
        <v>3515</v>
      </c>
    </row>
    <row r="129" s="12" customFormat="1">
      <c r="A129" s="12"/>
      <c r="B129" s="220"/>
      <c r="C129" s="221"/>
      <c r="D129" s="222" t="s">
        <v>154</v>
      </c>
      <c r="E129" s="223" t="s">
        <v>19</v>
      </c>
      <c r="F129" s="224" t="s">
        <v>3516</v>
      </c>
      <c r="G129" s="221"/>
      <c r="H129" s="223" t="s">
        <v>19</v>
      </c>
      <c r="I129" s="225"/>
      <c r="J129" s="221"/>
      <c r="K129" s="221"/>
      <c r="L129" s="226"/>
      <c r="M129" s="227"/>
      <c r="N129" s="228"/>
      <c r="O129" s="228"/>
      <c r="P129" s="228"/>
      <c r="Q129" s="228"/>
      <c r="R129" s="228"/>
      <c r="S129" s="228"/>
      <c r="T129" s="229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T129" s="230" t="s">
        <v>154</v>
      </c>
      <c r="AU129" s="230" t="s">
        <v>83</v>
      </c>
      <c r="AV129" s="12" t="s">
        <v>81</v>
      </c>
      <c r="AW129" s="12" t="s">
        <v>33</v>
      </c>
      <c r="AX129" s="12" t="s">
        <v>73</v>
      </c>
      <c r="AY129" s="230" t="s">
        <v>147</v>
      </c>
    </row>
    <row r="130" s="13" customFormat="1">
      <c r="A130" s="13"/>
      <c r="B130" s="231"/>
      <c r="C130" s="232"/>
      <c r="D130" s="222" t="s">
        <v>154</v>
      </c>
      <c r="E130" s="233" t="s">
        <v>19</v>
      </c>
      <c r="F130" s="234" t="s">
        <v>189</v>
      </c>
      <c r="G130" s="232"/>
      <c r="H130" s="235">
        <v>8</v>
      </c>
      <c r="I130" s="236"/>
      <c r="J130" s="232"/>
      <c r="K130" s="232"/>
      <c r="L130" s="237"/>
      <c r="M130" s="238"/>
      <c r="N130" s="239"/>
      <c r="O130" s="239"/>
      <c r="P130" s="239"/>
      <c r="Q130" s="239"/>
      <c r="R130" s="239"/>
      <c r="S130" s="239"/>
      <c r="T130" s="24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1" t="s">
        <v>154</v>
      </c>
      <c r="AU130" s="241" t="s">
        <v>83</v>
      </c>
      <c r="AV130" s="13" t="s">
        <v>83</v>
      </c>
      <c r="AW130" s="13" t="s">
        <v>33</v>
      </c>
      <c r="AX130" s="13" t="s">
        <v>73</v>
      </c>
      <c r="AY130" s="241" t="s">
        <v>147</v>
      </c>
    </row>
    <row r="131" s="15" customFormat="1">
      <c r="A131" s="15"/>
      <c r="B131" s="259"/>
      <c r="C131" s="260"/>
      <c r="D131" s="222" t="s">
        <v>154</v>
      </c>
      <c r="E131" s="261" t="s">
        <v>19</v>
      </c>
      <c r="F131" s="262" t="s">
        <v>287</v>
      </c>
      <c r="G131" s="260"/>
      <c r="H131" s="263">
        <v>8</v>
      </c>
      <c r="I131" s="264"/>
      <c r="J131" s="260"/>
      <c r="K131" s="260"/>
      <c r="L131" s="265"/>
      <c r="M131" s="266"/>
      <c r="N131" s="267"/>
      <c r="O131" s="267"/>
      <c r="P131" s="267"/>
      <c r="Q131" s="267"/>
      <c r="R131" s="267"/>
      <c r="S131" s="267"/>
      <c r="T131" s="268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9" t="s">
        <v>154</v>
      </c>
      <c r="AU131" s="269" t="s">
        <v>83</v>
      </c>
      <c r="AV131" s="15" t="s">
        <v>152</v>
      </c>
      <c r="AW131" s="15" t="s">
        <v>33</v>
      </c>
      <c r="AX131" s="15" t="s">
        <v>81</v>
      </c>
      <c r="AY131" s="269" t="s">
        <v>147</v>
      </c>
    </row>
    <row r="132" s="2" customFormat="1" ht="21.75" customHeight="1">
      <c r="A132" s="40"/>
      <c r="B132" s="41"/>
      <c r="C132" s="207" t="s">
        <v>176</v>
      </c>
      <c r="D132" s="207" t="s">
        <v>148</v>
      </c>
      <c r="E132" s="208" t="s">
        <v>3517</v>
      </c>
      <c r="F132" s="209" t="s">
        <v>3518</v>
      </c>
      <c r="G132" s="210" t="s">
        <v>1924</v>
      </c>
      <c r="H132" s="211">
        <v>2</v>
      </c>
      <c r="I132" s="212"/>
      <c r="J132" s="213">
        <f>ROUND(I132*H132,2)</f>
        <v>0</v>
      </c>
      <c r="K132" s="209" t="s">
        <v>19</v>
      </c>
      <c r="L132" s="46"/>
      <c r="M132" s="214" t="s">
        <v>19</v>
      </c>
      <c r="N132" s="215" t="s">
        <v>44</v>
      </c>
      <c r="O132" s="86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8" t="s">
        <v>152</v>
      </c>
      <c r="AT132" s="218" t="s">
        <v>148</v>
      </c>
      <c r="AU132" s="218" t="s">
        <v>83</v>
      </c>
      <c r="AY132" s="19" t="s">
        <v>147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19" t="s">
        <v>81</v>
      </c>
      <c r="BK132" s="219">
        <f>ROUND(I132*H132,2)</f>
        <v>0</v>
      </c>
      <c r="BL132" s="19" t="s">
        <v>152</v>
      </c>
      <c r="BM132" s="218" t="s">
        <v>3519</v>
      </c>
    </row>
    <row r="133" s="12" customFormat="1">
      <c r="A133" s="12"/>
      <c r="B133" s="220"/>
      <c r="C133" s="221"/>
      <c r="D133" s="222" t="s">
        <v>154</v>
      </c>
      <c r="E133" s="223" t="s">
        <v>19</v>
      </c>
      <c r="F133" s="224" t="s">
        <v>3520</v>
      </c>
      <c r="G133" s="221"/>
      <c r="H133" s="223" t="s">
        <v>19</v>
      </c>
      <c r="I133" s="225"/>
      <c r="J133" s="221"/>
      <c r="K133" s="221"/>
      <c r="L133" s="226"/>
      <c r="M133" s="227"/>
      <c r="N133" s="228"/>
      <c r="O133" s="228"/>
      <c r="P133" s="228"/>
      <c r="Q133" s="228"/>
      <c r="R133" s="228"/>
      <c r="S133" s="228"/>
      <c r="T133" s="229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T133" s="230" t="s">
        <v>154</v>
      </c>
      <c r="AU133" s="230" t="s">
        <v>83</v>
      </c>
      <c r="AV133" s="12" t="s">
        <v>81</v>
      </c>
      <c r="AW133" s="12" t="s">
        <v>33</v>
      </c>
      <c r="AX133" s="12" t="s">
        <v>73</v>
      </c>
      <c r="AY133" s="230" t="s">
        <v>147</v>
      </c>
    </row>
    <row r="134" s="13" customFormat="1">
      <c r="A134" s="13"/>
      <c r="B134" s="231"/>
      <c r="C134" s="232"/>
      <c r="D134" s="222" t="s">
        <v>154</v>
      </c>
      <c r="E134" s="233" t="s">
        <v>19</v>
      </c>
      <c r="F134" s="234" t="s">
        <v>83</v>
      </c>
      <c r="G134" s="232"/>
      <c r="H134" s="235">
        <v>2</v>
      </c>
      <c r="I134" s="236"/>
      <c r="J134" s="232"/>
      <c r="K134" s="232"/>
      <c r="L134" s="237"/>
      <c r="M134" s="238"/>
      <c r="N134" s="239"/>
      <c r="O134" s="239"/>
      <c r="P134" s="239"/>
      <c r="Q134" s="239"/>
      <c r="R134" s="239"/>
      <c r="S134" s="239"/>
      <c r="T134" s="24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1" t="s">
        <v>154</v>
      </c>
      <c r="AU134" s="241" t="s">
        <v>83</v>
      </c>
      <c r="AV134" s="13" t="s">
        <v>83</v>
      </c>
      <c r="AW134" s="13" t="s">
        <v>33</v>
      </c>
      <c r="AX134" s="13" t="s">
        <v>73</v>
      </c>
      <c r="AY134" s="241" t="s">
        <v>147</v>
      </c>
    </row>
    <row r="135" s="15" customFormat="1">
      <c r="A135" s="15"/>
      <c r="B135" s="259"/>
      <c r="C135" s="260"/>
      <c r="D135" s="222" t="s">
        <v>154</v>
      </c>
      <c r="E135" s="261" t="s">
        <v>19</v>
      </c>
      <c r="F135" s="262" t="s">
        <v>287</v>
      </c>
      <c r="G135" s="260"/>
      <c r="H135" s="263">
        <v>2</v>
      </c>
      <c r="I135" s="264"/>
      <c r="J135" s="260"/>
      <c r="K135" s="260"/>
      <c r="L135" s="265"/>
      <c r="M135" s="266"/>
      <c r="N135" s="267"/>
      <c r="O135" s="267"/>
      <c r="P135" s="267"/>
      <c r="Q135" s="267"/>
      <c r="R135" s="267"/>
      <c r="S135" s="267"/>
      <c r="T135" s="268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9" t="s">
        <v>154</v>
      </c>
      <c r="AU135" s="269" t="s">
        <v>83</v>
      </c>
      <c r="AV135" s="15" t="s">
        <v>152</v>
      </c>
      <c r="AW135" s="15" t="s">
        <v>33</v>
      </c>
      <c r="AX135" s="15" t="s">
        <v>81</v>
      </c>
      <c r="AY135" s="269" t="s">
        <v>147</v>
      </c>
    </row>
    <row r="136" s="2" customFormat="1" ht="16.5" customHeight="1">
      <c r="A136" s="40"/>
      <c r="B136" s="41"/>
      <c r="C136" s="207" t="s">
        <v>182</v>
      </c>
      <c r="D136" s="207" t="s">
        <v>148</v>
      </c>
      <c r="E136" s="208" t="s">
        <v>3521</v>
      </c>
      <c r="F136" s="209" t="s">
        <v>3522</v>
      </c>
      <c r="G136" s="210" t="s">
        <v>1924</v>
      </c>
      <c r="H136" s="211">
        <v>2</v>
      </c>
      <c r="I136" s="212"/>
      <c r="J136" s="213">
        <f>ROUND(I136*H136,2)</f>
        <v>0</v>
      </c>
      <c r="K136" s="209" t="s">
        <v>19</v>
      </c>
      <c r="L136" s="46"/>
      <c r="M136" s="214" t="s">
        <v>19</v>
      </c>
      <c r="N136" s="215" t="s">
        <v>44</v>
      </c>
      <c r="O136" s="86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8" t="s">
        <v>152</v>
      </c>
      <c r="AT136" s="218" t="s">
        <v>148</v>
      </c>
      <c r="AU136" s="218" t="s">
        <v>83</v>
      </c>
      <c r="AY136" s="19" t="s">
        <v>147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19" t="s">
        <v>81</v>
      </c>
      <c r="BK136" s="219">
        <f>ROUND(I136*H136,2)</f>
        <v>0</v>
      </c>
      <c r="BL136" s="19" t="s">
        <v>152</v>
      </c>
      <c r="BM136" s="218" t="s">
        <v>3523</v>
      </c>
    </row>
    <row r="137" s="12" customFormat="1">
      <c r="A137" s="12"/>
      <c r="B137" s="220"/>
      <c r="C137" s="221"/>
      <c r="D137" s="222" t="s">
        <v>154</v>
      </c>
      <c r="E137" s="223" t="s">
        <v>19</v>
      </c>
      <c r="F137" s="224" t="s">
        <v>3524</v>
      </c>
      <c r="G137" s="221"/>
      <c r="H137" s="223" t="s">
        <v>19</v>
      </c>
      <c r="I137" s="225"/>
      <c r="J137" s="221"/>
      <c r="K137" s="221"/>
      <c r="L137" s="226"/>
      <c r="M137" s="227"/>
      <c r="N137" s="228"/>
      <c r="O137" s="228"/>
      <c r="P137" s="228"/>
      <c r="Q137" s="228"/>
      <c r="R137" s="228"/>
      <c r="S137" s="228"/>
      <c r="T137" s="229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T137" s="230" t="s">
        <v>154</v>
      </c>
      <c r="AU137" s="230" t="s">
        <v>83</v>
      </c>
      <c r="AV137" s="12" t="s">
        <v>81</v>
      </c>
      <c r="AW137" s="12" t="s">
        <v>33</v>
      </c>
      <c r="AX137" s="12" t="s">
        <v>73</v>
      </c>
      <c r="AY137" s="230" t="s">
        <v>147</v>
      </c>
    </row>
    <row r="138" s="13" customFormat="1">
      <c r="A138" s="13"/>
      <c r="B138" s="231"/>
      <c r="C138" s="232"/>
      <c r="D138" s="222" t="s">
        <v>154</v>
      </c>
      <c r="E138" s="233" t="s">
        <v>19</v>
      </c>
      <c r="F138" s="234" t="s">
        <v>83</v>
      </c>
      <c r="G138" s="232"/>
      <c r="H138" s="235">
        <v>2</v>
      </c>
      <c r="I138" s="236"/>
      <c r="J138" s="232"/>
      <c r="K138" s="232"/>
      <c r="L138" s="237"/>
      <c r="M138" s="238"/>
      <c r="N138" s="239"/>
      <c r="O138" s="239"/>
      <c r="P138" s="239"/>
      <c r="Q138" s="239"/>
      <c r="R138" s="239"/>
      <c r="S138" s="239"/>
      <c r="T138" s="24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1" t="s">
        <v>154</v>
      </c>
      <c r="AU138" s="241" t="s">
        <v>83</v>
      </c>
      <c r="AV138" s="13" t="s">
        <v>83</v>
      </c>
      <c r="AW138" s="13" t="s">
        <v>33</v>
      </c>
      <c r="AX138" s="13" t="s">
        <v>73</v>
      </c>
      <c r="AY138" s="241" t="s">
        <v>147</v>
      </c>
    </row>
    <row r="139" s="15" customFormat="1">
      <c r="A139" s="15"/>
      <c r="B139" s="259"/>
      <c r="C139" s="260"/>
      <c r="D139" s="222" t="s">
        <v>154</v>
      </c>
      <c r="E139" s="261" t="s">
        <v>19</v>
      </c>
      <c r="F139" s="262" t="s">
        <v>287</v>
      </c>
      <c r="G139" s="260"/>
      <c r="H139" s="263">
        <v>2</v>
      </c>
      <c r="I139" s="264"/>
      <c r="J139" s="260"/>
      <c r="K139" s="260"/>
      <c r="L139" s="265"/>
      <c r="M139" s="266"/>
      <c r="N139" s="267"/>
      <c r="O139" s="267"/>
      <c r="P139" s="267"/>
      <c r="Q139" s="267"/>
      <c r="R139" s="267"/>
      <c r="S139" s="267"/>
      <c r="T139" s="268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9" t="s">
        <v>154</v>
      </c>
      <c r="AU139" s="269" t="s">
        <v>83</v>
      </c>
      <c r="AV139" s="15" t="s">
        <v>152</v>
      </c>
      <c r="AW139" s="15" t="s">
        <v>33</v>
      </c>
      <c r="AX139" s="15" t="s">
        <v>81</v>
      </c>
      <c r="AY139" s="269" t="s">
        <v>147</v>
      </c>
    </row>
    <row r="140" s="2" customFormat="1" ht="37.8" customHeight="1">
      <c r="A140" s="40"/>
      <c r="B140" s="41"/>
      <c r="C140" s="207" t="s">
        <v>189</v>
      </c>
      <c r="D140" s="207" t="s">
        <v>148</v>
      </c>
      <c r="E140" s="208" t="s">
        <v>3525</v>
      </c>
      <c r="F140" s="209" t="s">
        <v>3526</v>
      </c>
      <c r="G140" s="210" t="s">
        <v>252</v>
      </c>
      <c r="H140" s="211">
        <v>2</v>
      </c>
      <c r="I140" s="212"/>
      <c r="J140" s="213">
        <f>ROUND(I140*H140,2)</f>
        <v>0</v>
      </c>
      <c r="K140" s="209" t="s">
        <v>19</v>
      </c>
      <c r="L140" s="46"/>
      <c r="M140" s="214" t="s">
        <v>19</v>
      </c>
      <c r="N140" s="215" t="s">
        <v>44</v>
      </c>
      <c r="O140" s="86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8" t="s">
        <v>152</v>
      </c>
      <c r="AT140" s="218" t="s">
        <v>148</v>
      </c>
      <c r="AU140" s="218" t="s">
        <v>83</v>
      </c>
      <c r="AY140" s="19" t="s">
        <v>147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19" t="s">
        <v>81</v>
      </c>
      <c r="BK140" s="219">
        <f>ROUND(I140*H140,2)</f>
        <v>0</v>
      </c>
      <c r="BL140" s="19" t="s">
        <v>152</v>
      </c>
      <c r="BM140" s="218" t="s">
        <v>3527</v>
      </c>
    </row>
    <row r="141" s="2" customFormat="1" ht="49.05" customHeight="1">
      <c r="A141" s="40"/>
      <c r="B141" s="41"/>
      <c r="C141" s="207" t="s">
        <v>195</v>
      </c>
      <c r="D141" s="207" t="s">
        <v>148</v>
      </c>
      <c r="E141" s="208" t="s">
        <v>3528</v>
      </c>
      <c r="F141" s="209" t="s">
        <v>3529</v>
      </c>
      <c r="G141" s="210" t="s">
        <v>252</v>
      </c>
      <c r="H141" s="211">
        <v>80</v>
      </c>
      <c r="I141" s="212"/>
      <c r="J141" s="213">
        <f>ROUND(I141*H141,2)</f>
        <v>0</v>
      </c>
      <c r="K141" s="209" t="s">
        <v>19</v>
      </c>
      <c r="L141" s="46"/>
      <c r="M141" s="214" t="s">
        <v>19</v>
      </c>
      <c r="N141" s="215" t="s">
        <v>44</v>
      </c>
      <c r="O141" s="86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8" t="s">
        <v>152</v>
      </c>
      <c r="AT141" s="218" t="s">
        <v>148</v>
      </c>
      <c r="AU141" s="218" t="s">
        <v>83</v>
      </c>
      <c r="AY141" s="19" t="s">
        <v>147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19" t="s">
        <v>81</v>
      </c>
      <c r="BK141" s="219">
        <f>ROUND(I141*H141,2)</f>
        <v>0</v>
      </c>
      <c r="BL141" s="19" t="s">
        <v>152</v>
      </c>
      <c r="BM141" s="218" t="s">
        <v>3530</v>
      </c>
    </row>
    <row r="142" s="2" customFormat="1" ht="16.5" customHeight="1">
      <c r="A142" s="40"/>
      <c r="B142" s="41"/>
      <c r="C142" s="207" t="s">
        <v>200</v>
      </c>
      <c r="D142" s="207" t="s">
        <v>148</v>
      </c>
      <c r="E142" s="208" t="s">
        <v>3531</v>
      </c>
      <c r="F142" s="209" t="s">
        <v>3532</v>
      </c>
      <c r="G142" s="210" t="s">
        <v>239</v>
      </c>
      <c r="H142" s="211">
        <v>17</v>
      </c>
      <c r="I142" s="212"/>
      <c r="J142" s="213">
        <f>ROUND(I142*H142,2)</f>
        <v>0</v>
      </c>
      <c r="K142" s="209" t="s">
        <v>19</v>
      </c>
      <c r="L142" s="46"/>
      <c r="M142" s="214" t="s">
        <v>19</v>
      </c>
      <c r="N142" s="215" t="s">
        <v>44</v>
      </c>
      <c r="O142" s="86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8" t="s">
        <v>152</v>
      </c>
      <c r="AT142" s="218" t="s">
        <v>148</v>
      </c>
      <c r="AU142" s="218" t="s">
        <v>83</v>
      </c>
      <c r="AY142" s="19" t="s">
        <v>147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19" t="s">
        <v>81</v>
      </c>
      <c r="BK142" s="219">
        <f>ROUND(I142*H142,2)</f>
        <v>0</v>
      </c>
      <c r="BL142" s="19" t="s">
        <v>152</v>
      </c>
      <c r="BM142" s="218" t="s">
        <v>3533</v>
      </c>
    </row>
    <row r="143" s="2" customFormat="1" ht="16.5" customHeight="1">
      <c r="A143" s="40"/>
      <c r="B143" s="41"/>
      <c r="C143" s="207" t="s">
        <v>208</v>
      </c>
      <c r="D143" s="207" t="s">
        <v>148</v>
      </c>
      <c r="E143" s="208" t="s">
        <v>3534</v>
      </c>
      <c r="F143" s="209" t="s">
        <v>3535</v>
      </c>
      <c r="G143" s="210" t="s">
        <v>239</v>
      </c>
      <c r="H143" s="211">
        <v>2</v>
      </c>
      <c r="I143" s="212"/>
      <c r="J143" s="213">
        <f>ROUND(I143*H143,2)</f>
        <v>0</v>
      </c>
      <c r="K143" s="209" t="s">
        <v>19</v>
      </c>
      <c r="L143" s="46"/>
      <c r="M143" s="214" t="s">
        <v>19</v>
      </c>
      <c r="N143" s="215" t="s">
        <v>44</v>
      </c>
      <c r="O143" s="86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8" t="s">
        <v>152</v>
      </c>
      <c r="AT143" s="218" t="s">
        <v>148</v>
      </c>
      <c r="AU143" s="218" t="s">
        <v>83</v>
      </c>
      <c r="AY143" s="19" t="s">
        <v>147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19" t="s">
        <v>81</v>
      </c>
      <c r="BK143" s="219">
        <f>ROUND(I143*H143,2)</f>
        <v>0</v>
      </c>
      <c r="BL143" s="19" t="s">
        <v>152</v>
      </c>
      <c r="BM143" s="218" t="s">
        <v>3536</v>
      </c>
    </row>
    <row r="144" s="2" customFormat="1" ht="16.5" customHeight="1">
      <c r="A144" s="40"/>
      <c r="B144" s="41"/>
      <c r="C144" s="207" t="s">
        <v>8</v>
      </c>
      <c r="D144" s="207" t="s">
        <v>148</v>
      </c>
      <c r="E144" s="208" t="s">
        <v>3537</v>
      </c>
      <c r="F144" s="209" t="s">
        <v>3538</v>
      </c>
      <c r="G144" s="210" t="s">
        <v>239</v>
      </c>
      <c r="H144" s="211">
        <v>30</v>
      </c>
      <c r="I144" s="212"/>
      <c r="J144" s="213">
        <f>ROUND(I144*H144,2)</f>
        <v>0</v>
      </c>
      <c r="K144" s="209" t="s">
        <v>19</v>
      </c>
      <c r="L144" s="46"/>
      <c r="M144" s="214" t="s">
        <v>19</v>
      </c>
      <c r="N144" s="215" t="s">
        <v>44</v>
      </c>
      <c r="O144" s="86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8" t="s">
        <v>152</v>
      </c>
      <c r="AT144" s="218" t="s">
        <v>148</v>
      </c>
      <c r="AU144" s="218" t="s">
        <v>83</v>
      </c>
      <c r="AY144" s="19" t="s">
        <v>147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19" t="s">
        <v>81</v>
      </c>
      <c r="BK144" s="219">
        <f>ROUND(I144*H144,2)</f>
        <v>0</v>
      </c>
      <c r="BL144" s="19" t="s">
        <v>152</v>
      </c>
      <c r="BM144" s="218" t="s">
        <v>3539</v>
      </c>
    </row>
    <row r="145" s="2" customFormat="1" ht="16.5" customHeight="1">
      <c r="A145" s="40"/>
      <c r="B145" s="41"/>
      <c r="C145" s="207" t="s">
        <v>330</v>
      </c>
      <c r="D145" s="207" t="s">
        <v>148</v>
      </c>
      <c r="E145" s="208" t="s">
        <v>3540</v>
      </c>
      <c r="F145" s="209" t="s">
        <v>3541</v>
      </c>
      <c r="G145" s="210" t="s">
        <v>2715</v>
      </c>
      <c r="H145" s="211">
        <v>8</v>
      </c>
      <c r="I145" s="212"/>
      <c r="J145" s="213">
        <f>ROUND(I145*H145,2)</f>
        <v>0</v>
      </c>
      <c r="K145" s="209" t="s">
        <v>19</v>
      </c>
      <c r="L145" s="46"/>
      <c r="M145" s="214" t="s">
        <v>19</v>
      </c>
      <c r="N145" s="215" t="s">
        <v>44</v>
      </c>
      <c r="O145" s="86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8" t="s">
        <v>152</v>
      </c>
      <c r="AT145" s="218" t="s">
        <v>148</v>
      </c>
      <c r="AU145" s="218" t="s">
        <v>83</v>
      </c>
      <c r="AY145" s="19" t="s">
        <v>147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9" t="s">
        <v>81</v>
      </c>
      <c r="BK145" s="219">
        <f>ROUND(I145*H145,2)</f>
        <v>0</v>
      </c>
      <c r="BL145" s="19" t="s">
        <v>152</v>
      </c>
      <c r="BM145" s="218" t="s">
        <v>3542</v>
      </c>
    </row>
    <row r="146" s="11" customFormat="1" ht="25.92" customHeight="1">
      <c r="A146" s="11"/>
      <c r="B146" s="193"/>
      <c r="C146" s="194"/>
      <c r="D146" s="195" t="s">
        <v>72</v>
      </c>
      <c r="E146" s="196" t="s">
        <v>3543</v>
      </c>
      <c r="F146" s="196" t="s">
        <v>3544</v>
      </c>
      <c r="G146" s="194"/>
      <c r="H146" s="194"/>
      <c r="I146" s="197"/>
      <c r="J146" s="198">
        <f>BK146</f>
        <v>0</v>
      </c>
      <c r="K146" s="194"/>
      <c r="L146" s="199"/>
      <c r="M146" s="200"/>
      <c r="N146" s="201"/>
      <c r="O146" s="201"/>
      <c r="P146" s="202">
        <f>P147</f>
        <v>0</v>
      </c>
      <c r="Q146" s="201"/>
      <c r="R146" s="202">
        <f>R147</f>
        <v>0</v>
      </c>
      <c r="S146" s="201"/>
      <c r="T146" s="203">
        <f>T147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204" t="s">
        <v>81</v>
      </c>
      <c r="AT146" s="205" t="s">
        <v>72</v>
      </c>
      <c r="AU146" s="205" t="s">
        <v>73</v>
      </c>
      <c r="AY146" s="204" t="s">
        <v>147</v>
      </c>
      <c r="BK146" s="206">
        <f>BK147</f>
        <v>0</v>
      </c>
    </row>
    <row r="147" s="11" customFormat="1" ht="22.8" customHeight="1">
      <c r="A147" s="11"/>
      <c r="B147" s="193"/>
      <c r="C147" s="194"/>
      <c r="D147" s="195" t="s">
        <v>72</v>
      </c>
      <c r="E147" s="252" t="s">
        <v>3545</v>
      </c>
      <c r="F147" s="252" t="s">
        <v>3546</v>
      </c>
      <c r="G147" s="194"/>
      <c r="H147" s="194"/>
      <c r="I147" s="197"/>
      <c r="J147" s="253">
        <f>BK147</f>
        <v>0</v>
      </c>
      <c r="K147" s="194"/>
      <c r="L147" s="199"/>
      <c r="M147" s="200"/>
      <c r="N147" s="201"/>
      <c r="O147" s="201"/>
      <c r="P147" s="202">
        <f>SUM(P148:P179)</f>
        <v>0</v>
      </c>
      <c r="Q147" s="201"/>
      <c r="R147" s="202">
        <f>SUM(R148:R179)</f>
        <v>0</v>
      </c>
      <c r="S147" s="201"/>
      <c r="T147" s="203">
        <f>SUM(T148:T179)</f>
        <v>0</v>
      </c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R147" s="204" t="s">
        <v>81</v>
      </c>
      <c r="AT147" s="205" t="s">
        <v>72</v>
      </c>
      <c r="AU147" s="205" t="s">
        <v>81</v>
      </c>
      <c r="AY147" s="204" t="s">
        <v>147</v>
      </c>
      <c r="BK147" s="206">
        <f>SUM(BK148:BK179)</f>
        <v>0</v>
      </c>
    </row>
    <row r="148" s="2" customFormat="1" ht="16.5" customHeight="1">
      <c r="A148" s="40"/>
      <c r="B148" s="41"/>
      <c r="C148" s="207" t="s">
        <v>337</v>
      </c>
      <c r="D148" s="207" t="s">
        <v>148</v>
      </c>
      <c r="E148" s="208" t="s">
        <v>3547</v>
      </c>
      <c r="F148" s="209" t="s">
        <v>3548</v>
      </c>
      <c r="G148" s="210" t="s">
        <v>1924</v>
      </c>
      <c r="H148" s="211">
        <v>1</v>
      </c>
      <c r="I148" s="212"/>
      <c r="J148" s="213">
        <f>ROUND(I148*H148,2)</f>
        <v>0</v>
      </c>
      <c r="K148" s="209" t="s">
        <v>19</v>
      </c>
      <c r="L148" s="46"/>
      <c r="M148" s="214" t="s">
        <v>19</v>
      </c>
      <c r="N148" s="215" t="s">
        <v>44</v>
      </c>
      <c r="O148" s="86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8" t="s">
        <v>152</v>
      </c>
      <c r="AT148" s="218" t="s">
        <v>148</v>
      </c>
      <c r="AU148" s="218" t="s">
        <v>83</v>
      </c>
      <c r="AY148" s="19" t="s">
        <v>147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19" t="s">
        <v>81</v>
      </c>
      <c r="BK148" s="219">
        <f>ROUND(I148*H148,2)</f>
        <v>0</v>
      </c>
      <c r="BL148" s="19" t="s">
        <v>152</v>
      </c>
      <c r="BM148" s="218" t="s">
        <v>3549</v>
      </c>
    </row>
    <row r="149" s="12" customFormat="1">
      <c r="A149" s="12"/>
      <c r="B149" s="220"/>
      <c r="C149" s="221"/>
      <c r="D149" s="222" t="s">
        <v>154</v>
      </c>
      <c r="E149" s="223" t="s">
        <v>19</v>
      </c>
      <c r="F149" s="224" t="s">
        <v>3550</v>
      </c>
      <c r="G149" s="221"/>
      <c r="H149" s="223" t="s">
        <v>19</v>
      </c>
      <c r="I149" s="225"/>
      <c r="J149" s="221"/>
      <c r="K149" s="221"/>
      <c r="L149" s="226"/>
      <c r="M149" s="227"/>
      <c r="N149" s="228"/>
      <c r="O149" s="228"/>
      <c r="P149" s="228"/>
      <c r="Q149" s="228"/>
      <c r="R149" s="228"/>
      <c r="S149" s="228"/>
      <c r="T149" s="229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T149" s="230" t="s">
        <v>154</v>
      </c>
      <c r="AU149" s="230" t="s">
        <v>83</v>
      </c>
      <c r="AV149" s="12" t="s">
        <v>81</v>
      </c>
      <c r="AW149" s="12" t="s">
        <v>33</v>
      </c>
      <c r="AX149" s="12" t="s">
        <v>73</v>
      </c>
      <c r="AY149" s="230" t="s">
        <v>147</v>
      </c>
    </row>
    <row r="150" s="12" customFormat="1">
      <c r="A150" s="12"/>
      <c r="B150" s="220"/>
      <c r="C150" s="221"/>
      <c r="D150" s="222" t="s">
        <v>154</v>
      </c>
      <c r="E150" s="223" t="s">
        <v>19</v>
      </c>
      <c r="F150" s="224" t="s">
        <v>3551</v>
      </c>
      <c r="G150" s="221"/>
      <c r="H150" s="223" t="s">
        <v>19</v>
      </c>
      <c r="I150" s="225"/>
      <c r="J150" s="221"/>
      <c r="K150" s="221"/>
      <c r="L150" s="226"/>
      <c r="M150" s="227"/>
      <c r="N150" s="228"/>
      <c r="O150" s="228"/>
      <c r="P150" s="228"/>
      <c r="Q150" s="228"/>
      <c r="R150" s="228"/>
      <c r="S150" s="228"/>
      <c r="T150" s="229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T150" s="230" t="s">
        <v>154</v>
      </c>
      <c r="AU150" s="230" t="s">
        <v>83</v>
      </c>
      <c r="AV150" s="12" t="s">
        <v>81</v>
      </c>
      <c r="AW150" s="12" t="s">
        <v>33</v>
      </c>
      <c r="AX150" s="12" t="s">
        <v>73</v>
      </c>
      <c r="AY150" s="230" t="s">
        <v>147</v>
      </c>
    </row>
    <row r="151" s="12" customFormat="1">
      <c r="A151" s="12"/>
      <c r="B151" s="220"/>
      <c r="C151" s="221"/>
      <c r="D151" s="222" t="s">
        <v>154</v>
      </c>
      <c r="E151" s="223" t="s">
        <v>19</v>
      </c>
      <c r="F151" s="224" t="s">
        <v>3552</v>
      </c>
      <c r="G151" s="221"/>
      <c r="H151" s="223" t="s">
        <v>19</v>
      </c>
      <c r="I151" s="225"/>
      <c r="J151" s="221"/>
      <c r="K151" s="221"/>
      <c r="L151" s="226"/>
      <c r="M151" s="227"/>
      <c r="N151" s="228"/>
      <c r="O151" s="228"/>
      <c r="P151" s="228"/>
      <c r="Q151" s="228"/>
      <c r="R151" s="228"/>
      <c r="S151" s="228"/>
      <c r="T151" s="229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T151" s="230" t="s">
        <v>154</v>
      </c>
      <c r="AU151" s="230" t="s">
        <v>83</v>
      </c>
      <c r="AV151" s="12" t="s">
        <v>81</v>
      </c>
      <c r="AW151" s="12" t="s">
        <v>33</v>
      </c>
      <c r="AX151" s="12" t="s">
        <v>73</v>
      </c>
      <c r="AY151" s="230" t="s">
        <v>147</v>
      </c>
    </row>
    <row r="152" s="12" customFormat="1">
      <c r="A152" s="12"/>
      <c r="B152" s="220"/>
      <c r="C152" s="221"/>
      <c r="D152" s="222" t="s">
        <v>154</v>
      </c>
      <c r="E152" s="223" t="s">
        <v>19</v>
      </c>
      <c r="F152" s="224" t="s">
        <v>3553</v>
      </c>
      <c r="G152" s="221"/>
      <c r="H152" s="223" t="s">
        <v>19</v>
      </c>
      <c r="I152" s="225"/>
      <c r="J152" s="221"/>
      <c r="K152" s="221"/>
      <c r="L152" s="226"/>
      <c r="M152" s="227"/>
      <c r="N152" s="228"/>
      <c r="O152" s="228"/>
      <c r="P152" s="228"/>
      <c r="Q152" s="228"/>
      <c r="R152" s="228"/>
      <c r="S152" s="228"/>
      <c r="T152" s="229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T152" s="230" t="s">
        <v>154</v>
      </c>
      <c r="AU152" s="230" t="s">
        <v>83</v>
      </c>
      <c r="AV152" s="12" t="s">
        <v>81</v>
      </c>
      <c r="AW152" s="12" t="s">
        <v>33</v>
      </c>
      <c r="AX152" s="12" t="s">
        <v>73</v>
      </c>
      <c r="AY152" s="230" t="s">
        <v>147</v>
      </c>
    </row>
    <row r="153" s="13" customFormat="1">
      <c r="A153" s="13"/>
      <c r="B153" s="231"/>
      <c r="C153" s="232"/>
      <c r="D153" s="222" t="s">
        <v>154</v>
      </c>
      <c r="E153" s="233" t="s">
        <v>19</v>
      </c>
      <c r="F153" s="234" t="s">
        <v>81</v>
      </c>
      <c r="G153" s="232"/>
      <c r="H153" s="235">
        <v>1</v>
      </c>
      <c r="I153" s="236"/>
      <c r="J153" s="232"/>
      <c r="K153" s="232"/>
      <c r="L153" s="237"/>
      <c r="M153" s="238"/>
      <c r="N153" s="239"/>
      <c r="O153" s="239"/>
      <c r="P153" s="239"/>
      <c r="Q153" s="239"/>
      <c r="R153" s="239"/>
      <c r="S153" s="239"/>
      <c r="T153" s="24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1" t="s">
        <v>154</v>
      </c>
      <c r="AU153" s="241" t="s">
        <v>83</v>
      </c>
      <c r="AV153" s="13" t="s">
        <v>83</v>
      </c>
      <c r="AW153" s="13" t="s">
        <v>33</v>
      </c>
      <c r="AX153" s="13" t="s">
        <v>73</v>
      </c>
      <c r="AY153" s="241" t="s">
        <v>147</v>
      </c>
    </row>
    <row r="154" s="15" customFormat="1">
      <c r="A154" s="15"/>
      <c r="B154" s="259"/>
      <c r="C154" s="260"/>
      <c r="D154" s="222" t="s">
        <v>154</v>
      </c>
      <c r="E154" s="261" t="s">
        <v>19</v>
      </c>
      <c r="F154" s="262" t="s">
        <v>287</v>
      </c>
      <c r="G154" s="260"/>
      <c r="H154" s="263">
        <v>1</v>
      </c>
      <c r="I154" s="264"/>
      <c r="J154" s="260"/>
      <c r="K154" s="260"/>
      <c r="L154" s="265"/>
      <c r="M154" s="266"/>
      <c r="N154" s="267"/>
      <c r="O154" s="267"/>
      <c r="P154" s="267"/>
      <c r="Q154" s="267"/>
      <c r="R154" s="267"/>
      <c r="S154" s="267"/>
      <c r="T154" s="268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9" t="s">
        <v>154</v>
      </c>
      <c r="AU154" s="269" t="s">
        <v>83</v>
      </c>
      <c r="AV154" s="15" t="s">
        <v>152</v>
      </c>
      <c r="AW154" s="15" t="s">
        <v>33</v>
      </c>
      <c r="AX154" s="15" t="s">
        <v>81</v>
      </c>
      <c r="AY154" s="269" t="s">
        <v>147</v>
      </c>
    </row>
    <row r="155" s="2" customFormat="1" ht="16.5" customHeight="1">
      <c r="A155" s="40"/>
      <c r="B155" s="41"/>
      <c r="C155" s="207" t="s">
        <v>346</v>
      </c>
      <c r="D155" s="207" t="s">
        <v>148</v>
      </c>
      <c r="E155" s="208" t="s">
        <v>3554</v>
      </c>
      <c r="F155" s="209" t="s">
        <v>3555</v>
      </c>
      <c r="G155" s="210" t="s">
        <v>1924</v>
      </c>
      <c r="H155" s="211">
        <v>2</v>
      </c>
      <c r="I155" s="212"/>
      <c r="J155" s="213">
        <f>ROUND(I155*H155,2)</f>
        <v>0</v>
      </c>
      <c r="K155" s="209" t="s">
        <v>19</v>
      </c>
      <c r="L155" s="46"/>
      <c r="M155" s="214" t="s">
        <v>19</v>
      </c>
      <c r="N155" s="215" t="s">
        <v>44</v>
      </c>
      <c r="O155" s="86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8" t="s">
        <v>152</v>
      </c>
      <c r="AT155" s="218" t="s">
        <v>148</v>
      </c>
      <c r="AU155" s="218" t="s">
        <v>83</v>
      </c>
      <c r="AY155" s="19" t="s">
        <v>147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19" t="s">
        <v>81</v>
      </c>
      <c r="BK155" s="219">
        <f>ROUND(I155*H155,2)</f>
        <v>0</v>
      </c>
      <c r="BL155" s="19" t="s">
        <v>152</v>
      </c>
      <c r="BM155" s="218" t="s">
        <v>3556</v>
      </c>
    </row>
    <row r="156" s="12" customFormat="1">
      <c r="A156" s="12"/>
      <c r="B156" s="220"/>
      <c r="C156" s="221"/>
      <c r="D156" s="222" t="s">
        <v>154</v>
      </c>
      <c r="E156" s="223" t="s">
        <v>19</v>
      </c>
      <c r="F156" s="224" t="s">
        <v>3557</v>
      </c>
      <c r="G156" s="221"/>
      <c r="H156" s="223" t="s">
        <v>19</v>
      </c>
      <c r="I156" s="225"/>
      <c r="J156" s="221"/>
      <c r="K156" s="221"/>
      <c r="L156" s="226"/>
      <c r="M156" s="227"/>
      <c r="N156" s="228"/>
      <c r="O156" s="228"/>
      <c r="P156" s="228"/>
      <c r="Q156" s="228"/>
      <c r="R156" s="228"/>
      <c r="S156" s="228"/>
      <c r="T156" s="229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T156" s="230" t="s">
        <v>154</v>
      </c>
      <c r="AU156" s="230" t="s">
        <v>83</v>
      </c>
      <c r="AV156" s="12" t="s">
        <v>81</v>
      </c>
      <c r="AW156" s="12" t="s">
        <v>33</v>
      </c>
      <c r="AX156" s="12" t="s">
        <v>73</v>
      </c>
      <c r="AY156" s="230" t="s">
        <v>147</v>
      </c>
    </row>
    <row r="157" s="13" customFormat="1">
      <c r="A157" s="13"/>
      <c r="B157" s="231"/>
      <c r="C157" s="232"/>
      <c r="D157" s="222" t="s">
        <v>154</v>
      </c>
      <c r="E157" s="233" t="s">
        <v>19</v>
      </c>
      <c r="F157" s="234" t="s">
        <v>83</v>
      </c>
      <c r="G157" s="232"/>
      <c r="H157" s="235">
        <v>2</v>
      </c>
      <c r="I157" s="236"/>
      <c r="J157" s="232"/>
      <c r="K157" s="232"/>
      <c r="L157" s="237"/>
      <c r="M157" s="238"/>
      <c r="N157" s="239"/>
      <c r="O157" s="239"/>
      <c r="P157" s="239"/>
      <c r="Q157" s="239"/>
      <c r="R157" s="239"/>
      <c r="S157" s="239"/>
      <c r="T157" s="24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1" t="s">
        <v>154</v>
      </c>
      <c r="AU157" s="241" t="s">
        <v>83</v>
      </c>
      <c r="AV157" s="13" t="s">
        <v>83</v>
      </c>
      <c r="AW157" s="13" t="s">
        <v>33</v>
      </c>
      <c r="AX157" s="13" t="s">
        <v>73</v>
      </c>
      <c r="AY157" s="241" t="s">
        <v>147</v>
      </c>
    </row>
    <row r="158" s="15" customFormat="1">
      <c r="A158" s="15"/>
      <c r="B158" s="259"/>
      <c r="C158" s="260"/>
      <c r="D158" s="222" t="s">
        <v>154</v>
      </c>
      <c r="E158" s="261" t="s">
        <v>19</v>
      </c>
      <c r="F158" s="262" t="s">
        <v>287</v>
      </c>
      <c r="G158" s="260"/>
      <c r="H158" s="263">
        <v>2</v>
      </c>
      <c r="I158" s="264"/>
      <c r="J158" s="260"/>
      <c r="K158" s="260"/>
      <c r="L158" s="265"/>
      <c r="M158" s="266"/>
      <c r="N158" s="267"/>
      <c r="O158" s="267"/>
      <c r="P158" s="267"/>
      <c r="Q158" s="267"/>
      <c r="R158" s="267"/>
      <c r="S158" s="267"/>
      <c r="T158" s="268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69" t="s">
        <v>154</v>
      </c>
      <c r="AU158" s="269" t="s">
        <v>83</v>
      </c>
      <c r="AV158" s="15" t="s">
        <v>152</v>
      </c>
      <c r="AW158" s="15" t="s">
        <v>33</v>
      </c>
      <c r="AX158" s="15" t="s">
        <v>81</v>
      </c>
      <c r="AY158" s="269" t="s">
        <v>147</v>
      </c>
    </row>
    <row r="159" s="2" customFormat="1" ht="16.5" customHeight="1">
      <c r="A159" s="40"/>
      <c r="B159" s="41"/>
      <c r="C159" s="207" t="s">
        <v>321</v>
      </c>
      <c r="D159" s="207" t="s">
        <v>148</v>
      </c>
      <c r="E159" s="208" t="s">
        <v>3558</v>
      </c>
      <c r="F159" s="209" t="s">
        <v>3559</v>
      </c>
      <c r="G159" s="210" t="s">
        <v>1924</v>
      </c>
      <c r="H159" s="211">
        <v>1</v>
      </c>
      <c r="I159" s="212"/>
      <c r="J159" s="213">
        <f>ROUND(I159*H159,2)</f>
        <v>0</v>
      </c>
      <c r="K159" s="209" t="s">
        <v>19</v>
      </c>
      <c r="L159" s="46"/>
      <c r="M159" s="214" t="s">
        <v>19</v>
      </c>
      <c r="N159" s="215" t="s">
        <v>44</v>
      </c>
      <c r="O159" s="86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8" t="s">
        <v>152</v>
      </c>
      <c r="AT159" s="218" t="s">
        <v>148</v>
      </c>
      <c r="AU159" s="218" t="s">
        <v>83</v>
      </c>
      <c r="AY159" s="19" t="s">
        <v>147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19" t="s">
        <v>81</v>
      </c>
      <c r="BK159" s="219">
        <f>ROUND(I159*H159,2)</f>
        <v>0</v>
      </c>
      <c r="BL159" s="19" t="s">
        <v>152</v>
      </c>
      <c r="BM159" s="218" t="s">
        <v>3560</v>
      </c>
    </row>
    <row r="160" s="12" customFormat="1">
      <c r="A160" s="12"/>
      <c r="B160" s="220"/>
      <c r="C160" s="221"/>
      <c r="D160" s="222" t="s">
        <v>154</v>
      </c>
      <c r="E160" s="223" t="s">
        <v>19</v>
      </c>
      <c r="F160" s="224" t="s">
        <v>3561</v>
      </c>
      <c r="G160" s="221"/>
      <c r="H160" s="223" t="s">
        <v>19</v>
      </c>
      <c r="I160" s="225"/>
      <c r="J160" s="221"/>
      <c r="K160" s="221"/>
      <c r="L160" s="226"/>
      <c r="M160" s="227"/>
      <c r="N160" s="228"/>
      <c r="O160" s="228"/>
      <c r="P160" s="228"/>
      <c r="Q160" s="228"/>
      <c r="R160" s="228"/>
      <c r="S160" s="228"/>
      <c r="T160" s="229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T160" s="230" t="s">
        <v>154</v>
      </c>
      <c r="AU160" s="230" t="s">
        <v>83</v>
      </c>
      <c r="AV160" s="12" t="s">
        <v>81</v>
      </c>
      <c r="AW160" s="12" t="s">
        <v>33</v>
      </c>
      <c r="AX160" s="12" t="s">
        <v>73</v>
      </c>
      <c r="AY160" s="230" t="s">
        <v>147</v>
      </c>
    </row>
    <row r="161" s="12" customFormat="1">
      <c r="A161" s="12"/>
      <c r="B161" s="220"/>
      <c r="C161" s="221"/>
      <c r="D161" s="222" t="s">
        <v>154</v>
      </c>
      <c r="E161" s="223" t="s">
        <v>19</v>
      </c>
      <c r="F161" s="224" t="s">
        <v>3562</v>
      </c>
      <c r="G161" s="221"/>
      <c r="H161" s="223" t="s">
        <v>19</v>
      </c>
      <c r="I161" s="225"/>
      <c r="J161" s="221"/>
      <c r="K161" s="221"/>
      <c r="L161" s="226"/>
      <c r="M161" s="227"/>
      <c r="N161" s="228"/>
      <c r="O161" s="228"/>
      <c r="P161" s="228"/>
      <c r="Q161" s="228"/>
      <c r="R161" s="228"/>
      <c r="S161" s="228"/>
      <c r="T161" s="229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T161" s="230" t="s">
        <v>154</v>
      </c>
      <c r="AU161" s="230" t="s">
        <v>83</v>
      </c>
      <c r="AV161" s="12" t="s">
        <v>81</v>
      </c>
      <c r="AW161" s="12" t="s">
        <v>33</v>
      </c>
      <c r="AX161" s="12" t="s">
        <v>73</v>
      </c>
      <c r="AY161" s="230" t="s">
        <v>147</v>
      </c>
    </row>
    <row r="162" s="12" customFormat="1">
      <c r="A162" s="12"/>
      <c r="B162" s="220"/>
      <c r="C162" s="221"/>
      <c r="D162" s="222" t="s">
        <v>154</v>
      </c>
      <c r="E162" s="223" t="s">
        <v>19</v>
      </c>
      <c r="F162" s="224" t="s">
        <v>3563</v>
      </c>
      <c r="G162" s="221"/>
      <c r="H162" s="223" t="s">
        <v>19</v>
      </c>
      <c r="I162" s="225"/>
      <c r="J162" s="221"/>
      <c r="K162" s="221"/>
      <c r="L162" s="226"/>
      <c r="M162" s="227"/>
      <c r="N162" s="228"/>
      <c r="O162" s="228"/>
      <c r="P162" s="228"/>
      <c r="Q162" s="228"/>
      <c r="R162" s="228"/>
      <c r="S162" s="228"/>
      <c r="T162" s="229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T162" s="230" t="s">
        <v>154</v>
      </c>
      <c r="AU162" s="230" t="s">
        <v>83</v>
      </c>
      <c r="AV162" s="12" t="s">
        <v>81</v>
      </c>
      <c r="AW162" s="12" t="s">
        <v>33</v>
      </c>
      <c r="AX162" s="12" t="s">
        <v>73</v>
      </c>
      <c r="AY162" s="230" t="s">
        <v>147</v>
      </c>
    </row>
    <row r="163" s="13" customFormat="1">
      <c r="A163" s="13"/>
      <c r="B163" s="231"/>
      <c r="C163" s="232"/>
      <c r="D163" s="222" t="s">
        <v>154</v>
      </c>
      <c r="E163" s="233" t="s">
        <v>19</v>
      </c>
      <c r="F163" s="234" t="s">
        <v>81</v>
      </c>
      <c r="G163" s="232"/>
      <c r="H163" s="235">
        <v>1</v>
      </c>
      <c r="I163" s="236"/>
      <c r="J163" s="232"/>
      <c r="K163" s="232"/>
      <c r="L163" s="237"/>
      <c r="M163" s="238"/>
      <c r="N163" s="239"/>
      <c r="O163" s="239"/>
      <c r="P163" s="239"/>
      <c r="Q163" s="239"/>
      <c r="R163" s="239"/>
      <c r="S163" s="239"/>
      <c r="T163" s="24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1" t="s">
        <v>154</v>
      </c>
      <c r="AU163" s="241" t="s">
        <v>83</v>
      </c>
      <c r="AV163" s="13" t="s">
        <v>83</v>
      </c>
      <c r="AW163" s="13" t="s">
        <v>33</v>
      </c>
      <c r="AX163" s="13" t="s">
        <v>73</v>
      </c>
      <c r="AY163" s="241" t="s">
        <v>147</v>
      </c>
    </row>
    <row r="164" s="15" customFormat="1">
      <c r="A164" s="15"/>
      <c r="B164" s="259"/>
      <c r="C164" s="260"/>
      <c r="D164" s="222" t="s">
        <v>154</v>
      </c>
      <c r="E164" s="261" t="s">
        <v>19</v>
      </c>
      <c r="F164" s="262" t="s">
        <v>287</v>
      </c>
      <c r="G164" s="260"/>
      <c r="H164" s="263">
        <v>1</v>
      </c>
      <c r="I164" s="264"/>
      <c r="J164" s="260"/>
      <c r="K164" s="260"/>
      <c r="L164" s="265"/>
      <c r="M164" s="266"/>
      <c r="N164" s="267"/>
      <c r="O164" s="267"/>
      <c r="P164" s="267"/>
      <c r="Q164" s="267"/>
      <c r="R164" s="267"/>
      <c r="S164" s="267"/>
      <c r="T164" s="268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9" t="s">
        <v>154</v>
      </c>
      <c r="AU164" s="269" t="s">
        <v>83</v>
      </c>
      <c r="AV164" s="15" t="s">
        <v>152</v>
      </c>
      <c r="AW164" s="15" t="s">
        <v>33</v>
      </c>
      <c r="AX164" s="15" t="s">
        <v>81</v>
      </c>
      <c r="AY164" s="269" t="s">
        <v>147</v>
      </c>
    </row>
    <row r="165" s="2" customFormat="1" ht="24.15" customHeight="1">
      <c r="A165" s="40"/>
      <c r="B165" s="41"/>
      <c r="C165" s="207" t="s">
        <v>360</v>
      </c>
      <c r="D165" s="207" t="s">
        <v>148</v>
      </c>
      <c r="E165" s="208" t="s">
        <v>3564</v>
      </c>
      <c r="F165" s="209" t="s">
        <v>3565</v>
      </c>
      <c r="G165" s="210" t="s">
        <v>1924</v>
      </c>
      <c r="H165" s="211">
        <v>1</v>
      </c>
      <c r="I165" s="212"/>
      <c r="J165" s="213">
        <f>ROUND(I165*H165,2)</f>
        <v>0</v>
      </c>
      <c r="K165" s="209" t="s">
        <v>19</v>
      </c>
      <c r="L165" s="46"/>
      <c r="M165" s="214" t="s">
        <v>19</v>
      </c>
      <c r="N165" s="215" t="s">
        <v>44</v>
      </c>
      <c r="O165" s="86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8" t="s">
        <v>152</v>
      </c>
      <c r="AT165" s="218" t="s">
        <v>148</v>
      </c>
      <c r="AU165" s="218" t="s">
        <v>83</v>
      </c>
      <c r="AY165" s="19" t="s">
        <v>147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19" t="s">
        <v>81</v>
      </c>
      <c r="BK165" s="219">
        <f>ROUND(I165*H165,2)</f>
        <v>0</v>
      </c>
      <c r="BL165" s="19" t="s">
        <v>152</v>
      </c>
      <c r="BM165" s="218" t="s">
        <v>3566</v>
      </c>
    </row>
    <row r="166" s="12" customFormat="1">
      <c r="A166" s="12"/>
      <c r="B166" s="220"/>
      <c r="C166" s="221"/>
      <c r="D166" s="222" t="s">
        <v>154</v>
      </c>
      <c r="E166" s="223" t="s">
        <v>19</v>
      </c>
      <c r="F166" s="224" t="s">
        <v>3567</v>
      </c>
      <c r="G166" s="221"/>
      <c r="H166" s="223" t="s">
        <v>19</v>
      </c>
      <c r="I166" s="225"/>
      <c r="J166" s="221"/>
      <c r="K166" s="221"/>
      <c r="L166" s="226"/>
      <c r="M166" s="227"/>
      <c r="N166" s="228"/>
      <c r="O166" s="228"/>
      <c r="P166" s="228"/>
      <c r="Q166" s="228"/>
      <c r="R166" s="228"/>
      <c r="S166" s="228"/>
      <c r="T166" s="229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T166" s="230" t="s">
        <v>154</v>
      </c>
      <c r="AU166" s="230" t="s">
        <v>83</v>
      </c>
      <c r="AV166" s="12" t="s">
        <v>81</v>
      </c>
      <c r="AW166" s="12" t="s">
        <v>33</v>
      </c>
      <c r="AX166" s="12" t="s">
        <v>73</v>
      </c>
      <c r="AY166" s="230" t="s">
        <v>147</v>
      </c>
    </row>
    <row r="167" s="12" customFormat="1">
      <c r="A167" s="12"/>
      <c r="B167" s="220"/>
      <c r="C167" s="221"/>
      <c r="D167" s="222" t="s">
        <v>154</v>
      </c>
      <c r="E167" s="223" t="s">
        <v>19</v>
      </c>
      <c r="F167" s="224" t="s">
        <v>3568</v>
      </c>
      <c r="G167" s="221"/>
      <c r="H167" s="223" t="s">
        <v>19</v>
      </c>
      <c r="I167" s="225"/>
      <c r="J167" s="221"/>
      <c r="K167" s="221"/>
      <c r="L167" s="226"/>
      <c r="M167" s="227"/>
      <c r="N167" s="228"/>
      <c r="O167" s="228"/>
      <c r="P167" s="228"/>
      <c r="Q167" s="228"/>
      <c r="R167" s="228"/>
      <c r="S167" s="228"/>
      <c r="T167" s="229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T167" s="230" t="s">
        <v>154</v>
      </c>
      <c r="AU167" s="230" t="s">
        <v>83</v>
      </c>
      <c r="AV167" s="12" t="s">
        <v>81</v>
      </c>
      <c r="AW167" s="12" t="s">
        <v>33</v>
      </c>
      <c r="AX167" s="12" t="s">
        <v>73</v>
      </c>
      <c r="AY167" s="230" t="s">
        <v>147</v>
      </c>
    </row>
    <row r="168" s="12" customFormat="1">
      <c r="A168" s="12"/>
      <c r="B168" s="220"/>
      <c r="C168" s="221"/>
      <c r="D168" s="222" t="s">
        <v>154</v>
      </c>
      <c r="E168" s="223" t="s">
        <v>19</v>
      </c>
      <c r="F168" s="224" t="s">
        <v>3569</v>
      </c>
      <c r="G168" s="221"/>
      <c r="H168" s="223" t="s">
        <v>19</v>
      </c>
      <c r="I168" s="225"/>
      <c r="J168" s="221"/>
      <c r="K168" s="221"/>
      <c r="L168" s="226"/>
      <c r="M168" s="227"/>
      <c r="N168" s="228"/>
      <c r="O168" s="228"/>
      <c r="P168" s="228"/>
      <c r="Q168" s="228"/>
      <c r="R168" s="228"/>
      <c r="S168" s="228"/>
      <c r="T168" s="229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T168" s="230" t="s">
        <v>154</v>
      </c>
      <c r="AU168" s="230" t="s">
        <v>83</v>
      </c>
      <c r="AV168" s="12" t="s">
        <v>81</v>
      </c>
      <c r="AW168" s="12" t="s">
        <v>33</v>
      </c>
      <c r="AX168" s="12" t="s">
        <v>73</v>
      </c>
      <c r="AY168" s="230" t="s">
        <v>147</v>
      </c>
    </row>
    <row r="169" s="12" customFormat="1">
      <c r="A169" s="12"/>
      <c r="B169" s="220"/>
      <c r="C169" s="221"/>
      <c r="D169" s="222" t="s">
        <v>154</v>
      </c>
      <c r="E169" s="223" t="s">
        <v>19</v>
      </c>
      <c r="F169" s="224" t="s">
        <v>3570</v>
      </c>
      <c r="G169" s="221"/>
      <c r="H169" s="223" t="s">
        <v>19</v>
      </c>
      <c r="I169" s="225"/>
      <c r="J169" s="221"/>
      <c r="K169" s="221"/>
      <c r="L169" s="226"/>
      <c r="M169" s="227"/>
      <c r="N169" s="228"/>
      <c r="O169" s="228"/>
      <c r="P169" s="228"/>
      <c r="Q169" s="228"/>
      <c r="R169" s="228"/>
      <c r="S169" s="228"/>
      <c r="T169" s="229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T169" s="230" t="s">
        <v>154</v>
      </c>
      <c r="AU169" s="230" t="s">
        <v>83</v>
      </c>
      <c r="AV169" s="12" t="s">
        <v>81</v>
      </c>
      <c r="AW169" s="12" t="s">
        <v>33</v>
      </c>
      <c r="AX169" s="12" t="s">
        <v>73</v>
      </c>
      <c r="AY169" s="230" t="s">
        <v>147</v>
      </c>
    </row>
    <row r="170" s="12" customFormat="1">
      <c r="A170" s="12"/>
      <c r="B170" s="220"/>
      <c r="C170" s="221"/>
      <c r="D170" s="222" t="s">
        <v>154</v>
      </c>
      <c r="E170" s="223" t="s">
        <v>19</v>
      </c>
      <c r="F170" s="224" t="s">
        <v>3571</v>
      </c>
      <c r="G170" s="221"/>
      <c r="H170" s="223" t="s">
        <v>19</v>
      </c>
      <c r="I170" s="225"/>
      <c r="J170" s="221"/>
      <c r="K170" s="221"/>
      <c r="L170" s="226"/>
      <c r="M170" s="227"/>
      <c r="N170" s="228"/>
      <c r="O170" s="228"/>
      <c r="P170" s="228"/>
      <c r="Q170" s="228"/>
      <c r="R170" s="228"/>
      <c r="S170" s="228"/>
      <c r="T170" s="229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T170" s="230" t="s">
        <v>154</v>
      </c>
      <c r="AU170" s="230" t="s">
        <v>83</v>
      </c>
      <c r="AV170" s="12" t="s">
        <v>81</v>
      </c>
      <c r="AW170" s="12" t="s">
        <v>33</v>
      </c>
      <c r="AX170" s="12" t="s">
        <v>73</v>
      </c>
      <c r="AY170" s="230" t="s">
        <v>147</v>
      </c>
    </row>
    <row r="171" s="13" customFormat="1">
      <c r="A171" s="13"/>
      <c r="B171" s="231"/>
      <c r="C171" s="232"/>
      <c r="D171" s="222" t="s">
        <v>154</v>
      </c>
      <c r="E171" s="233" t="s">
        <v>19</v>
      </c>
      <c r="F171" s="234" t="s">
        <v>81</v>
      </c>
      <c r="G171" s="232"/>
      <c r="H171" s="235">
        <v>1</v>
      </c>
      <c r="I171" s="236"/>
      <c r="J171" s="232"/>
      <c r="K171" s="232"/>
      <c r="L171" s="237"/>
      <c r="M171" s="238"/>
      <c r="N171" s="239"/>
      <c r="O171" s="239"/>
      <c r="P171" s="239"/>
      <c r="Q171" s="239"/>
      <c r="R171" s="239"/>
      <c r="S171" s="239"/>
      <c r="T171" s="24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1" t="s">
        <v>154</v>
      </c>
      <c r="AU171" s="241" t="s">
        <v>83</v>
      </c>
      <c r="AV171" s="13" t="s">
        <v>83</v>
      </c>
      <c r="AW171" s="13" t="s">
        <v>33</v>
      </c>
      <c r="AX171" s="13" t="s">
        <v>73</v>
      </c>
      <c r="AY171" s="241" t="s">
        <v>147</v>
      </c>
    </row>
    <row r="172" s="15" customFormat="1">
      <c r="A172" s="15"/>
      <c r="B172" s="259"/>
      <c r="C172" s="260"/>
      <c r="D172" s="222" t="s">
        <v>154</v>
      </c>
      <c r="E172" s="261" t="s">
        <v>19</v>
      </c>
      <c r="F172" s="262" t="s">
        <v>287</v>
      </c>
      <c r="G172" s="260"/>
      <c r="H172" s="263">
        <v>1</v>
      </c>
      <c r="I172" s="264"/>
      <c r="J172" s="260"/>
      <c r="K172" s="260"/>
      <c r="L172" s="265"/>
      <c r="M172" s="266"/>
      <c r="N172" s="267"/>
      <c r="O172" s="267"/>
      <c r="P172" s="267"/>
      <c r="Q172" s="267"/>
      <c r="R172" s="267"/>
      <c r="S172" s="267"/>
      <c r="T172" s="268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9" t="s">
        <v>154</v>
      </c>
      <c r="AU172" s="269" t="s">
        <v>83</v>
      </c>
      <c r="AV172" s="15" t="s">
        <v>152</v>
      </c>
      <c r="AW172" s="15" t="s">
        <v>33</v>
      </c>
      <c r="AX172" s="15" t="s">
        <v>81</v>
      </c>
      <c r="AY172" s="269" t="s">
        <v>147</v>
      </c>
    </row>
    <row r="173" s="2" customFormat="1" ht="16.5" customHeight="1">
      <c r="A173" s="40"/>
      <c r="B173" s="41"/>
      <c r="C173" s="207" t="s">
        <v>367</v>
      </c>
      <c r="D173" s="207" t="s">
        <v>148</v>
      </c>
      <c r="E173" s="208" t="s">
        <v>3572</v>
      </c>
      <c r="F173" s="209" t="s">
        <v>3573</v>
      </c>
      <c r="G173" s="210" t="s">
        <v>1924</v>
      </c>
      <c r="H173" s="211">
        <v>1</v>
      </c>
      <c r="I173" s="212"/>
      <c r="J173" s="213">
        <f>ROUND(I173*H173,2)</f>
        <v>0</v>
      </c>
      <c r="K173" s="209" t="s">
        <v>19</v>
      </c>
      <c r="L173" s="46"/>
      <c r="M173" s="214" t="s">
        <v>19</v>
      </c>
      <c r="N173" s="215" t="s">
        <v>44</v>
      </c>
      <c r="O173" s="86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8" t="s">
        <v>152</v>
      </c>
      <c r="AT173" s="218" t="s">
        <v>148</v>
      </c>
      <c r="AU173" s="218" t="s">
        <v>83</v>
      </c>
      <c r="AY173" s="19" t="s">
        <v>147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19" t="s">
        <v>81</v>
      </c>
      <c r="BK173" s="219">
        <f>ROUND(I173*H173,2)</f>
        <v>0</v>
      </c>
      <c r="BL173" s="19" t="s">
        <v>152</v>
      </c>
      <c r="BM173" s="218" t="s">
        <v>3574</v>
      </c>
    </row>
    <row r="174" s="12" customFormat="1">
      <c r="A174" s="12"/>
      <c r="B174" s="220"/>
      <c r="C174" s="221"/>
      <c r="D174" s="222" t="s">
        <v>154</v>
      </c>
      <c r="E174" s="223" t="s">
        <v>19</v>
      </c>
      <c r="F174" s="224" t="s">
        <v>3575</v>
      </c>
      <c r="G174" s="221"/>
      <c r="H174" s="223" t="s">
        <v>19</v>
      </c>
      <c r="I174" s="225"/>
      <c r="J174" s="221"/>
      <c r="K174" s="221"/>
      <c r="L174" s="226"/>
      <c r="M174" s="227"/>
      <c r="N174" s="228"/>
      <c r="O174" s="228"/>
      <c r="P174" s="228"/>
      <c r="Q174" s="228"/>
      <c r="R174" s="228"/>
      <c r="S174" s="228"/>
      <c r="T174" s="229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T174" s="230" t="s">
        <v>154</v>
      </c>
      <c r="AU174" s="230" t="s">
        <v>83</v>
      </c>
      <c r="AV174" s="12" t="s">
        <v>81</v>
      </c>
      <c r="AW174" s="12" t="s">
        <v>33</v>
      </c>
      <c r="AX174" s="12" t="s">
        <v>73</v>
      </c>
      <c r="AY174" s="230" t="s">
        <v>147</v>
      </c>
    </row>
    <row r="175" s="13" customFormat="1">
      <c r="A175" s="13"/>
      <c r="B175" s="231"/>
      <c r="C175" s="232"/>
      <c r="D175" s="222" t="s">
        <v>154</v>
      </c>
      <c r="E175" s="233" t="s">
        <v>19</v>
      </c>
      <c r="F175" s="234" t="s">
        <v>81</v>
      </c>
      <c r="G175" s="232"/>
      <c r="H175" s="235">
        <v>1</v>
      </c>
      <c r="I175" s="236"/>
      <c r="J175" s="232"/>
      <c r="K175" s="232"/>
      <c r="L175" s="237"/>
      <c r="M175" s="238"/>
      <c r="N175" s="239"/>
      <c r="O175" s="239"/>
      <c r="P175" s="239"/>
      <c r="Q175" s="239"/>
      <c r="R175" s="239"/>
      <c r="S175" s="239"/>
      <c r="T175" s="24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1" t="s">
        <v>154</v>
      </c>
      <c r="AU175" s="241" t="s">
        <v>83</v>
      </c>
      <c r="AV175" s="13" t="s">
        <v>83</v>
      </c>
      <c r="AW175" s="13" t="s">
        <v>33</v>
      </c>
      <c r="AX175" s="13" t="s">
        <v>73</v>
      </c>
      <c r="AY175" s="241" t="s">
        <v>147</v>
      </c>
    </row>
    <row r="176" s="15" customFormat="1">
      <c r="A176" s="15"/>
      <c r="B176" s="259"/>
      <c r="C176" s="260"/>
      <c r="D176" s="222" t="s">
        <v>154</v>
      </c>
      <c r="E176" s="261" t="s">
        <v>19</v>
      </c>
      <c r="F176" s="262" t="s">
        <v>287</v>
      </c>
      <c r="G176" s="260"/>
      <c r="H176" s="263">
        <v>1</v>
      </c>
      <c r="I176" s="264"/>
      <c r="J176" s="260"/>
      <c r="K176" s="260"/>
      <c r="L176" s="265"/>
      <c r="M176" s="266"/>
      <c r="N176" s="267"/>
      <c r="O176" s="267"/>
      <c r="P176" s="267"/>
      <c r="Q176" s="267"/>
      <c r="R176" s="267"/>
      <c r="S176" s="267"/>
      <c r="T176" s="268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9" t="s">
        <v>154</v>
      </c>
      <c r="AU176" s="269" t="s">
        <v>83</v>
      </c>
      <c r="AV176" s="15" t="s">
        <v>152</v>
      </c>
      <c r="AW176" s="15" t="s">
        <v>33</v>
      </c>
      <c r="AX176" s="15" t="s">
        <v>81</v>
      </c>
      <c r="AY176" s="269" t="s">
        <v>147</v>
      </c>
    </row>
    <row r="177" s="2" customFormat="1" ht="37.8" customHeight="1">
      <c r="A177" s="40"/>
      <c r="B177" s="41"/>
      <c r="C177" s="207" t="s">
        <v>386</v>
      </c>
      <c r="D177" s="207" t="s">
        <v>148</v>
      </c>
      <c r="E177" s="208" t="s">
        <v>3576</v>
      </c>
      <c r="F177" s="209" t="s">
        <v>3577</v>
      </c>
      <c r="G177" s="210" t="s">
        <v>252</v>
      </c>
      <c r="H177" s="211">
        <v>6</v>
      </c>
      <c r="I177" s="212"/>
      <c r="J177" s="213">
        <f>ROUND(I177*H177,2)</f>
        <v>0</v>
      </c>
      <c r="K177" s="209" t="s">
        <v>19</v>
      </c>
      <c r="L177" s="46"/>
      <c r="M177" s="214" t="s">
        <v>19</v>
      </c>
      <c r="N177" s="215" t="s">
        <v>44</v>
      </c>
      <c r="O177" s="86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8" t="s">
        <v>152</v>
      </c>
      <c r="AT177" s="218" t="s">
        <v>148</v>
      </c>
      <c r="AU177" s="218" t="s">
        <v>83</v>
      </c>
      <c r="AY177" s="19" t="s">
        <v>147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19" t="s">
        <v>81</v>
      </c>
      <c r="BK177" s="219">
        <f>ROUND(I177*H177,2)</f>
        <v>0</v>
      </c>
      <c r="BL177" s="19" t="s">
        <v>152</v>
      </c>
      <c r="BM177" s="218" t="s">
        <v>3578</v>
      </c>
    </row>
    <row r="178" s="2" customFormat="1" ht="24.15" customHeight="1">
      <c r="A178" s="40"/>
      <c r="B178" s="41"/>
      <c r="C178" s="207" t="s">
        <v>397</v>
      </c>
      <c r="D178" s="207" t="s">
        <v>148</v>
      </c>
      <c r="E178" s="208" t="s">
        <v>3579</v>
      </c>
      <c r="F178" s="209" t="s">
        <v>3580</v>
      </c>
      <c r="G178" s="210" t="s">
        <v>252</v>
      </c>
      <c r="H178" s="211">
        <v>3</v>
      </c>
      <c r="I178" s="212"/>
      <c r="J178" s="213">
        <f>ROUND(I178*H178,2)</f>
        <v>0</v>
      </c>
      <c r="K178" s="209" t="s">
        <v>19</v>
      </c>
      <c r="L178" s="46"/>
      <c r="M178" s="214" t="s">
        <v>19</v>
      </c>
      <c r="N178" s="215" t="s">
        <v>44</v>
      </c>
      <c r="O178" s="86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8" t="s">
        <v>152</v>
      </c>
      <c r="AT178" s="218" t="s">
        <v>148</v>
      </c>
      <c r="AU178" s="218" t="s">
        <v>83</v>
      </c>
      <c r="AY178" s="19" t="s">
        <v>147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19" t="s">
        <v>81</v>
      </c>
      <c r="BK178" s="219">
        <f>ROUND(I178*H178,2)</f>
        <v>0</v>
      </c>
      <c r="BL178" s="19" t="s">
        <v>152</v>
      </c>
      <c r="BM178" s="218" t="s">
        <v>3581</v>
      </c>
    </row>
    <row r="179" s="2" customFormat="1" ht="16.5" customHeight="1">
      <c r="A179" s="40"/>
      <c r="B179" s="41"/>
      <c r="C179" s="207" t="s">
        <v>7</v>
      </c>
      <c r="D179" s="207" t="s">
        <v>148</v>
      </c>
      <c r="E179" s="208" t="s">
        <v>3534</v>
      </c>
      <c r="F179" s="209" t="s">
        <v>3535</v>
      </c>
      <c r="G179" s="210" t="s">
        <v>239</v>
      </c>
      <c r="H179" s="211">
        <v>2</v>
      </c>
      <c r="I179" s="212"/>
      <c r="J179" s="213">
        <f>ROUND(I179*H179,2)</f>
        <v>0</v>
      </c>
      <c r="K179" s="209" t="s">
        <v>19</v>
      </c>
      <c r="L179" s="46"/>
      <c r="M179" s="214" t="s">
        <v>19</v>
      </c>
      <c r="N179" s="215" t="s">
        <v>44</v>
      </c>
      <c r="O179" s="86"/>
      <c r="P179" s="216">
        <f>O179*H179</f>
        <v>0</v>
      </c>
      <c r="Q179" s="216">
        <v>0</v>
      </c>
      <c r="R179" s="216">
        <f>Q179*H179</f>
        <v>0</v>
      </c>
      <c r="S179" s="216">
        <v>0</v>
      </c>
      <c r="T179" s="217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8" t="s">
        <v>152</v>
      </c>
      <c r="AT179" s="218" t="s">
        <v>148</v>
      </c>
      <c r="AU179" s="218" t="s">
        <v>83</v>
      </c>
      <c r="AY179" s="19" t="s">
        <v>147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19" t="s">
        <v>81</v>
      </c>
      <c r="BK179" s="219">
        <f>ROUND(I179*H179,2)</f>
        <v>0</v>
      </c>
      <c r="BL179" s="19" t="s">
        <v>152</v>
      </c>
      <c r="BM179" s="218" t="s">
        <v>3582</v>
      </c>
    </row>
    <row r="180" s="11" customFormat="1" ht="25.92" customHeight="1">
      <c r="A180" s="11"/>
      <c r="B180" s="193"/>
      <c r="C180" s="194"/>
      <c r="D180" s="195" t="s">
        <v>72</v>
      </c>
      <c r="E180" s="196" t="s">
        <v>3583</v>
      </c>
      <c r="F180" s="196" t="s">
        <v>3584</v>
      </c>
      <c r="G180" s="194"/>
      <c r="H180" s="194"/>
      <c r="I180" s="197"/>
      <c r="J180" s="198">
        <f>BK180</f>
        <v>0</v>
      </c>
      <c r="K180" s="194"/>
      <c r="L180" s="199"/>
      <c r="M180" s="200"/>
      <c r="N180" s="201"/>
      <c r="O180" s="201"/>
      <c r="P180" s="202">
        <f>P181</f>
        <v>0</v>
      </c>
      <c r="Q180" s="201"/>
      <c r="R180" s="202">
        <f>R181</f>
        <v>0</v>
      </c>
      <c r="S180" s="201"/>
      <c r="T180" s="203">
        <f>T181</f>
        <v>0</v>
      </c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R180" s="204" t="s">
        <v>81</v>
      </c>
      <c r="AT180" s="205" t="s">
        <v>72</v>
      </c>
      <c r="AU180" s="205" t="s">
        <v>73</v>
      </c>
      <c r="AY180" s="204" t="s">
        <v>147</v>
      </c>
      <c r="BK180" s="206">
        <f>BK181</f>
        <v>0</v>
      </c>
    </row>
    <row r="181" s="11" customFormat="1" ht="22.8" customHeight="1">
      <c r="A181" s="11"/>
      <c r="B181" s="193"/>
      <c r="C181" s="194"/>
      <c r="D181" s="195" t="s">
        <v>72</v>
      </c>
      <c r="E181" s="252" t="s">
        <v>3585</v>
      </c>
      <c r="F181" s="252" t="s">
        <v>3586</v>
      </c>
      <c r="G181" s="194"/>
      <c r="H181" s="194"/>
      <c r="I181" s="197"/>
      <c r="J181" s="253">
        <f>BK181</f>
        <v>0</v>
      </c>
      <c r="K181" s="194"/>
      <c r="L181" s="199"/>
      <c r="M181" s="200"/>
      <c r="N181" s="201"/>
      <c r="O181" s="201"/>
      <c r="P181" s="202">
        <f>SUM(P182:P212)</f>
        <v>0</v>
      </c>
      <c r="Q181" s="201"/>
      <c r="R181" s="202">
        <f>SUM(R182:R212)</f>
        <v>0</v>
      </c>
      <c r="S181" s="201"/>
      <c r="T181" s="203">
        <f>SUM(T182:T212)</f>
        <v>0</v>
      </c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R181" s="204" t="s">
        <v>81</v>
      </c>
      <c r="AT181" s="205" t="s">
        <v>72</v>
      </c>
      <c r="AU181" s="205" t="s">
        <v>81</v>
      </c>
      <c r="AY181" s="204" t="s">
        <v>147</v>
      </c>
      <c r="BK181" s="206">
        <f>SUM(BK182:BK212)</f>
        <v>0</v>
      </c>
    </row>
    <row r="182" s="2" customFormat="1" ht="16.5" customHeight="1">
      <c r="A182" s="40"/>
      <c r="B182" s="41"/>
      <c r="C182" s="207" t="s">
        <v>410</v>
      </c>
      <c r="D182" s="207" t="s">
        <v>148</v>
      </c>
      <c r="E182" s="208" t="s">
        <v>3587</v>
      </c>
      <c r="F182" s="209" t="s">
        <v>3588</v>
      </c>
      <c r="G182" s="210" t="s">
        <v>1924</v>
      </c>
      <c r="H182" s="211">
        <v>2</v>
      </c>
      <c r="I182" s="212"/>
      <c r="J182" s="213">
        <f>ROUND(I182*H182,2)</f>
        <v>0</v>
      </c>
      <c r="K182" s="209" t="s">
        <v>19</v>
      </c>
      <c r="L182" s="46"/>
      <c r="M182" s="214" t="s">
        <v>19</v>
      </c>
      <c r="N182" s="215" t="s">
        <v>44</v>
      </c>
      <c r="O182" s="86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8" t="s">
        <v>152</v>
      </c>
      <c r="AT182" s="218" t="s">
        <v>148</v>
      </c>
      <c r="AU182" s="218" t="s">
        <v>83</v>
      </c>
      <c r="AY182" s="19" t="s">
        <v>147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19" t="s">
        <v>81</v>
      </c>
      <c r="BK182" s="219">
        <f>ROUND(I182*H182,2)</f>
        <v>0</v>
      </c>
      <c r="BL182" s="19" t="s">
        <v>152</v>
      </c>
      <c r="BM182" s="218" t="s">
        <v>3589</v>
      </c>
    </row>
    <row r="183" s="12" customFormat="1">
      <c r="A183" s="12"/>
      <c r="B183" s="220"/>
      <c r="C183" s="221"/>
      <c r="D183" s="222" t="s">
        <v>154</v>
      </c>
      <c r="E183" s="223" t="s">
        <v>19</v>
      </c>
      <c r="F183" s="224" t="s">
        <v>3590</v>
      </c>
      <c r="G183" s="221"/>
      <c r="H183" s="223" t="s">
        <v>19</v>
      </c>
      <c r="I183" s="225"/>
      <c r="J183" s="221"/>
      <c r="K183" s="221"/>
      <c r="L183" s="226"/>
      <c r="M183" s="227"/>
      <c r="N183" s="228"/>
      <c r="O183" s="228"/>
      <c r="P183" s="228"/>
      <c r="Q183" s="228"/>
      <c r="R183" s="228"/>
      <c r="S183" s="228"/>
      <c r="T183" s="229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T183" s="230" t="s">
        <v>154</v>
      </c>
      <c r="AU183" s="230" t="s">
        <v>83</v>
      </c>
      <c r="AV183" s="12" t="s">
        <v>81</v>
      </c>
      <c r="AW183" s="12" t="s">
        <v>33</v>
      </c>
      <c r="AX183" s="12" t="s">
        <v>73</v>
      </c>
      <c r="AY183" s="230" t="s">
        <v>147</v>
      </c>
    </row>
    <row r="184" s="12" customFormat="1">
      <c r="A184" s="12"/>
      <c r="B184" s="220"/>
      <c r="C184" s="221"/>
      <c r="D184" s="222" t="s">
        <v>154</v>
      </c>
      <c r="E184" s="223" t="s">
        <v>19</v>
      </c>
      <c r="F184" s="224" t="s">
        <v>3591</v>
      </c>
      <c r="G184" s="221"/>
      <c r="H184" s="223" t="s">
        <v>19</v>
      </c>
      <c r="I184" s="225"/>
      <c r="J184" s="221"/>
      <c r="K184" s="221"/>
      <c r="L184" s="226"/>
      <c r="M184" s="227"/>
      <c r="N184" s="228"/>
      <c r="O184" s="228"/>
      <c r="P184" s="228"/>
      <c r="Q184" s="228"/>
      <c r="R184" s="228"/>
      <c r="S184" s="228"/>
      <c r="T184" s="229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T184" s="230" t="s">
        <v>154</v>
      </c>
      <c r="AU184" s="230" t="s">
        <v>83</v>
      </c>
      <c r="AV184" s="12" t="s">
        <v>81</v>
      </c>
      <c r="AW184" s="12" t="s">
        <v>33</v>
      </c>
      <c r="AX184" s="12" t="s">
        <v>73</v>
      </c>
      <c r="AY184" s="230" t="s">
        <v>147</v>
      </c>
    </row>
    <row r="185" s="12" customFormat="1">
      <c r="A185" s="12"/>
      <c r="B185" s="220"/>
      <c r="C185" s="221"/>
      <c r="D185" s="222" t="s">
        <v>154</v>
      </c>
      <c r="E185" s="223" t="s">
        <v>19</v>
      </c>
      <c r="F185" s="224" t="s">
        <v>3592</v>
      </c>
      <c r="G185" s="221"/>
      <c r="H185" s="223" t="s">
        <v>19</v>
      </c>
      <c r="I185" s="225"/>
      <c r="J185" s="221"/>
      <c r="K185" s="221"/>
      <c r="L185" s="226"/>
      <c r="M185" s="227"/>
      <c r="N185" s="228"/>
      <c r="O185" s="228"/>
      <c r="P185" s="228"/>
      <c r="Q185" s="228"/>
      <c r="R185" s="228"/>
      <c r="S185" s="228"/>
      <c r="T185" s="229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T185" s="230" t="s">
        <v>154</v>
      </c>
      <c r="AU185" s="230" t="s">
        <v>83</v>
      </c>
      <c r="AV185" s="12" t="s">
        <v>81</v>
      </c>
      <c r="AW185" s="12" t="s">
        <v>33</v>
      </c>
      <c r="AX185" s="12" t="s">
        <v>73</v>
      </c>
      <c r="AY185" s="230" t="s">
        <v>147</v>
      </c>
    </row>
    <row r="186" s="12" customFormat="1">
      <c r="A186" s="12"/>
      <c r="B186" s="220"/>
      <c r="C186" s="221"/>
      <c r="D186" s="222" t="s">
        <v>154</v>
      </c>
      <c r="E186" s="223" t="s">
        <v>19</v>
      </c>
      <c r="F186" s="224" t="s">
        <v>3593</v>
      </c>
      <c r="G186" s="221"/>
      <c r="H186" s="223" t="s">
        <v>19</v>
      </c>
      <c r="I186" s="225"/>
      <c r="J186" s="221"/>
      <c r="K186" s="221"/>
      <c r="L186" s="226"/>
      <c r="M186" s="227"/>
      <c r="N186" s="228"/>
      <c r="O186" s="228"/>
      <c r="P186" s="228"/>
      <c r="Q186" s="228"/>
      <c r="R186" s="228"/>
      <c r="S186" s="228"/>
      <c r="T186" s="229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T186" s="230" t="s">
        <v>154</v>
      </c>
      <c r="AU186" s="230" t="s">
        <v>83</v>
      </c>
      <c r="AV186" s="12" t="s">
        <v>81</v>
      </c>
      <c r="AW186" s="12" t="s">
        <v>33</v>
      </c>
      <c r="AX186" s="12" t="s">
        <v>73</v>
      </c>
      <c r="AY186" s="230" t="s">
        <v>147</v>
      </c>
    </row>
    <row r="187" s="12" customFormat="1">
      <c r="A187" s="12"/>
      <c r="B187" s="220"/>
      <c r="C187" s="221"/>
      <c r="D187" s="222" t="s">
        <v>154</v>
      </c>
      <c r="E187" s="223" t="s">
        <v>19</v>
      </c>
      <c r="F187" s="224" t="s">
        <v>3594</v>
      </c>
      <c r="G187" s="221"/>
      <c r="H187" s="223" t="s">
        <v>19</v>
      </c>
      <c r="I187" s="225"/>
      <c r="J187" s="221"/>
      <c r="K187" s="221"/>
      <c r="L187" s="226"/>
      <c r="M187" s="227"/>
      <c r="N187" s="228"/>
      <c r="O187" s="228"/>
      <c r="P187" s="228"/>
      <c r="Q187" s="228"/>
      <c r="R187" s="228"/>
      <c r="S187" s="228"/>
      <c r="T187" s="229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T187" s="230" t="s">
        <v>154</v>
      </c>
      <c r="AU187" s="230" t="s">
        <v>83</v>
      </c>
      <c r="AV187" s="12" t="s">
        <v>81</v>
      </c>
      <c r="AW187" s="12" t="s">
        <v>33</v>
      </c>
      <c r="AX187" s="12" t="s">
        <v>73</v>
      </c>
      <c r="AY187" s="230" t="s">
        <v>147</v>
      </c>
    </row>
    <row r="188" s="13" customFormat="1">
      <c r="A188" s="13"/>
      <c r="B188" s="231"/>
      <c r="C188" s="232"/>
      <c r="D188" s="222" t="s">
        <v>154</v>
      </c>
      <c r="E188" s="233" t="s">
        <v>19</v>
      </c>
      <c r="F188" s="234" t="s">
        <v>83</v>
      </c>
      <c r="G188" s="232"/>
      <c r="H188" s="235">
        <v>2</v>
      </c>
      <c r="I188" s="236"/>
      <c r="J188" s="232"/>
      <c r="K188" s="232"/>
      <c r="L188" s="237"/>
      <c r="M188" s="238"/>
      <c r="N188" s="239"/>
      <c r="O188" s="239"/>
      <c r="P188" s="239"/>
      <c r="Q188" s="239"/>
      <c r="R188" s="239"/>
      <c r="S188" s="239"/>
      <c r="T188" s="24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1" t="s">
        <v>154</v>
      </c>
      <c r="AU188" s="241" t="s">
        <v>83</v>
      </c>
      <c r="AV188" s="13" t="s">
        <v>83</v>
      </c>
      <c r="AW188" s="13" t="s">
        <v>33</v>
      </c>
      <c r="AX188" s="13" t="s">
        <v>73</v>
      </c>
      <c r="AY188" s="241" t="s">
        <v>147</v>
      </c>
    </row>
    <row r="189" s="15" customFormat="1">
      <c r="A189" s="15"/>
      <c r="B189" s="259"/>
      <c r="C189" s="260"/>
      <c r="D189" s="222" t="s">
        <v>154</v>
      </c>
      <c r="E189" s="261" t="s">
        <v>19</v>
      </c>
      <c r="F189" s="262" t="s">
        <v>287</v>
      </c>
      <c r="G189" s="260"/>
      <c r="H189" s="263">
        <v>2</v>
      </c>
      <c r="I189" s="264"/>
      <c r="J189" s="260"/>
      <c r="K189" s="260"/>
      <c r="L189" s="265"/>
      <c r="M189" s="266"/>
      <c r="N189" s="267"/>
      <c r="O189" s="267"/>
      <c r="P189" s="267"/>
      <c r="Q189" s="267"/>
      <c r="R189" s="267"/>
      <c r="S189" s="267"/>
      <c r="T189" s="268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69" t="s">
        <v>154</v>
      </c>
      <c r="AU189" s="269" t="s">
        <v>83</v>
      </c>
      <c r="AV189" s="15" t="s">
        <v>152</v>
      </c>
      <c r="AW189" s="15" t="s">
        <v>33</v>
      </c>
      <c r="AX189" s="15" t="s">
        <v>81</v>
      </c>
      <c r="AY189" s="269" t="s">
        <v>147</v>
      </c>
    </row>
    <row r="190" s="2" customFormat="1" ht="16.5" customHeight="1">
      <c r="A190" s="40"/>
      <c r="B190" s="41"/>
      <c r="C190" s="207" t="s">
        <v>417</v>
      </c>
      <c r="D190" s="207" t="s">
        <v>148</v>
      </c>
      <c r="E190" s="208" t="s">
        <v>3595</v>
      </c>
      <c r="F190" s="209" t="s">
        <v>3596</v>
      </c>
      <c r="G190" s="210" t="s">
        <v>1924</v>
      </c>
      <c r="H190" s="211">
        <v>4</v>
      </c>
      <c r="I190" s="212"/>
      <c r="J190" s="213">
        <f>ROUND(I190*H190,2)</f>
        <v>0</v>
      </c>
      <c r="K190" s="209" t="s">
        <v>19</v>
      </c>
      <c r="L190" s="46"/>
      <c r="M190" s="214" t="s">
        <v>19</v>
      </c>
      <c r="N190" s="215" t="s">
        <v>44</v>
      </c>
      <c r="O190" s="86"/>
      <c r="P190" s="216">
        <f>O190*H190</f>
        <v>0</v>
      </c>
      <c r="Q190" s="216">
        <v>0</v>
      </c>
      <c r="R190" s="216">
        <f>Q190*H190</f>
        <v>0</v>
      </c>
      <c r="S190" s="216">
        <v>0</v>
      </c>
      <c r="T190" s="217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8" t="s">
        <v>152</v>
      </c>
      <c r="AT190" s="218" t="s">
        <v>148</v>
      </c>
      <c r="AU190" s="218" t="s">
        <v>83</v>
      </c>
      <c r="AY190" s="19" t="s">
        <v>147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19" t="s">
        <v>81</v>
      </c>
      <c r="BK190" s="219">
        <f>ROUND(I190*H190,2)</f>
        <v>0</v>
      </c>
      <c r="BL190" s="19" t="s">
        <v>152</v>
      </c>
      <c r="BM190" s="218" t="s">
        <v>3597</v>
      </c>
    </row>
    <row r="191" s="12" customFormat="1">
      <c r="A191" s="12"/>
      <c r="B191" s="220"/>
      <c r="C191" s="221"/>
      <c r="D191" s="222" t="s">
        <v>154</v>
      </c>
      <c r="E191" s="223" t="s">
        <v>19</v>
      </c>
      <c r="F191" s="224" t="s">
        <v>3598</v>
      </c>
      <c r="G191" s="221"/>
      <c r="H191" s="223" t="s">
        <v>19</v>
      </c>
      <c r="I191" s="225"/>
      <c r="J191" s="221"/>
      <c r="K191" s="221"/>
      <c r="L191" s="226"/>
      <c r="M191" s="227"/>
      <c r="N191" s="228"/>
      <c r="O191" s="228"/>
      <c r="P191" s="228"/>
      <c r="Q191" s="228"/>
      <c r="R191" s="228"/>
      <c r="S191" s="228"/>
      <c r="T191" s="229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T191" s="230" t="s">
        <v>154</v>
      </c>
      <c r="AU191" s="230" t="s">
        <v>83</v>
      </c>
      <c r="AV191" s="12" t="s">
        <v>81</v>
      </c>
      <c r="AW191" s="12" t="s">
        <v>33</v>
      </c>
      <c r="AX191" s="12" t="s">
        <v>73</v>
      </c>
      <c r="AY191" s="230" t="s">
        <v>147</v>
      </c>
    </row>
    <row r="192" s="13" customFormat="1">
      <c r="A192" s="13"/>
      <c r="B192" s="231"/>
      <c r="C192" s="232"/>
      <c r="D192" s="222" t="s">
        <v>154</v>
      </c>
      <c r="E192" s="233" t="s">
        <v>19</v>
      </c>
      <c r="F192" s="234" t="s">
        <v>152</v>
      </c>
      <c r="G192" s="232"/>
      <c r="H192" s="235">
        <v>4</v>
      </c>
      <c r="I192" s="236"/>
      <c r="J192" s="232"/>
      <c r="K192" s="232"/>
      <c r="L192" s="237"/>
      <c r="M192" s="238"/>
      <c r="N192" s="239"/>
      <c r="O192" s="239"/>
      <c r="P192" s="239"/>
      <c r="Q192" s="239"/>
      <c r="R192" s="239"/>
      <c r="S192" s="239"/>
      <c r="T192" s="24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1" t="s">
        <v>154</v>
      </c>
      <c r="AU192" s="241" t="s">
        <v>83</v>
      </c>
      <c r="AV192" s="13" t="s">
        <v>83</v>
      </c>
      <c r="AW192" s="13" t="s">
        <v>33</v>
      </c>
      <c r="AX192" s="13" t="s">
        <v>73</v>
      </c>
      <c r="AY192" s="241" t="s">
        <v>147</v>
      </c>
    </row>
    <row r="193" s="15" customFormat="1">
      <c r="A193" s="15"/>
      <c r="B193" s="259"/>
      <c r="C193" s="260"/>
      <c r="D193" s="222" t="s">
        <v>154</v>
      </c>
      <c r="E193" s="261" t="s">
        <v>19</v>
      </c>
      <c r="F193" s="262" t="s">
        <v>287</v>
      </c>
      <c r="G193" s="260"/>
      <c r="H193" s="263">
        <v>4</v>
      </c>
      <c r="I193" s="264"/>
      <c r="J193" s="260"/>
      <c r="K193" s="260"/>
      <c r="L193" s="265"/>
      <c r="M193" s="266"/>
      <c r="N193" s="267"/>
      <c r="O193" s="267"/>
      <c r="P193" s="267"/>
      <c r="Q193" s="267"/>
      <c r="R193" s="267"/>
      <c r="S193" s="267"/>
      <c r="T193" s="268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9" t="s">
        <v>154</v>
      </c>
      <c r="AU193" s="269" t="s">
        <v>83</v>
      </c>
      <c r="AV193" s="15" t="s">
        <v>152</v>
      </c>
      <c r="AW193" s="15" t="s">
        <v>33</v>
      </c>
      <c r="AX193" s="15" t="s">
        <v>81</v>
      </c>
      <c r="AY193" s="269" t="s">
        <v>147</v>
      </c>
    </row>
    <row r="194" s="2" customFormat="1" ht="16.5" customHeight="1">
      <c r="A194" s="40"/>
      <c r="B194" s="41"/>
      <c r="C194" s="207" t="s">
        <v>426</v>
      </c>
      <c r="D194" s="207" t="s">
        <v>148</v>
      </c>
      <c r="E194" s="208" t="s">
        <v>3599</v>
      </c>
      <c r="F194" s="209" t="s">
        <v>3600</v>
      </c>
      <c r="G194" s="210" t="s">
        <v>1924</v>
      </c>
      <c r="H194" s="211">
        <v>2</v>
      </c>
      <c r="I194" s="212"/>
      <c r="J194" s="213">
        <f>ROUND(I194*H194,2)</f>
        <v>0</v>
      </c>
      <c r="K194" s="209" t="s">
        <v>19</v>
      </c>
      <c r="L194" s="46"/>
      <c r="M194" s="214" t="s">
        <v>19</v>
      </c>
      <c r="N194" s="215" t="s">
        <v>44</v>
      </c>
      <c r="O194" s="86"/>
      <c r="P194" s="216">
        <f>O194*H194</f>
        <v>0</v>
      </c>
      <c r="Q194" s="216">
        <v>0</v>
      </c>
      <c r="R194" s="216">
        <f>Q194*H194</f>
        <v>0</v>
      </c>
      <c r="S194" s="216">
        <v>0</v>
      </c>
      <c r="T194" s="217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8" t="s">
        <v>152</v>
      </c>
      <c r="AT194" s="218" t="s">
        <v>148</v>
      </c>
      <c r="AU194" s="218" t="s">
        <v>83</v>
      </c>
      <c r="AY194" s="19" t="s">
        <v>147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19" t="s">
        <v>81</v>
      </c>
      <c r="BK194" s="219">
        <f>ROUND(I194*H194,2)</f>
        <v>0</v>
      </c>
      <c r="BL194" s="19" t="s">
        <v>152</v>
      </c>
      <c r="BM194" s="218" t="s">
        <v>3601</v>
      </c>
    </row>
    <row r="195" s="12" customFormat="1">
      <c r="A195" s="12"/>
      <c r="B195" s="220"/>
      <c r="C195" s="221"/>
      <c r="D195" s="222" t="s">
        <v>154</v>
      </c>
      <c r="E195" s="223" t="s">
        <v>19</v>
      </c>
      <c r="F195" s="224" t="s">
        <v>3602</v>
      </c>
      <c r="G195" s="221"/>
      <c r="H195" s="223" t="s">
        <v>19</v>
      </c>
      <c r="I195" s="225"/>
      <c r="J195" s="221"/>
      <c r="K195" s="221"/>
      <c r="L195" s="226"/>
      <c r="M195" s="227"/>
      <c r="N195" s="228"/>
      <c r="O195" s="228"/>
      <c r="P195" s="228"/>
      <c r="Q195" s="228"/>
      <c r="R195" s="228"/>
      <c r="S195" s="228"/>
      <c r="T195" s="229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T195" s="230" t="s">
        <v>154</v>
      </c>
      <c r="AU195" s="230" t="s">
        <v>83</v>
      </c>
      <c r="AV195" s="12" t="s">
        <v>81</v>
      </c>
      <c r="AW195" s="12" t="s">
        <v>33</v>
      </c>
      <c r="AX195" s="12" t="s">
        <v>73</v>
      </c>
      <c r="AY195" s="230" t="s">
        <v>147</v>
      </c>
    </row>
    <row r="196" s="13" customFormat="1">
      <c r="A196" s="13"/>
      <c r="B196" s="231"/>
      <c r="C196" s="232"/>
      <c r="D196" s="222" t="s">
        <v>154</v>
      </c>
      <c r="E196" s="233" t="s">
        <v>19</v>
      </c>
      <c r="F196" s="234" t="s">
        <v>83</v>
      </c>
      <c r="G196" s="232"/>
      <c r="H196" s="235">
        <v>2</v>
      </c>
      <c r="I196" s="236"/>
      <c r="J196" s="232"/>
      <c r="K196" s="232"/>
      <c r="L196" s="237"/>
      <c r="M196" s="238"/>
      <c r="N196" s="239"/>
      <c r="O196" s="239"/>
      <c r="P196" s="239"/>
      <c r="Q196" s="239"/>
      <c r="R196" s="239"/>
      <c r="S196" s="239"/>
      <c r="T196" s="24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1" t="s">
        <v>154</v>
      </c>
      <c r="AU196" s="241" t="s">
        <v>83</v>
      </c>
      <c r="AV196" s="13" t="s">
        <v>83</v>
      </c>
      <c r="AW196" s="13" t="s">
        <v>33</v>
      </c>
      <c r="AX196" s="13" t="s">
        <v>73</v>
      </c>
      <c r="AY196" s="241" t="s">
        <v>147</v>
      </c>
    </row>
    <row r="197" s="15" customFormat="1">
      <c r="A197" s="15"/>
      <c r="B197" s="259"/>
      <c r="C197" s="260"/>
      <c r="D197" s="222" t="s">
        <v>154</v>
      </c>
      <c r="E197" s="261" t="s">
        <v>19</v>
      </c>
      <c r="F197" s="262" t="s">
        <v>287</v>
      </c>
      <c r="G197" s="260"/>
      <c r="H197" s="263">
        <v>2</v>
      </c>
      <c r="I197" s="264"/>
      <c r="J197" s="260"/>
      <c r="K197" s="260"/>
      <c r="L197" s="265"/>
      <c r="M197" s="266"/>
      <c r="N197" s="267"/>
      <c r="O197" s="267"/>
      <c r="P197" s="267"/>
      <c r="Q197" s="267"/>
      <c r="R197" s="267"/>
      <c r="S197" s="267"/>
      <c r="T197" s="268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9" t="s">
        <v>154</v>
      </c>
      <c r="AU197" s="269" t="s">
        <v>83</v>
      </c>
      <c r="AV197" s="15" t="s">
        <v>152</v>
      </c>
      <c r="AW197" s="15" t="s">
        <v>33</v>
      </c>
      <c r="AX197" s="15" t="s">
        <v>81</v>
      </c>
      <c r="AY197" s="269" t="s">
        <v>147</v>
      </c>
    </row>
    <row r="198" s="2" customFormat="1" ht="21.75" customHeight="1">
      <c r="A198" s="40"/>
      <c r="B198" s="41"/>
      <c r="C198" s="207" t="s">
        <v>433</v>
      </c>
      <c r="D198" s="207" t="s">
        <v>148</v>
      </c>
      <c r="E198" s="208" t="s">
        <v>3603</v>
      </c>
      <c r="F198" s="209" t="s">
        <v>3604</v>
      </c>
      <c r="G198" s="210" t="s">
        <v>1924</v>
      </c>
      <c r="H198" s="211">
        <v>8</v>
      </c>
      <c r="I198" s="212"/>
      <c r="J198" s="213">
        <f>ROUND(I198*H198,2)</f>
        <v>0</v>
      </c>
      <c r="K198" s="209" t="s">
        <v>19</v>
      </c>
      <c r="L198" s="46"/>
      <c r="M198" s="214" t="s">
        <v>19</v>
      </c>
      <c r="N198" s="215" t="s">
        <v>44</v>
      </c>
      <c r="O198" s="86"/>
      <c r="P198" s="216">
        <f>O198*H198</f>
        <v>0</v>
      </c>
      <c r="Q198" s="216">
        <v>0</v>
      </c>
      <c r="R198" s="216">
        <f>Q198*H198</f>
        <v>0</v>
      </c>
      <c r="S198" s="216">
        <v>0</v>
      </c>
      <c r="T198" s="217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8" t="s">
        <v>152</v>
      </c>
      <c r="AT198" s="218" t="s">
        <v>148</v>
      </c>
      <c r="AU198" s="218" t="s">
        <v>83</v>
      </c>
      <c r="AY198" s="19" t="s">
        <v>147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19" t="s">
        <v>81</v>
      </c>
      <c r="BK198" s="219">
        <f>ROUND(I198*H198,2)</f>
        <v>0</v>
      </c>
      <c r="BL198" s="19" t="s">
        <v>152</v>
      </c>
      <c r="BM198" s="218" t="s">
        <v>3605</v>
      </c>
    </row>
    <row r="199" s="12" customFormat="1">
      <c r="A199" s="12"/>
      <c r="B199" s="220"/>
      <c r="C199" s="221"/>
      <c r="D199" s="222" t="s">
        <v>154</v>
      </c>
      <c r="E199" s="223" t="s">
        <v>19</v>
      </c>
      <c r="F199" s="224" t="s">
        <v>3606</v>
      </c>
      <c r="G199" s="221"/>
      <c r="H199" s="223" t="s">
        <v>19</v>
      </c>
      <c r="I199" s="225"/>
      <c r="J199" s="221"/>
      <c r="K199" s="221"/>
      <c r="L199" s="226"/>
      <c r="M199" s="227"/>
      <c r="N199" s="228"/>
      <c r="O199" s="228"/>
      <c r="P199" s="228"/>
      <c r="Q199" s="228"/>
      <c r="R199" s="228"/>
      <c r="S199" s="228"/>
      <c r="T199" s="229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T199" s="230" t="s">
        <v>154</v>
      </c>
      <c r="AU199" s="230" t="s">
        <v>83</v>
      </c>
      <c r="AV199" s="12" t="s">
        <v>81</v>
      </c>
      <c r="AW199" s="12" t="s">
        <v>33</v>
      </c>
      <c r="AX199" s="12" t="s">
        <v>73</v>
      </c>
      <c r="AY199" s="230" t="s">
        <v>147</v>
      </c>
    </row>
    <row r="200" s="13" customFormat="1">
      <c r="A200" s="13"/>
      <c r="B200" s="231"/>
      <c r="C200" s="232"/>
      <c r="D200" s="222" t="s">
        <v>154</v>
      </c>
      <c r="E200" s="233" t="s">
        <v>19</v>
      </c>
      <c r="F200" s="234" t="s">
        <v>189</v>
      </c>
      <c r="G200" s="232"/>
      <c r="H200" s="235">
        <v>8</v>
      </c>
      <c r="I200" s="236"/>
      <c r="J200" s="232"/>
      <c r="K200" s="232"/>
      <c r="L200" s="237"/>
      <c r="M200" s="238"/>
      <c r="N200" s="239"/>
      <c r="O200" s="239"/>
      <c r="P200" s="239"/>
      <c r="Q200" s="239"/>
      <c r="R200" s="239"/>
      <c r="S200" s="239"/>
      <c r="T200" s="24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1" t="s">
        <v>154</v>
      </c>
      <c r="AU200" s="241" t="s">
        <v>83</v>
      </c>
      <c r="AV200" s="13" t="s">
        <v>83</v>
      </c>
      <c r="AW200" s="13" t="s">
        <v>33</v>
      </c>
      <c r="AX200" s="13" t="s">
        <v>73</v>
      </c>
      <c r="AY200" s="241" t="s">
        <v>147</v>
      </c>
    </row>
    <row r="201" s="15" customFormat="1">
      <c r="A201" s="15"/>
      <c r="B201" s="259"/>
      <c r="C201" s="260"/>
      <c r="D201" s="222" t="s">
        <v>154</v>
      </c>
      <c r="E201" s="261" t="s">
        <v>19</v>
      </c>
      <c r="F201" s="262" t="s">
        <v>287</v>
      </c>
      <c r="G201" s="260"/>
      <c r="H201" s="263">
        <v>8</v>
      </c>
      <c r="I201" s="264"/>
      <c r="J201" s="260"/>
      <c r="K201" s="260"/>
      <c r="L201" s="265"/>
      <c r="M201" s="266"/>
      <c r="N201" s="267"/>
      <c r="O201" s="267"/>
      <c r="P201" s="267"/>
      <c r="Q201" s="267"/>
      <c r="R201" s="267"/>
      <c r="S201" s="267"/>
      <c r="T201" s="268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9" t="s">
        <v>154</v>
      </c>
      <c r="AU201" s="269" t="s">
        <v>83</v>
      </c>
      <c r="AV201" s="15" t="s">
        <v>152</v>
      </c>
      <c r="AW201" s="15" t="s">
        <v>33</v>
      </c>
      <c r="AX201" s="15" t="s">
        <v>81</v>
      </c>
      <c r="AY201" s="269" t="s">
        <v>147</v>
      </c>
    </row>
    <row r="202" s="2" customFormat="1" ht="16.5" customHeight="1">
      <c r="A202" s="40"/>
      <c r="B202" s="41"/>
      <c r="C202" s="207" t="s">
        <v>439</v>
      </c>
      <c r="D202" s="207" t="s">
        <v>148</v>
      </c>
      <c r="E202" s="208" t="s">
        <v>3607</v>
      </c>
      <c r="F202" s="209" t="s">
        <v>3608</v>
      </c>
      <c r="G202" s="210" t="s">
        <v>1924</v>
      </c>
      <c r="H202" s="211">
        <v>4</v>
      </c>
      <c r="I202" s="212"/>
      <c r="J202" s="213">
        <f>ROUND(I202*H202,2)</f>
        <v>0</v>
      </c>
      <c r="K202" s="209" t="s">
        <v>19</v>
      </c>
      <c r="L202" s="46"/>
      <c r="M202" s="214" t="s">
        <v>19</v>
      </c>
      <c r="N202" s="215" t="s">
        <v>44</v>
      </c>
      <c r="O202" s="86"/>
      <c r="P202" s="216">
        <f>O202*H202</f>
        <v>0</v>
      </c>
      <c r="Q202" s="216">
        <v>0</v>
      </c>
      <c r="R202" s="216">
        <f>Q202*H202</f>
        <v>0</v>
      </c>
      <c r="S202" s="216">
        <v>0</v>
      </c>
      <c r="T202" s="217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8" t="s">
        <v>152</v>
      </c>
      <c r="AT202" s="218" t="s">
        <v>148</v>
      </c>
      <c r="AU202" s="218" t="s">
        <v>83</v>
      </c>
      <c r="AY202" s="19" t="s">
        <v>147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19" t="s">
        <v>81</v>
      </c>
      <c r="BK202" s="219">
        <f>ROUND(I202*H202,2)</f>
        <v>0</v>
      </c>
      <c r="BL202" s="19" t="s">
        <v>152</v>
      </c>
      <c r="BM202" s="218" t="s">
        <v>3609</v>
      </c>
    </row>
    <row r="203" s="12" customFormat="1">
      <c r="A203" s="12"/>
      <c r="B203" s="220"/>
      <c r="C203" s="221"/>
      <c r="D203" s="222" t="s">
        <v>154</v>
      </c>
      <c r="E203" s="223" t="s">
        <v>19</v>
      </c>
      <c r="F203" s="224" t="s">
        <v>3610</v>
      </c>
      <c r="G203" s="221"/>
      <c r="H203" s="223" t="s">
        <v>19</v>
      </c>
      <c r="I203" s="225"/>
      <c r="J203" s="221"/>
      <c r="K203" s="221"/>
      <c r="L203" s="226"/>
      <c r="M203" s="227"/>
      <c r="N203" s="228"/>
      <c r="O203" s="228"/>
      <c r="P203" s="228"/>
      <c r="Q203" s="228"/>
      <c r="R203" s="228"/>
      <c r="S203" s="228"/>
      <c r="T203" s="229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T203" s="230" t="s">
        <v>154</v>
      </c>
      <c r="AU203" s="230" t="s">
        <v>83</v>
      </c>
      <c r="AV203" s="12" t="s">
        <v>81</v>
      </c>
      <c r="AW203" s="12" t="s">
        <v>33</v>
      </c>
      <c r="AX203" s="12" t="s">
        <v>73</v>
      </c>
      <c r="AY203" s="230" t="s">
        <v>147</v>
      </c>
    </row>
    <row r="204" s="13" customFormat="1">
      <c r="A204" s="13"/>
      <c r="B204" s="231"/>
      <c r="C204" s="232"/>
      <c r="D204" s="222" t="s">
        <v>154</v>
      </c>
      <c r="E204" s="233" t="s">
        <v>19</v>
      </c>
      <c r="F204" s="234" t="s">
        <v>152</v>
      </c>
      <c r="G204" s="232"/>
      <c r="H204" s="235">
        <v>4</v>
      </c>
      <c r="I204" s="236"/>
      <c r="J204" s="232"/>
      <c r="K204" s="232"/>
      <c r="L204" s="237"/>
      <c r="M204" s="238"/>
      <c r="N204" s="239"/>
      <c r="O204" s="239"/>
      <c r="P204" s="239"/>
      <c r="Q204" s="239"/>
      <c r="R204" s="239"/>
      <c r="S204" s="239"/>
      <c r="T204" s="24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1" t="s">
        <v>154</v>
      </c>
      <c r="AU204" s="241" t="s">
        <v>83</v>
      </c>
      <c r="AV204" s="13" t="s">
        <v>83</v>
      </c>
      <c r="AW204" s="13" t="s">
        <v>33</v>
      </c>
      <c r="AX204" s="13" t="s">
        <v>73</v>
      </c>
      <c r="AY204" s="241" t="s">
        <v>147</v>
      </c>
    </row>
    <row r="205" s="15" customFormat="1">
      <c r="A205" s="15"/>
      <c r="B205" s="259"/>
      <c r="C205" s="260"/>
      <c r="D205" s="222" t="s">
        <v>154</v>
      </c>
      <c r="E205" s="261" t="s">
        <v>19</v>
      </c>
      <c r="F205" s="262" t="s">
        <v>287</v>
      </c>
      <c r="G205" s="260"/>
      <c r="H205" s="263">
        <v>4</v>
      </c>
      <c r="I205" s="264"/>
      <c r="J205" s="260"/>
      <c r="K205" s="260"/>
      <c r="L205" s="265"/>
      <c r="M205" s="266"/>
      <c r="N205" s="267"/>
      <c r="O205" s="267"/>
      <c r="P205" s="267"/>
      <c r="Q205" s="267"/>
      <c r="R205" s="267"/>
      <c r="S205" s="267"/>
      <c r="T205" s="268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9" t="s">
        <v>154</v>
      </c>
      <c r="AU205" s="269" t="s">
        <v>83</v>
      </c>
      <c r="AV205" s="15" t="s">
        <v>152</v>
      </c>
      <c r="AW205" s="15" t="s">
        <v>33</v>
      </c>
      <c r="AX205" s="15" t="s">
        <v>81</v>
      </c>
      <c r="AY205" s="269" t="s">
        <v>147</v>
      </c>
    </row>
    <row r="206" s="2" customFormat="1" ht="16.5" customHeight="1">
      <c r="A206" s="40"/>
      <c r="B206" s="41"/>
      <c r="C206" s="207" t="s">
        <v>444</v>
      </c>
      <c r="D206" s="207" t="s">
        <v>148</v>
      </c>
      <c r="E206" s="208" t="s">
        <v>3611</v>
      </c>
      <c r="F206" s="209" t="s">
        <v>3612</v>
      </c>
      <c r="G206" s="210" t="s">
        <v>1924</v>
      </c>
      <c r="H206" s="211">
        <v>2</v>
      </c>
      <c r="I206" s="212"/>
      <c r="J206" s="213">
        <f>ROUND(I206*H206,2)</f>
        <v>0</v>
      </c>
      <c r="K206" s="209" t="s">
        <v>19</v>
      </c>
      <c r="L206" s="46"/>
      <c r="M206" s="214" t="s">
        <v>19</v>
      </c>
      <c r="N206" s="215" t="s">
        <v>44</v>
      </c>
      <c r="O206" s="86"/>
      <c r="P206" s="216">
        <f>O206*H206</f>
        <v>0</v>
      </c>
      <c r="Q206" s="216">
        <v>0</v>
      </c>
      <c r="R206" s="216">
        <f>Q206*H206</f>
        <v>0</v>
      </c>
      <c r="S206" s="216">
        <v>0</v>
      </c>
      <c r="T206" s="217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8" t="s">
        <v>152</v>
      </c>
      <c r="AT206" s="218" t="s">
        <v>148</v>
      </c>
      <c r="AU206" s="218" t="s">
        <v>83</v>
      </c>
      <c r="AY206" s="19" t="s">
        <v>147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19" t="s">
        <v>81</v>
      </c>
      <c r="BK206" s="219">
        <f>ROUND(I206*H206,2)</f>
        <v>0</v>
      </c>
      <c r="BL206" s="19" t="s">
        <v>152</v>
      </c>
      <c r="BM206" s="218" t="s">
        <v>3613</v>
      </c>
    </row>
    <row r="207" s="12" customFormat="1">
      <c r="A207" s="12"/>
      <c r="B207" s="220"/>
      <c r="C207" s="221"/>
      <c r="D207" s="222" t="s">
        <v>154</v>
      </c>
      <c r="E207" s="223" t="s">
        <v>19</v>
      </c>
      <c r="F207" s="224" t="s">
        <v>3614</v>
      </c>
      <c r="G207" s="221"/>
      <c r="H207" s="223" t="s">
        <v>19</v>
      </c>
      <c r="I207" s="225"/>
      <c r="J207" s="221"/>
      <c r="K207" s="221"/>
      <c r="L207" s="226"/>
      <c r="M207" s="227"/>
      <c r="N207" s="228"/>
      <c r="O207" s="228"/>
      <c r="P207" s="228"/>
      <c r="Q207" s="228"/>
      <c r="R207" s="228"/>
      <c r="S207" s="228"/>
      <c r="T207" s="229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T207" s="230" t="s">
        <v>154</v>
      </c>
      <c r="AU207" s="230" t="s">
        <v>83</v>
      </c>
      <c r="AV207" s="12" t="s">
        <v>81</v>
      </c>
      <c r="AW207" s="12" t="s">
        <v>33</v>
      </c>
      <c r="AX207" s="12" t="s">
        <v>73</v>
      </c>
      <c r="AY207" s="230" t="s">
        <v>147</v>
      </c>
    </row>
    <row r="208" s="13" customFormat="1">
      <c r="A208" s="13"/>
      <c r="B208" s="231"/>
      <c r="C208" s="232"/>
      <c r="D208" s="222" t="s">
        <v>154</v>
      </c>
      <c r="E208" s="233" t="s">
        <v>19</v>
      </c>
      <c r="F208" s="234" t="s">
        <v>83</v>
      </c>
      <c r="G208" s="232"/>
      <c r="H208" s="235">
        <v>2</v>
      </c>
      <c r="I208" s="236"/>
      <c r="J208" s="232"/>
      <c r="K208" s="232"/>
      <c r="L208" s="237"/>
      <c r="M208" s="238"/>
      <c r="N208" s="239"/>
      <c r="O208" s="239"/>
      <c r="P208" s="239"/>
      <c r="Q208" s="239"/>
      <c r="R208" s="239"/>
      <c r="S208" s="239"/>
      <c r="T208" s="24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1" t="s">
        <v>154</v>
      </c>
      <c r="AU208" s="241" t="s">
        <v>83</v>
      </c>
      <c r="AV208" s="13" t="s">
        <v>83</v>
      </c>
      <c r="AW208" s="13" t="s">
        <v>33</v>
      </c>
      <c r="AX208" s="13" t="s">
        <v>73</v>
      </c>
      <c r="AY208" s="241" t="s">
        <v>147</v>
      </c>
    </row>
    <row r="209" s="15" customFormat="1">
      <c r="A209" s="15"/>
      <c r="B209" s="259"/>
      <c r="C209" s="260"/>
      <c r="D209" s="222" t="s">
        <v>154</v>
      </c>
      <c r="E209" s="261" t="s">
        <v>19</v>
      </c>
      <c r="F209" s="262" t="s">
        <v>287</v>
      </c>
      <c r="G209" s="260"/>
      <c r="H209" s="263">
        <v>2</v>
      </c>
      <c r="I209" s="264"/>
      <c r="J209" s="260"/>
      <c r="K209" s="260"/>
      <c r="L209" s="265"/>
      <c r="M209" s="266"/>
      <c r="N209" s="267"/>
      <c r="O209" s="267"/>
      <c r="P209" s="267"/>
      <c r="Q209" s="267"/>
      <c r="R209" s="267"/>
      <c r="S209" s="267"/>
      <c r="T209" s="268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9" t="s">
        <v>154</v>
      </c>
      <c r="AU209" s="269" t="s">
        <v>83</v>
      </c>
      <c r="AV209" s="15" t="s">
        <v>152</v>
      </c>
      <c r="AW209" s="15" t="s">
        <v>33</v>
      </c>
      <c r="AX209" s="15" t="s">
        <v>81</v>
      </c>
      <c r="AY209" s="269" t="s">
        <v>147</v>
      </c>
    </row>
    <row r="210" s="2" customFormat="1" ht="44.25" customHeight="1">
      <c r="A210" s="40"/>
      <c r="B210" s="41"/>
      <c r="C210" s="207" t="s">
        <v>450</v>
      </c>
      <c r="D210" s="207" t="s">
        <v>148</v>
      </c>
      <c r="E210" s="208" t="s">
        <v>3615</v>
      </c>
      <c r="F210" s="209" t="s">
        <v>3616</v>
      </c>
      <c r="G210" s="210" t="s">
        <v>252</v>
      </c>
      <c r="H210" s="211">
        <v>15</v>
      </c>
      <c r="I210" s="212"/>
      <c r="J210" s="213">
        <f>ROUND(I210*H210,2)</f>
        <v>0</v>
      </c>
      <c r="K210" s="209" t="s">
        <v>19</v>
      </c>
      <c r="L210" s="46"/>
      <c r="M210" s="214" t="s">
        <v>19</v>
      </c>
      <c r="N210" s="215" t="s">
        <v>44</v>
      </c>
      <c r="O210" s="86"/>
      <c r="P210" s="216">
        <f>O210*H210</f>
        <v>0</v>
      </c>
      <c r="Q210" s="216">
        <v>0</v>
      </c>
      <c r="R210" s="216">
        <f>Q210*H210</f>
        <v>0</v>
      </c>
      <c r="S210" s="216">
        <v>0</v>
      </c>
      <c r="T210" s="217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8" t="s">
        <v>152</v>
      </c>
      <c r="AT210" s="218" t="s">
        <v>148</v>
      </c>
      <c r="AU210" s="218" t="s">
        <v>83</v>
      </c>
      <c r="AY210" s="19" t="s">
        <v>147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19" t="s">
        <v>81</v>
      </c>
      <c r="BK210" s="219">
        <f>ROUND(I210*H210,2)</f>
        <v>0</v>
      </c>
      <c r="BL210" s="19" t="s">
        <v>152</v>
      </c>
      <c r="BM210" s="218" t="s">
        <v>3617</v>
      </c>
    </row>
    <row r="211" s="2" customFormat="1" ht="24.15" customHeight="1">
      <c r="A211" s="40"/>
      <c r="B211" s="41"/>
      <c r="C211" s="207" t="s">
        <v>455</v>
      </c>
      <c r="D211" s="207" t="s">
        <v>148</v>
      </c>
      <c r="E211" s="208" t="s">
        <v>3618</v>
      </c>
      <c r="F211" s="209" t="s">
        <v>3619</v>
      </c>
      <c r="G211" s="210" t="s">
        <v>252</v>
      </c>
      <c r="H211" s="211">
        <v>2</v>
      </c>
      <c r="I211" s="212"/>
      <c r="J211" s="213">
        <f>ROUND(I211*H211,2)</f>
        <v>0</v>
      </c>
      <c r="K211" s="209" t="s">
        <v>19</v>
      </c>
      <c r="L211" s="46"/>
      <c r="M211" s="214" t="s">
        <v>19</v>
      </c>
      <c r="N211" s="215" t="s">
        <v>44</v>
      </c>
      <c r="O211" s="86"/>
      <c r="P211" s="216">
        <f>O211*H211</f>
        <v>0</v>
      </c>
      <c r="Q211" s="216">
        <v>0</v>
      </c>
      <c r="R211" s="216">
        <f>Q211*H211</f>
        <v>0</v>
      </c>
      <c r="S211" s="216">
        <v>0</v>
      </c>
      <c r="T211" s="217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8" t="s">
        <v>152</v>
      </c>
      <c r="AT211" s="218" t="s">
        <v>148</v>
      </c>
      <c r="AU211" s="218" t="s">
        <v>83</v>
      </c>
      <c r="AY211" s="19" t="s">
        <v>147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19" t="s">
        <v>81</v>
      </c>
      <c r="BK211" s="219">
        <f>ROUND(I211*H211,2)</f>
        <v>0</v>
      </c>
      <c r="BL211" s="19" t="s">
        <v>152</v>
      </c>
      <c r="BM211" s="218" t="s">
        <v>3620</v>
      </c>
    </row>
    <row r="212" s="2" customFormat="1" ht="16.5" customHeight="1">
      <c r="A212" s="40"/>
      <c r="B212" s="41"/>
      <c r="C212" s="207" t="s">
        <v>461</v>
      </c>
      <c r="D212" s="207" t="s">
        <v>148</v>
      </c>
      <c r="E212" s="208" t="s">
        <v>3534</v>
      </c>
      <c r="F212" s="209" t="s">
        <v>3535</v>
      </c>
      <c r="G212" s="210" t="s">
        <v>239</v>
      </c>
      <c r="H212" s="211">
        <v>2</v>
      </c>
      <c r="I212" s="212"/>
      <c r="J212" s="213">
        <f>ROUND(I212*H212,2)</f>
        <v>0</v>
      </c>
      <c r="K212" s="209" t="s">
        <v>19</v>
      </c>
      <c r="L212" s="46"/>
      <c r="M212" s="214" t="s">
        <v>19</v>
      </c>
      <c r="N212" s="215" t="s">
        <v>44</v>
      </c>
      <c r="O212" s="86"/>
      <c r="P212" s="216">
        <f>O212*H212</f>
        <v>0</v>
      </c>
      <c r="Q212" s="216">
        <v>0</v>
      </c>
      <c r="R212" s="216">
        <f>Q212*H212</f>
        <v>0</v>
      </c>
      <c r="S212" s="216">
        <v>0</v>
      </c>
      <c r="T212" s="217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8" t="s">
        <v>152</v>
      </c>
      <c r="AT212" s="218" t="s">
        <v>148</v>
      </c>
      <c r="AU212" s="218" t="s">
        <v>83</v>
      </c>
      <c r="AY212" s="19" t="s">
        <v>147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19" t="s">
        <v>81</v>
      </c>
      <c r="BK212" s="219">
        <f>ROUND(I212*H212,2)</f>
        <v>0</v>
      </c>
      <c r="BL212" s="19" t="s">
        <v>152</v>
      </c>
      <c r="BM212" s="218" t="s">
        <v>3621</v>
      </c>
    </row>
    <row r="213" s="11" customFormat="1" ht="25.92" customHeight="1">
      <c r="A213" s="11"/>
      <c r="B213" s="193"/>
      <c r="C213" s="194"/>
      <c r="D213" s="195" t="s">
        <v>72</v>
      </c>
      <c r="E213" s="196" t="s">
        <v>3622</v>
      </c>
      <c r="F213" s="196" t="s">
        <v>3623</v>
      </c>
      <c r="G213" s="194"/>
      <c r="H213" s="194"/>
      <c r="I213" s="197"/>
      <c r="J213" s="198">
        <f>BK213</f>
        <v>0</v>
      </c>
      <c r="K213" s="194"/>
      <c r="L213" s="199"/>
      <c r="M213" s="200"/>
      <c r="N213" s="201"/>
      <c r="O213" s="201"/>
      <c r="P213" s="202">
        <f>P214</f>
        <v>0</v>
      </c>
      <c r="Q213" s="201"/>
      <c r="R213" s="202">
        <f>R214</f>
        <v>0</v>
      </c>
      <c r="S213" s="201"/>
      <c r="T213" s="203">
        <f>T214</f>
        <v>0</v>
      </c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R213" s="204" t="s">
        <v>81</v>
      </c>
      <c r="AT213" s="205" t="s">
        <v>72</v>
      </c>
      <c r="AU213" s="205" t="s">
        <v>73</v>
      </c>
      <c r="AY213" s="204" t="s">
        <v>147</v>
      </c>
      <c r="BK213" s="206">
        <f>BK214</f>
        <v>0</v>
      </c>
    </row>
    <row r="214" s="11" customFormat="1" ht="22.8" customHeight="1">
      <c r="A214" s="11"/>
      <c r="B214" s="193"/>
      <c r="C214" s="194"/>
      <c r="D214" s="195" t="s">
        <v>72</v>
      </c>
      <c r="E214" s="252" t="s">
        <v>3624</v>
      </c>
      <c r="F214" s="252" t="s">
        <v>3625</v>
      </c>
      <c r="G214" s="194"/>
      <c r="H214" s="194"/>
      <c r="I214" s="197"/>
      <c r="J214" s="253">
        <f>BK214</f>
        <v>0</v>
      </c>
      <c r="K214" s="194"/>
      <c r="L214" s="199"/>
      <c r="M214" s="200"/>
      <c r="N214" s="201"/>
      <c r="O214" s="201"/>
      <c r="P214" s="202">
        <f>SUM(P215:P228)</f>
        <v>0</v>
      </c>
      <c r="Q214" s="201"/>
      <c r="R214" s="202">
        <f>SUM(R215:R228)</f>
        <v>0</v>
      </c>
      <c r="S214" s="201"/>
      <c r="T214" s="203">
        <f>SUM(T215:T228)</f>
        <v>0</v>
      </c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R214" s="204" t="s">
        <v>81</v>
      </c>
      <c r="AT214" s="205" t="s">
        <v>72</v>
      </c>
      <c r="AU214" s="205" t="s">
        <v>81</v>
      </c>
      <c r="AY214" s="204" t="s">
        <v>147</v>
      </c>
      <c r="BK214" s="206">
        <f>SUM(BK215:BK228)</f>
        <v>0</v>
      </c>
    </row>
    <row r="215" s="2" customFormat="1" ht="16.5" customHeight="1">
      <c r="A215" s="40"/>
      <c r="B215" s="41"/>
      <c r="C215" s="207" t="s">
        <v>468</v>
      </c>
      <c r="D215" s="207" t="s">
        <v>148</v>
      </c>
      <c r="E215" s="208" t="s">
        <v>3626</v>
      </c>
      <c r="F215" s="209" t="s">
        <v>3627</v>
      </c>
      <c r="G215" s="210" t="s">
        <v>1924</v>
      </c>
      <c r="H215" s="211">
        <v>6</v>
      </c>
      <c r="I215" s="212"/>
      <c r="J215" s="213">
        <f>ROUND(I215*H215,2)</f>
        <v>0</v>
      </c>
      <c r="K215" s="209" t="s">
        <v>19</v>
      </c>
      <c r="L215" s="46"/>
      <c r="M215" s="214" t="s">
        <v>19</v>
      </c>
      <c r="N215" s="215" t="s">
        <v>44</v>
      </c>
      <c r="O215" s="86"/>
      <c r="P215" s="216">
        <f>O215*H215</f>
        <v>0</v>
      </c>
      <c r="Q215" s="216">
        <v>0</v>
      </c>
      <c r="R215" s="216">
        <f>Q215*H215</f>
        <v>0</v>
      </c>
      <c r="S215" s="216">
        <v>0</v>
      </c>
      <c r="T215" s="217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8" t="s">
        <v>152</v>
      </c>
      <c r="AT215" s="218" t="s">
        <v>148</v>
      </c>
      <c r="AU215" s="218" t="s">
        <v>83</v>
      </c>
      <c r="AY215" s="19" t="s">
        <v>147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19" t="s">
        <v>81</v>
      </c>
      <c r="BK215" s="219">
        <f>ROUND(I215*H215,2)</f>
        <v>0</v>
      </c>
      <c r="BL215" s="19" t="s">
        <v>152</v>
      </c>
      <c r="BM215" s="218" t="s">
        <v>3628</v>
      </c>
    </row>
    <row r="216" s="12" customFormat="1">
      <c r="A216" s="12"/>
      <c r="B216" s="220"/>
      <c r="C216" s="221"/>
      <c r="D216" s="222" t="s">
        <v>154</v>
      </c>
      <c r="E216" s="223" t="s">
        <v>19</v>
      </c>
      <c r="F216" s="224" t="s">
        <v>3629</v>
      </c>
      <c r="G216" s="221"/>
      <c r="H216" s="223" t="s">
        <v>19</v>
      </c>
      <c r="I216" s="225"/>
      <c r="J216" s="221"/>
      <c r="K216" s="221"/>
      <c r="L216" s="226"/>
      <c r="M216" s="227"/>
      <c r="N216" s="228"/>
      <c r="O216" s="228"/>
      <c r="P216" s="228"/>
      <c r="Q216" s="228"/>
      <c r="R216" s="228"/>
      <c r="S216" s="228"/>
      <c r="T216" s="229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T216" s="230" t="s">
        <v>154</v>
      </c>
      <c r="AU216" s="230" t="s">
        <v>83</v>
      </c>
      <c r="AV216" s="12" t="s">
        <v>81</v>
      </c>
      <c r="AW216" s="12" t="s">
        <v>33</v>
      </c>
      <c r="AX216" s="12" t="s">
        <v>73</v>
      </c>
      <c r="AY216" s="230" t="s">
        <v>147</v>
      </c>
    </row>
    <row r="217" s="12" customFormat="1">
      <c r="A217" s="12"/>
      <c r="B217" s="220"/>
      <c r="C217" s="221"/>
      <c r="D217" s="222" t="s">
        <v>154</v>
      </c>
      <c r="E217" s="223" t="s">
        <v>19</v>
      </c>
      <c r="F217" s="224" t="s">
        <v>3630</v>
      </c>
      <c r="G217" s="221"/>
      <c r="H217" s="223" t="s">
        <v>19</v>
      </c>
      <c r="I217" s="225"/>
      <c r="J217" s="221"/>
      <c r="K217" s="221"/>
      <c r="L217" s="226"/>
      <c r="M217" s="227"/>
      <c r="N217" s="228"/>
      <c r="O217" s="228"/>
      <c r="P217" s="228"/>
      <c r="Q217" s="228"/>
      <c r="R217" s="228"/>
      <c r="S217" s="228"/>
      <c r="T217" s="229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T217" s="230" t="s">
        <v>154</v>
      </c>
      <c r="AU217" s="230" t="s">
        <v>83</v>
      </c>
      <c r="AV217" s="12" t="s">
        <v>81</v>
      </c>
      <c r="AW217" s="12" t="s">
        <v>33</v>
      </c>
      <c r="AX217" s="12" t="s">
        <v>73</v>
      </c>
      <c r="AY217" s="230" t="s">
        <v>147</v>
      </c>
    </row>
    <row r="218" s="12" customFormat="1">
      <c r="A218" s="12"/>
      <c r="B218" s="220"/>
      <c r="C218" s="221"/>
      <c r="D218" s="222" t="s">
        <v>154</v>
      </c>
      <c r="E218" s="223" t="s">
        <v>19</v>
      </c>
      <c r="F218" s="224" t="s">
        <v>3631</v>
      </c>
      <c r="G218" s="221"/>
      <c r="H218" s="223" t="s">
        <v>19</v>
      </c>
      <c r="I218" s="225"/>
      <c r="J218" s="221"/>
      <c r="K218" s="221"/>
      <c r="L218" s="226"/>
      <c r="M218" s="227"/>
      <c r="N218" s="228"/>
      <c r="O218" s="228"/>
      <c r="P218" s="228"/>
      <c r="Q218" s="228"/>
      <c r="R218" s="228"/>
      <c r="S218" s="228"/>
      <c r="T218" s="229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T218" s="230" t="s">
        <v>154</v>
      </c>
      <c r="AU218" s="230" t="s">
        <v>83</v>
      </c>
      <c r="AV218" s="12" t="s">
        <v>81</v>
      </c>
      <c r="AW218" s="12" t="s">
        <v>33</v>
      </c>
      <c r="AX218" s="12" t="s">
        <v>73</v>
      </c>
      <c r="AY218" s="230" t="s">
        <v>147</v>
      </c>
    </row>
    <row r="219" s="12" customFormat="1">
      <c r="A219" s="12"/>
      <c r="B219" s="220"/>
      <c r="C219" s="221"/>
      <c r="D219" s="222" t="s">
        <v>154</v>
      </c>
      <c r="E219" s="223" t="s">
        <v>19</v>
      </c>
      <c r="F219" s="224" t="s">
        <v>3632</v>
      </c>
      <c r="G219" s="221"/>
      <c r="H219" s="223" t="s">
        <v>19</v>
      </c>
      <c r="I219" s="225"/>
      <c r="J219" s="221"/>
      <c r="K219" s="221"/>
      <c r="L219" s="226"/>
      <c r="M219" s="227"/>
      <c r="N219" s="228"/>
      <c r="O219" s="228"/>
      <c r="P219" s="228"/>
      <c r="Q219" s="228"/>
      <c r="R219" s="228"/>
      <c r="S219" s="228"/>
      <c r="T219" s="229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T219" s="230" t="s">
        <v>154</v>
      </c>
      <c r="AU219" s="230" t="s">
        <v>83</v>
      </c>
      <c r="AV219" s="12" t="s">
        <v>81</v>
      </c>
      <c r="AW219" s="12" t="s">
        <v>33</v>
      </c>
      <c r="AX219" s="12" t="s">
        <v>73</v>
      </c>
      <c r="AY219" s="230" t="s">
        <v>147</v>
      </c>
    </row>
    <row r="220" s="12" customFormat="1">
      <c r="A220" s="12"/>
      <c r="B220" s="220"/>
      <c r="C220" s="221"/>
      <c r="D220" s="222" t="s">
        <v>154</v>
      </c>
      <c r="E220" s="223" t="s">
        <v>19</v>
      </c>
      <c r="F220" s="224" t="s">
        <v>3633</v>
      </c>
      <c r="G220" s="221"/>
      <c r="H220" s="223" t="s">
        <v>19</v>
      </c>
      <c r="I220" s="225"/>
      <c r="J220" s="221"/>
      <c r="K220" s="221"/>
      <c r="L220" s="226"/>
      <c r="M220" s="227"/>
      <c r="N220" s="228"/>
      <c r="O220" s="228"/>
      <c r="P220" s="228"/>
      <c r="Q220" s="228"/>
      <c r="R220" s="228"/>
      <c r="S220" s="228"/>
      <c r="T220" s="229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T220" s="230" t="s">
        <v>154</v>
      </c>
      <c r="AU220" s="230" t="s">
        <v>83</v>
      </c>
      <c r="AV220" s="12" t="s">
        <v>81</v>
      </c>
      <c r="AW220" s="12" t="s">
        <v>33</v>
      </c>
      <c r="AX220" s="12" t="s">
        <v>73</v>
      </c>
      <c r="AY220" s="230" t="s">
        <v>147</v>
      </c>
    </row>
    <row r="221" s="13" customFormat="1">
      <c r="A221" s="13"/>
      <c r="B221" s="231"/>
      <c r="C221" s="232"/>
      <c r="D221" s="222" t="s">
        <v>154</v>
      </c>
      <c r="E221" s="233" t="s">
        <v>19</v>
      </c>
      <c r="F221" s="234" t="s">
        <v>176</v>
      </c>
      <c r="G221" s="232"/>
      <c r="H221" s="235">
        <v>6</v>
      </c>
      <c r="I221" s="236"/>
      <c r="J221" s="232"/>
      <c r="K221" s="232"/>
      <c r="L221" s="237"/>
      <c r="M221" s="238"/>
      <c r="N221" s="239"/>
      <c r="O221" s="239"/>
      <c r="P221" s="239"/>
      <c r="Q221" s="239"/>
      <c r="R221" s="239"/>
      <c r="S221" s="239"/>
      <c r="T221" s="240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1" t="s">
        <v>154</v>
      </c>
      <c r="AU221" s="241" t="s">
        <v>83</v>
      </c>
      <c r="AV221" s="13" t="s">
        <v>83</v>
      </c>
      <c r="AW221" s="13" t="s">
        <v>33</v>
      </c>
      <c r="AX221" s="13" t="s">
        <v>73</v>
      </c>
      <c r="AY221" s="241" t="s">
        <v>147</v>
      </c>
    </row>
    <row r="222" s="15" customFormat="1">
      <c r="A222" s="15"/>
      <c r="B222" s="259"/>
      <c r="C222" s="260"/>
      <c r="D222" s="222" t="s">
        <v>154</v>
      </c>
      <c r="E222" s="261" t="s">
        <v>19</v>
      </c>
      <c r="F222" s="262" t="s">
        <v>287</v>
      </c>
      <c r="G222" s="260"/>
      <c r="H222" s="263">
        <v>6</v>
      </c>
      <c r="I222" s="264"/>
      <c r="J222" s="260"/>
      <c r="K222" s="260"/>
      <c r="L222" s="265"/>
      <c r="M222" s="266"/>
      <c r="N222" s="267"/>
      <c r="O222" s="267"/>
      <c r="P222" s="267"/>
      <c r="Q222" s="267"/>
      <c r="R222" s="267"/>
      <c r="S222" s="267"/>
      <c r="T222" s="268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69" t="s">
        <v>154</v>
      </c>
      <c r="AU222" s="269" t="s">
        <v>83</v>
      </c>
      <c r="AV222" s="15" t="s">
        <v>152</v>
      </c>
      <c r="AW222" s="15" t="s">
        <v>33</v>
      </c>
      <c r="AX222" s="15" t="s">
        <v>81</v>
      </c>
      <c r="AY222" s="269" t="s">
        <v>147</v>
      </c>
    </row>
    <row r="223" s="2" customFormat="1" ht="16.5" customHeight="1">
      <c r="A223" s="40"/>
      <c r="B223" s="41"/>
      <c r="C223" s="207" t="s">
        <v>474</v>
      </c>
      <c r="D223" s="207" t="s">
        <v>148</v>
      </c>
      <c r="E223" s="208" t="s">
        <v>3634</v>
      </c>
      <c r="F223" s="209" t="s">
        <v>3635</v>
      </c>
      <c r="G223" s="210" t="s">
        <v>1924</v>
      </c>
      <c r="H223" s="211">
        <v>3</v>
      </c>
      <c r="I223" s="212"/>
      <c r="J223" s="213">
        <f>ROUND(I223*H223,2)</f>
        <v>0</v>
      </c>
      <c r="K223" s="209" t="s">
        <v>19</v>
      </c>
      <c r="L223" s="46"/>
      <c r="M223" s="214" t="s">
        <v>19</v>
      </c>
      <c r="N223" s="215" t="s">
        <v>44</v>
      </c>
      <c r="O223" s="86"/>
      <c r="P223" s="216">
        <f>O223*H223</f>
        <v>0</v>
      </c>
      <c r="Q223" s="216">
        <v>0</v>
      </c>
      <c r="R223" s="216">
        <f>Q223*H223</f>
        <v>0</v>
      </c>
      <c r="S223" s="216">
        <v>0</v>
      </c>
      <c r="T223" s="217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8" t="s">
        <v>152</v>
      </c>
      <c r="AT223" s="218" t="s">
        <v>148</v>
      </c>
      <c r="AU223" s="218" t="s">
        <v>83</v>
      </c>
      <c r="AY223" s="19" t="s">
        <v>147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19" t="s">
        <v>81</v>
      </c>
      <c r="BK223" s="219">
        <f>ROUND(I223*H223,2)</f>
        <v>0</v>
      </c>
      <c r="BL223" s="19" t="s">
        <v>152</v>
      </c>
      <c r="BM223" s="218" t="s">
        <v>3636</v>
      </c>
    </row>
    <row r="224" s="12" customFormat="1">
      <c r="A224" s="12"/>
      <c r="B224" s="220"/>
      <c r="C224" s="221"/>
      <c r="D224" s="222" t="s">
        <v>154</v>
      </c>
      <c r="E224" s="223" t="s">
        <v>19</v>
      </c>
      <c r="F224" s="224" t="s">
        <v>3637</v>
      </c>
      <c r="G224" s="221"/>
      <c r="H224" s="223" t="s">
        <v>19</v>
      </c>
      <c r="I224" s="225"/>
      <c r="J224" s="221"/>
      <c r="K224" s="221"/>
      <c r="L224" s="226"/>
      <c r="M224" s="227"/>
      <c r="N224" s="228"/>
      <c r="O224" s="228"/>
      <c r="P224" s="228"/>
      <c r="Q224" s="228"/>
      <c r="R224" s="228"/>
      <c r="S224" s="228"/>
      <c r="T224" s="229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T224" s="230" t="s">
        <v>154</v>
      </c>
      <c r="AU224" s="230" t="s">
        <v>83</v>
      </c>
      <c r="AV224" s="12" t="s">
        <v>81</v>
      </c>
      <c r="AW224" s="12" t="s">
        <v>33</v>
      </c>
      <c r="AX224" s="12" t="s">
        <v>73</v>
      </c>
      <c r="AY224" s="230" t="s">
        <v>147</v>
      </c>
    </row>
    <row r="225" s="13" customFormat="1">
      <c r="A225" s="13"/>
      <c r="B225" s="231"/>
      <c r="C225" s="232"/>
      <c r="D225" s="222" t="s">
        <v>154</v>
      </c>
      <c r="E225" s="233" t="s">
        <v>19</v>
      </c>
      <c r="F225" s="234" t="s">
        <v>161</v>
      </c>
      <c r="G225" s="232"/>
      <c r="H225" s="235">
        <v>3</v>
      </c>
      <c r="I225" s="236"/>
      <c r="J225" s="232"/>
      <c r="K225" s="232"/>
      <c r="L225" s="237"/>
      <c r="M225" s="238"/>
      <c r="N225" s="239"/>
      <c r="O225" s="239"/>
      <c r="P225" s="239"/>
      <c r="Q225" s="239"/>
      <c r="R225" s="239"/>
      <c r="S225" s="239"/>
      <c r="T225" s="240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1" t="s">
        <v>154</v>
      </c>
      <c r="AU225" s="241" t="s">
        <v>83</v>
      </c>
      <c r="AV225" s="13" t="s">
        <v>83</v>
      </c>
      <c r="AW225" s="13" t="s">
        <v>33</v>
      </c>
      <c r="AX225" s="13" t="s">
        <v>73</v>
      </c>
      <c r="AY225" s="241" t="s">
        <v>147</v>
      </c>
    </row>
    <row r="226" s="15" customFormat="1">
      <c r="A226" s="15"/>
      <c r="B226" s="259"/>
      <c r="C226" s="260"/>
      <c r="D226" s="222" t="s">
        <v>154</v>
      </c>
      <c r="E226" s="261" t="s">
        <v>19</v>
      </c>
      <c r="F226" s="262" t="s">
        <v>287</v>
      </c>
      <c r="G226" s="260"/>
      <c r="H226" s="263">
        <v>3</v>
      </c>
      <c r="I226" s="264"/>
      <c r="J226" s="260"/>
      <c r="K226" s="260"/>
      <c r="L226" s="265"/>
      <c r="M226" s="266"/>
      <c r="N226" s="267"/>
      <c r="O226" s="267"/>
      <c r="P226" s="267"/>
      <c r="Q226" s="267"/>
      <c r="R226" s="267"/>
      <c r="S226" s="267"/>
      <c r="T226" s="268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9" t="s">
        <v>154</v>
      </c>
      <c r="AU226" s="269" t="s">
        <v>83</v>
      </c>
      <c r="AV226" s="15" t="s">
        <v>152</v>
      </c>
      <c r="AW226" s="15" t="s">
        <v>33</v>
      </c>
      <c r="AX226" s="15" t="s">
        <v>81</v>
      </c>
      <c r="AY226" s="269" t="s">
        <v>147</v>
      </c>
    </row>
    <row r="227" s="2" customFormat="1" ht="37.8" customHeight="1">
      <c r="A227" s="40"/>
      <c r="B227" s="41"/>
      <c r="C227" s="207" t="s">
        <v>480</v>
      </c>
      <c r="D227" s="207" t="s">
        <v>148</v>
      </c>
      <c r="E227" s="208" t="s">
        <v>3638</v>
      </c>
      <c r="F227" s="209" t="s">
        <v>3639</v>
      </c>
      <c r="G227" s="210" t="s">
        <v>252</v>
      </c>
      <c r="H227" s="211">
        <v>16</v>
      </c>
      <c r="I227" s="212"/>
      <c r="J227" s="213">
        <f>ROUND(I227*H227,2)</f>
        <v>0</v>
      </c>
      <c r="K227" s="209" t="s">
        <v>19</v>
      </c>
      <c r="L227" s="46"/>
      <c r="M227" s="214" t="s">
        <v>19</v>
      </c>
      <c r="N227" s="215" t="s">
        <v>44</v>
      </c>
      <c r="O227" s="86"/>
      <c r="P227" s="216">
        <f>O227*H227</f>
        <v>0</v>
      </c>
      <c r="Q227" s="216">
        <v>0</v>
      </c>
      <c r="R227" s="216">
        <f>Q227*H227</f>
        <v>0</v>
      </c>
      <c r="S227" s="216">
        <v>0</v>
      </c>
      <c r="T227" s="217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8" t="s">
        <v>152</v>
      </c>
      <c r="AT227" s="218" t="s">
        <v>148</v>
      </c>
      <c r="AU227" s="218" t="s">
        <v>83</v>
      </c>
      <c r="AY227" s="19" t="s">
        <v>147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19" t="s">
        <v>81</v>
      </c>
      <c r="BK227" s="219">
        <f>ROUND(I227*H227,2)</f>
        <v>0</v>
      </c>
      <c r="BL227" s="19" t="s">
        <v>152</v>
      </c>
      <c r="BM227" s="218" t="s">
        <v>3640</v>
      </c>
    </row>
    <row r="228" s="2" customFormat="1" ht="16.5" customHeight="1">
      <c r="A228" s="40"/>
      <c r="B228" s="41"/>
      <c r="C228" s="207" t="s">
        <v>490</v>
      </c>
      <c r="D228" s="207" t="s">
        <v>148</v>
      </c>
      <c r="E228" s="208" t="s">
        <v>3534</v>
      </c>
      <c r="F228" s="209" t="s">
        <v>3535</v>
      </c>
      <c r="G228" s="210" t="s">
        <v>239</v>
      </c>
      <c r="H228" s="211">
        <v>3</v>
      </c>
      <c r="I228" s="212"/>
      <c r="J228" s="213">
        <f>ROUND(I228*H228,2)</f>
        <v>0</v>
      </c>
      <c r="K228" s="209" t="s">
        <v>19</v>
      </c>
      <c r="L228" s="46"/>
      <c r="M228" s="214" t="s">
        <v>19</v>
      </c>
      <c r="N228" s="215" t="s">
        <v>44</v>
      </c>
      <c r="O228" s="86"/>
      <c r="P228" s="216">
        <f>O228*H228</f>
        <v>0</v>
      </c>
      <c r="Q228" s="216">
        <v>0</v>
      </c>
      <c r="R228" s="216">
        <f>Q228*H228</f>
        <v>0</v>
      </c>
      <c r="S228" s="216">
        <v>0</v>
      </c>
      <c r="T228" s="217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8" t="s">
        <v>152</v>
      </c>
      <c r="AT228" s="218" t="s">
        <v>148</v>
      </c>
      <c r="AU228" s="218" t="s">
        <v>83</v>
      </c>
      <c r="AY228" s="19" t="s">
        <v>147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19" t="s">
        <v>81</v>
      </c>
      <c r="BK228" s="219">
        <f>ROUND(I228*H228,2)</f>
        <v>0</v>
      </c>
      <c r="BL228" s="19" t="s">
        <v>152</v>
      </c>
      <c r="BM228" s="218" t="s">
        <v>3641</v>
      </c>
    </row>
    <row r="229" s="11" customFormat="1" ht="25.92" customHeight="1">
      <c r="A229" s="11"/>
      <c r="B229" s="193"/>
      <c r="C229" s="194"/>
      <c r="D229" s="195" t="s">
        <v>72</v>
      </c>
      <c r="E229" s="196" t="s">
        <v>3642</v>
      </c>
      <c r="F229" s="196" t="s">
        <v>3643</v>
      </c>
      <c r="G229" s="194"/>
      <c r="H229" s="194"/>
      <c r="I229" s="197"/>
      <c r="J229" s="198">
        <f>BK229</f>
        <v>0</v>
      </c>
      <c r="K229" s="194"/>
      <c r="L229" s="199"/>
      <c r="M229" s="200"/>
      <c r="N229" s="201"/>
      <c r="O229" s="201"/>
      <c r="P229" s="202">
        <f>SUM(P230:P233)</f>
        <v>0</v>
      </c>
      <c r="Q229" s="201"/>
      <c r="R229" s="202">
        <f>SUM(R230:R233)</f>
        <v>0</v>
      </c>
      <c r="S229" s="201"/>
      <c r="T229" s="203">
        <f>SUM(T230:T233)</f>
        <v>0</v>
      </c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R229" s="204" t="s">
        <v>81</v>
      </c>
      <c r="AT229" s="205" t="s">
        <v>72</v>
      </c>
      <c r="AU229" s="205" t="s">
        <v>73</v>
      </c>
      <c r="AY229" s="204" t="s">
        <v>147</v>
      </c>
      <c r="BK229" s="206">
        <f>SUM(BK230:BK233)</f>
        <v>0</v>
      </c>
    </row>
    <row r="230" s="2" customFormat="1" ht="16.5" customHeight="1">
      <c r="A230" s="40"/>
      <c r="B230" s="41"/>
      <c r="C230" s="207" t="s">
        <v>496</v>
      </c>
      <c r="D230" s="207" t="s">
        <v>148</v>
      </c>
      <c r="E230" s="208" t="s">
        <v>3644</v>
      </c>
      <c r="F230" s="209" t="s">
        <v>3645</v>
      </c>
      <c r="G230" s="210" t="s">
        <v>2715</v>
      </c>
      <c r="H230" s="211">
        <v>200</v>
      </c>
      <c r="I230" s="212"/>
      <c r="J230" s="213">
        <f>ROUND(I230*H230,2)</f>
        <v>0</v>
      </c>
      <c r="K230" s="209" t="s">
        <v>19</v>
      </c>
      <c r="L230" s="46"/>
      <c r="M230" s="214" t="s">
        <v>19</v>
      </c>
      <c r="N230" s="215" t="s">
        <v>44</v>
      </c>
      <c r="O230" s="86"/>
      <c r="P230" s="216">
        <f>O230*H230</f>
        <v>0</v>
      </c>
      <c r="Q230" s="216">
        <v>0</v>
      </c>
      <c r="R230" s="216">
        <f>Q230*H230</f>
        <v>0</v>
      </c>
      <c r="S230" s="216">
        <v>0</v>
      </c>
      <c r="T230" s="217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8" t="s">
        <v>152</v>
      </c>
      <c r="AT230" s="218" t="s">
        <v>148</v>
      </c>
      <c r="AU230" s="218" t="s">
        <v>81</v>
      </c>
      <c r="AY230" s="19" t="s">
        <v>147</v>
      </c>
      <c r="BE230" s="219">
        <f>IF(N230="základní",J230,0)</f>
        <v>0</v>
      </c>
      <c r="BF230" s="219">
        <f>IF(N230="snížená",J230,0)</f>
        <v>0</v>
      </c>
      <c r="BG230" s="219">
        <f>IF(N230="zákl. přenesená",J230,0)</f>
        <v>0</v>
      </c>
      <c r="BH230" s="219">
        <f>IF(N230="sníž. přenesená",J230,0)</f>
        <v>0</v>
      </c>
      <c r="BI230" s="219">
        <f>IF(N230="nulová",J230,0)</f>
        <v>0</v>
      </c>
      <c r="BJ230" s="19" t="s">
        <v>81</v>
      </c>
      <c r="BK230" s="219">
        <f>ROUND(I230*H230,2)</f>
        <v>0</v>
      </c>
      <c r="BL230" s="19" t="s">
        <v>152</v>
      </c>
      <c r="BM230" s="218" t="s">
        <v>3646</v>
      </c>
    </row>
    <row r="231" s="2" customFormat="1" ht="21.75" customHeight="1">
      <c r="A231" s="40"/>
      <c r="B231" s="41"/>
      <c r="C231" s="207" t="s">
        <v>503</v>
      </c>
      <c r="D231" s="207" t="s">
        <v>148</v>
      </c>
      <c r="E231" s="208" t="s">
        <v>3647</v>
      </c>
      <c r="F231" s="209" t="s">
        <v>3648</v>
      </c>
      <c r="G231" s="210" t="s">
        <v>2715</v>
      </c>
      <c r="H231" s="211">
        <v>8</v>
      </c>
      <c r="I231" s="212"/>
      <c r="J231" s="213">
        <f>ROUND(I231*H231,2)</f>
        <v>0</v>
      </c>
      <c r="K231" s="209" t="s">
        <v>19</v>
      </c>
      <c r="L231" s="46"/>
      <c r="M231" s="214" t="s">
        <v>19</v>
      </c>
      <c r="N231" s="215" t="s">
        <v>44</v>
      </c>
      <c r="O231" s="86"/>
      <c r="P231" s="216">
        <f>O231*H231</f>
        <v>0</v>
      </c>
      <c r="Q231" s="216">
        <v>0</v>
      </c>
      <c r="R231" s="216">
        <f>Q231*H231</f>
        <v>0</v>
      </c>
      <c r="S231" s="216">
        <v>0</v>
      </c>
      <c r="T231" s="217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8" t="s">
        <v>152</v>
      </c>
      <c r="AT231" s="218" t="s">
        <v>148</v>
      </c>
      <c r="AU231" s="218" t="s">
        <v>81</v>
      </c>
      <c r="AY231" s="19" t="s">
        <v>147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19" t="s">
        <v>81</v>
      </c>
      <c r="BK231" s="219">
        <f>ROUND(I231*H231,2)</f>
        <v>0</v>
      </c>
      <c r="BL231" s="19" t="s">
        <v>152</v>
      </c>
      <c r="BM231" s="218" t="s">
        <v>3649</v>
      </c>
    </row>
    <row r="232" s="2" customFormat="1" ht="16.5" customHeight="1">
      <c r="A232" s="40"/>
      <c r="B232" s="41"/>
      <c r="C232" s="207" t="s">
        <v>511</v>
      </c>
      <c r="D232" s="207" t="s">
        <v>148</v>
      </c>
      <c r="E232" s="208" t="s">
        <v>3650</v>
      </c>
      <c r="F232" s="209" t="s">
        <v>3651</v>
      </c>
      <c r="G232" s="210" t="s">
        <v>2715</v>
      </c>
      <c r="H232" s="211">
        <v>50</v>
      </c>
      <c r="I232" s="212"/>
      <c r="J232" s="213">
        <f>ROUND(I232*H232,2)</f>
        <v>0</v>
      </c>
      <c r="K232" s="209" t="s">
        <v>19</v>
      </c>
      <c r="L232" s="46"/>
      <c r="M232" s="214" t="s">
        <v>19</v>
      </c>
      <c r="N232" s="215" t="s">
        <v>44</v>
      </c>
      <c r="O232" s="86"/>
      <c r="P232" s="216">
        <f>O232*H232</f>
        <v>0</v>
      </c>
      <c r="Q232" s="216">
        <v>0</v>
      </c>
      <c r="R232" s="216">
        <f>Q232*H232</f>
        <v>0</v>
      </c>
      <c r="S232" s="216">
        <v>0</v>
      </c>
      <c r="T232" s="217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8" t="s">
        <v>152</v>
      </c>
      <c r="AT232" s="218" t="s">
        <v>148</v>
      </c>
      <c r="AU232" s="218" t="s">
        <v>81</v>
      </c>
      <c r="AY232" s="19" t="s">
        <v>147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19" t="s">
        <v>81</v>
      </c>
      <c r="BK232" s="219">
        <f>ROUND(I232*H232,2)</f>
        <v>0</v>
      </c>
      <c r="BL232" s="19" t="s">
        <v>152</v>
      </c>
      <c r="BM232" s="218" t="s">
        <v>3652</v>
      </c>
    </row>
    <row r="233" s="2" customFormat="1" ht="16.5" customHeight="1">
      <c r="A233" s="40"/>
      <c r="B233" s="41"/>
      <c r="C233" s="207" t="s">
        <v>518</v>
      </c>
      <c r="D233" s="207" t="s">
        <v>148</v>
      </c>
      <c r="E233" s="208" t="s">
        <v>3653</v>
      </c>
      <c r="F233" s="209" t="s">
        <v>3654</v>
      </c>
      <c r="G233" s="210" t="s">
        <v>3655</v>
      </c>
      <c r="H233" s="211">
        <v>1200</v>
      </c>
      <c r="I233" s="212"/>
      <c r="J233" s="213">
        <f>ROUND(I233*H233,2)</f>
        <v>0</v>
      </c>
      <c r="K233" s="209" t="s">
        <v>19</v>
      </c>
      <c r="L233" s="46"/>
      <c r="M233" s="242" t="s">
        <v>19</v>
      </c>
      <c r="N233" s="243" t="s">
        <v>44</v>
      </c>
      <c r="O233" s="244"/>
      <c r="P233" s="245">
        <f>O233*H233</f>
        <v>0</v>
      </c>
      <c r="Q233" s="245">
        <v>0</v>
      </c>
      <c r="R233" s="245">
        <f>Q233*H233</f>
        <v>0</v>
      </c>
      <c r="S233" s="245">
        <v>0</v>
      </c>
      <c r="T233" s="24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8" t="s">
        <v>152</v>
      </c>
      <c r="AT233" s="218" t="s">
        <v>148</v>
      </c>
      <c r="AU233" s="218" t="s">
        <v>81</v>
      </c>
      <c r="AY233" s="19" t="s">
        <v>147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19" t="s">
        <v>81</v>
      </c>
      <c r="BK233" s="219">
        <f>ROUND(I233*H233,2)</f>
        <v>0</v>
      </c>
      <c r="BL233" s="19" t="s">
        <v>152</v>
      </c>
      <c r="BM233" s="218" t="s">
        <v>3656</v>
      </c>
    </row>
    <row r="234" s="2" customFormat="1" ht="6.96" customHeight="1">
      <c r="A234" s="40"/>
      <c r="B234" s="61"/>
      <c r="C234" s="62"/>
      <c r="D234" s="62"/>
      <c r="E234" s="62"/>
      <c r="F234" s="62"/>
      <c r="G234" s="62"/>
      <c r="H234" s="62"/>
      <c r="I234" s="62"/>
      <c r="J234" s="62"/>
      <c r="K234" s="62"/>
      <c r="L234" s="46"/>
      <c r="M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</row>
  </sheetData>
  <sheetProtection sheet="1" autoFilter="0" formatColumns="0" formatRows="0" objects="1" scenarios="1" spinCount="100000" saltValue="ewNktN2790Budio0kdRejac6Hqk2kCLnG6vTre7w9mpGbJXijzn7xVa/yGlZzlWwYHMYblhDkwLgUuPuJTUR/Q==" hashValue="DesUO6dOArKMODdEDcFlZac1gSbN/1m3TJRaRMpRsgOdSscEZfo69ovx0ZbE5aOZtB4bKKY+b3JC4SVLsmBEPA==" algorithmName="SHA-512" password="9690"/>
  <autoFilter ref="C93:K23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117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124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Víceúčelový objekt č.p. 55 - stavební úpravy 2NP a přístavba výtahu</v>
      </c>
      <c r="F7" s="144"/>
      <c r="G7" s="144"/>
      <c r="H7" s="144"/>
      <c r="L7" s="22"/>
    </row>
    <row r="8" s="1" customFormat="1" ht="12" customHeight="1">
      <c r="B8" s="22"/>
      <c r="D8" s="144" t="s">
        <v>125</v>
      </c>
      <c r="L8" s="22"/>
    </row>
    <row r="9" s="2" customFormat="1" ht="16.5" customHeight="1">
      <c r="A9" s="40"/>
      <c r="B9" s="46"/>
      <c r="C9" s="40"/>
      <c r="D9" s="40"/>
      <c r="E9" s="145" t="s">
        <v>1913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1914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3657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21. 9. 2024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35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36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37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39</v>
      </c>
      <c r="E32" s="40"/>
      <c r="F32" s="40"/>
      <c r="G32" s="40"/>
      <c r="H32" s="40"/>
      <c r="I32" s="40"/>
      <c r="J32" s="155">
        <f>ROUND(J87,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41</v>
      </c>
      <c r="G34" s="40"/>
      <c r="H34" s="40"/>
      <c r="I34" s="156" t="s">
        <v>40</v>
      </c>
      <c r="J34" s="156" t="s">
        <v>42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43</v>
      </c>
      <c r="E35" s="144" t="s">
        <v>44</v>
      </c>
      <c r="F35" s="158">
        <f>ROUND((SUM(BE87:BE98)),  2)</f>
        <v>0</v>
      </c>
      <c r="G35" s="40"/>
      <c r="H35" s="40"/>
      <c r="I35" s="159">
        <v>0.20999999999999999</v>
      </c>
      <c r="J35" s="158">
        <f>ROUND(((SUM(BE87:BE98))*I35),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45</v>
      </c>
      <c r="F36" s="158">
        <f>ROUND((SUM(BF87:BF98)),  2)</f>
        <v>0</v>
      </c>
      <c r="G36" s="40"/>
      <c r="H36" s="40"/>
      <c r="I36" s="159">
        <v>0.12</v>
      </c>
      <c r="J36" s="158">
        <f>ROUND(((SUM(BF87:BF98))*I36),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46</v>
      </c>
      <c r="F37" s="158">
        <f>ROUND((SUM(BG87:BG98)),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47</v>
      </c>
      <c r="F38" s="158">
        <f>ROUND((SUM(BH87:BH98)),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48</v>
      </c>
      <c r="F39" s="158">
        <f>ROUND((SUM(BI87:BI98)),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49</v>
      </c>
      <c r="E41" s="162"/>
      <c r="F41" s="162"/>
      <c r="G41" s="163" t="s">
        <v>50</v>
      </c>
      <c r="H41" s="164" t="s">
        <v>51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127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71" t="str">
        <f>E7</f>
        <v>Víceúčelový objekt č.p. 55 - stavební úpravy 2NP a přístavba výtahu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1913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1914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03.9 - Výtah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Zlatá Koruna</v>
      </c>
      <c r="G56" s="42"/>
      <c r="H56" s="42"/>
      <c r="I56" s="34" t="s">
        <v>23</v>
      </c>
      <c r="J56" s="74" t="str">
        <f>IF(J14="","",J14)</f>
        <v>21. 9. 2024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Obec Zlatá Koruna</v>
      </c>
      <c r="G58" s="42"/>
      <c r="H58" s="42"/>
      <c r="I58" s="34" t="s">
        <v>31</v>
      </c>
      <c r="J58" s="38" t="str">
        <f>E23</f>
        <v>Ing. Ladislav Sláma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5.6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Filip Šimek www.rozp.cz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128</v>
      </c>
      <c r="D61" s="173"/>
      <c r="E61" s="173"/>
      <c r="F61" s="173"/>
      <c r="G61" s="173"/>
      <c r="H61" s="173"/>
      <c r="I61" s="173"/>
      <c r="J61" s="174" t="s">
        <v>129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71</v>
      </c>
      <c r="D63" s="42"/>
      <c r="E63" s="42"/>
      <c r="F63" s="42"/>
      <c r="G63" s="42"/>
      <c r="H63" s="42"/>
      <c r="I63" s="42"/>
      <c r="J63" s="104">
        <f>J87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130</v>
      </c>
    </row>
    <row r="64" s="9" customFormat="1" ht="24.96" customHeight="1">
      <c r="A64" s="9"/>
      <c r="B64" s="176"/>
      <c r="C64" s="177"/>
      <c r="D64" s="178" t="s">
        <v>217</v>
      </c>
      <c r="E64" s="179"/>
      <c r="F64" s="179"/>
      <c r="G64" s="179"/>
      <c r="H64" s="179"/>
      <c r="I64" s="179"/>
      <c r="J64" s="180">
        <f>J88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4" customFormat="1" ht="19.92" customHeight="1">
      <c r="A65" s="14"/>
      <c r="B65" s="247"/>
      <c r="C65" s="127"/>
      <c r="D65" s="248" t="s">
        <v>660</v>
      </c>
      <c r="E65" s="249"/>
      <c r="F65" s="249"/>
      <c r="G65" s="249"/>
      <c r="H65" s="249"/>
      <c r="I65" s="249"/>
      <c r="J65" s="250">
        <f>J89</f>
        <v>0</v>
      </c>
      <c r="K65" s="127"/>
      <c r="L65" s="251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133</v>
      </c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6.25" customHeight="1">
      <c r="A75" s="40"/>
      <c r="B75" s="41"/>
      <c r="C75" s="42"/>
      <c r="D75" s="42"/>
      <c r="E75" s="171" t="str">
        <f>E7</f>
        <v>Víceúčelový objekt č.p. 55 - stavební úpravy 2NP a přístavba výtahu</v>
      </c>
      <c r="F75" s="34"/>
      <c r="G75" s="34"/>
      <c r="H75" s="34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1" customFormat="1" ht="12" customHeight="1">
      <c r="B76" s="23"/>
      <c r="C76" s="34" t="s">
        <v>125</v>
      </c>
      <c r="D76" s="24"/>
      <c r="E76" s="24"/>
      <c r="F76" s="24"/>
      <c r="G76" s="24"/>
      <c r="H76" s="24"/>
      <c r="I76" s="24"/>
      <c r="J76" s="24"/>
      <c r="K76" s="24"/>
      <c r="L76" s="22"/>
    </row>
    <row r="77" s="2" customFormat="1" ht="16.5" customHeight="1">
      <c r="A77" s="40"/>
      <c r="B77" s="41"/>
      <c r="C77" s="42"/>
      <c r="D77" s="42"/>
      <c r="E77" s="171" t="s">
        <v>1913</v>
      </c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1914</v>
      </c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E11</f>
        <v>03.9 - Výtah</v>
      </c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F14</f>
        <v>Zlatá Koruna</v>
      </c>
      <c r="G81" s="42"/>
      <c r="H81" s="42"/>
      <c r="I81" s="34" t="s">
        <v>23</v>
      </c>
      <c r="J81" s="74" t="str">
        <f>IF(J14="","",J14)</f>
        <v>21. 9. 2024</v>
      </c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25</v>
      </c>
      <c r="D83" s="42"/>
      <c r="E83" s="42"/>
      <c r="F83" s="29" t="str">
        <f>E17</f>
        <v>Obec Zlatá Koruna</v>
      </c>
      <c r="G83" s="42"/>
      <c r="H83" s="42"/>
      <c r="I83" s="34" t="s">
        <v>31</v>
      </c>
      <c r="J83" s="38" t="str">
        <f>E23</f>
        <v>Ing. Ladislav Sláma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5.65" customHeight="1">
      <c r="A84" s="40"/>
      <c r="B84" s="41"/>
      <c r="C84" s="34" t="s">
        <v>29</v>
      </c>
      <c r="D84" s="42"/>
      <c r="E84" s="42"/>
      <c r="F84" s="29" t="str">
        <f>IF(E20="","",E20)</f>
        <v>Vyplň údaj</v>
      </c>
      <c r="G84" s="42"/>
      <c r="H84" s="42"/>
      <c r="I84" s="34" t="s">
        <v>34</v>
      </c>
      <c r="J84" s="38" t="str">
        <f>E26</f>
        <v>Filip Šimek www.rozp.cz</v>
      </c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0" customFormat="1" ht="29.28" customHeight="1">
      <c r="A86" s="182"/>
      <c r="B86" s="183"/>
      <c r="C86" s="184" t="s">
        <v>134</v>
      </c>
      <c r="D86" s="185" t="s">
        <v>58</v>
      </c>
      <c r="E86" s="185" t="s">
        <v>54</v>
      </c>
      <c r="F86" s="185" t="s">
        <v>55</v>
      </c>
      <c r="G86" s="185" t="s">
        <v>135</v>
      </c>
      <c r="H86" s="185" t="s">
        <v>136</v>
      </c>
      <c r="I86" s="185" t="s">
        <v>137</v>
      </c>
      <c r="J86" s="185" t="s">
        <v>129</v>
      </c>
      <c r="K86" s="186" t="s">
        <v>138</v>
      </c>
      <c r="L86" s="187"/>
      <c r="M86" s="94" t="s">
        <v>19</v>
      </c>
      <c r="N86" s="95" t="s">
        <v>43</v>
      </c>
      <c r="O86" s="95" t="s">
        <v>139</v>
      </c>
      <c r="P86" s="95" t="s">
        <v>140</v>
      </c>
      <c r="Q86" s="95" t="s">
        <v>141</v>
      </c>
      <c r="R86" s="95" t="s">
        <v>142</v>
      </c>
      <c r="S86" s="95" t="s">
        <v>143</v>
      </c>
      <c r="T86" s="96" t="s">
        <v>144</v>
      </c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</row>
    <row r="87" s="2" customFormat="1" ht="22.8" customHeight="1">
      <c r="A87" s="40"/>
      <c r="B87" s="41"/>
      <c r="C87" s="101" t="s">
        <v>145</v>
      </c>
      <c r="D87" s="42"/>
      <c r="E87" s="42"/>
      <c r="F87" s="42"/>
      <c r="G87" s="42"/>
      <c r="H87" s="42"/>
      <c r="I87" s="42"/>
      <c r="J87" s="188">
        <f>BK87</f>
        <v>0</v>
      </c>
      <c r="K87" s="42"/>
      <c r="L87" s="46"/>
      <c r="M87" s="97"/>
      <c r="N87" s="189"/>
      <c r="O87" s="98"/>
      <c r="P87" s="190">
        <f>P88</f>
        <v>0</v>
      </c>
      <c r="Q87" s="98"/>
      <c r="R87" s="190">
        <f>R88</f>
        <v>0</v>
      </c>
      <c r="S87" s="98"/>
      <c r="T87" s="191">
        <f>T88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72</v>
      </c>
      <c r="AU87" s="19" t="s">
        <v>130</v>
      </c>
      <c r="BK87" s="192">
        <f>BK88</f>
        <v>0</v>
      </c>
    </row>
    <row r="88" s="11" customFormat="1" ht="25.92" customHeight="1">
      <c r="A88" s="11"/>
      <c r="B88" s="193"/>
      <c r="C88" s="194"/>
      <c r="D88" s="195" t="s">
        <v>72</v>
      </c>
      <c r="E88" s="196" t="s">
        <v>234</v>
      </c>
      <c r="F88" s="196" t="s">
        <v>235</v>
      </c>
      <c r="G88" s="194"/>
      <c r="H88" s="194"/>
      <c r="I88" s="197"/>
      <c r="J88" s="198">
        <f>BK88</f>
        <v>0</v>
      </c>
      <c r="K88" s="194"/>
      <c r="L88" s="199"/>
      <c r="M88" s="200"/>
      <c r="N88" s="201"/>
      <c r="O88" s="201"/>
      <c r="P88" s="202">
        <f>P89</f>
        <v>0</v>
      </c>
      <c r="Q88" s="201"/>
      <c r="R88" s="202">
        <f>R89</f>
        <v>0</v>
      </c>
      <c r="S88" s="201"/>
      <c r="T88" s="203">
        <f>T89</f>
        <v>0</v>
      </c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R88" s="204" t="s">
        <v>81</v>
      </c>
      <c r="AT88" s="205" t="s">
        <v>72</v>
      </c>
      <c r="AU88" s="205" t="s">
        <v>73</v>
      </c>
      <c r="AY88" s="204" t="s">
        <v>147</v>
      </c>
      <c r="BK88" s="206">
        <f>BK89</f>
        <v>0</v>
      </c>
    </row>
    <row r="89" s="11" customFormat="1" ht="22.8" customHeight="1">
      <c r="A89" s="11"/>
      <c r="B89" s="193"/>
      <c r="C89" s="194"/>
      <c r="D89" s="195" t="s">
        <v>72</v>
      </c>
      <c r="E89" s="252" t="s">
        <v>161</v>
      </c>
      <c r="F89" s="252" t="s">
        <v>799</v>
      </c>
      <c r="G89" s="194"/>
      <c r="H89" s="194"/>
      <c r="I89" s="197"/>
      <c r="J89" s="253">
        <f>BK89</f>
        <v>0</v>
      </c>
      <c r="K89" s="194"/>
      <c r="L89" s="199"/>
      <c r="M89" s="200"/>
      <c r="N89" s="201"/>
      <c r="O89" s="201"/>
      <c r="P89" s="202">
        <f>SUM(P90:P98)</f>
        <v>0</v>
      </c>
      <c r="Q89" s="201"/>
      <c r="R89" s="202">
        <f>SUM(R90:R98)</f>
        <v>0</v>
      </c>
      <c r="S89" s="201"/>
      <c r="T89" s="203">
        <f>SUM(T90:T98)</f>
        <v>0</v>
      </c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R89" s="204" t="s">
        <v>81</v>
      </c>
      <c r="AT89" s="205" t="s">
        <v>72</v>
      </c>
      <c r="AU89" s="205" t="s">
        <v>81</v>
      </c>
      <c r="AY89" s="204" t="s">
        <v>147</v>
      </c>
      <c r="BK89" s="206">
        <f>SUM(BK90:BK98)</f>
        <v>0</v>
      </c>
    </row>
    <row r="90" s="2" customFormat="1" ht="33" customHeight="1">
      <c r="A90" s="40"/>
      <c r="B90" s="41"/>
      <c r="C90" s="207" t="s">
        <v>81</v>
      </c>
      <c r="D90" s="207" t="s">
        <v>148</v>
      </c>
      <c r="E90" s="208" t="s">
        <v>3658</v>
      </c>
      <c r="F90" s="209" t="s">
        <v>3659</v>
      </c>
      <c r="G90" s="210" t="s">
        <v>928</v>
      </c>
      <c r="H90" s="211">
        <v>1</v>
      </c>
      <c r="I90" s="212"/>
      <c r="J90" s="213">
        <f>ROUND(I90*H90,2)</f>
        <v>0</v>
      </c>
      <c r="K90" s="209" t="s">
        <v>19</v>
      </c>
      <c r="L90" s="46"/>
      <c r="M90" s="214" t="s">
        <v>19</v>
      </c>
      <c r="N90" s="215" t="s">
        <v>44</v>
      </c>
      <c r="O90" s="86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8" t="s">
        <v>152</v>
      </c>
      <c r="AT90" s="218" t="s">
        <v>148</v>
      </c>
      <c r="AU90" s="218" t="s">
        <v>83</v>
      </c>
      <c r="AY90" s="19" t="s">
        <v>147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19" t="s">
        <v>81</v>
      </c>
      <c r="BK90" s="219">
        <f>ROUND(I90*H90,2)</f>
        <v>0</v>
      </c>
      <c r="BL90" s="19" t="s">
        <v>152</v>
      </c>
      <c r="BM90" s="218" t="s">
        <v>3660</v>
      </c>
    </row>
    <row r="91" s="12" customFormat="1">
      <c r="A91" s="12"/>
      <c r="B91" s="220"/>
      <c r="C91" s="221"/>
      <c r="D91" s="222" t="s">
        <v>154</v>
      </c>
      <c r="E91" s="223" t="s">
        <v>19</v>
      </c>
      <c r="F91" s="224" t="s">
        <v>3661</v>
      </c>
      <c r="G91" s="221"/>
      <c r="H91" s="223" t="s">
        <v>19</v>
      </c>
      <c r="I91" s="225"/>
      <c r="J91" s="221"/>
      <c r="K91" s="221"/>
      <c r="L91" s="226"/>
      <c r="M91" s="227"/>
      <c r="N91" s="228"/>
      <c r="O91" s="228"/>
      <c r="P91" s="228"/>
      <c r="Q91" s="228"/>
      <c r="R91" s="228"/>
      <c r="S91" s="228"/>
      <c r="T91" s="229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T91" s="230" t="s">
        <v>154</v>
      </c>
      <c r="AU91" s="230" t="s">
        <v>83</v>
      </c>
      <c r="AV91" s="12" t="s">
        <v>81</v>
      </c>
      <c r="AW91" s="12" t="s">
        <v>33</v>
      </c>
      <c r="AX91" s="12" t="s">
        <v>73</v>
      </c>
      <c r="AY91" s="230" t="s">
        <v>147</v>
      </c>
    </row>
    <row r="92" s="12" customFormat="1">
      <c r="A92" s="12"/>
      <c r="B92" s="220"/>
      <c r="C92" s="221"/>
      <c r="D92" s="222" t="s">
        <v>154</v>
      </c>
      <c r="E92" s="223" t="s">
        <v>19</v>
      </c>
      <c r="F92" s="224" t="s">
        <v>3662</v>
      </c>
      <c r="G92" s="221"/>
      <c r="H92" s="223" t="s">
        <v>19</v>
      </c>
      <c r="I92" s="225"/>
      <c r="J92" s="221"/>
      <c r="K92" s="221"/>
      <c r="L92" s="226"/>
      <c r="M92" s="227"/>
      <c r="N92" s="228"/>
      <c r="O92" s="228"/>
      <c r="P92" s="228"/>
      <c r="Q92" s="228"/>
      <c r="R92" s="228"/>
      <c r="S92" s="228"/>
      <c r="T92" s="229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T92" s="230" t="s">
        <v>154</v>
      </c>
      <c r="AU92" s="230" t="s">
        <v>83</v>
      </c>
      <c r="AV92" s="12" t="s">
        <v>81</v>
      </c>
      <c r="AW92" s="12" t="s">
        <v>33</v>
      </c>
      <c r="AX92" s="12" t="s">
        <v>73</v>
      </c>
      <c r="AY92" s="230" t="s">
        <v>147</v>
      </c>
    </row>
    <row r="93" s="12" customFormat="1">
      <c r="A93" s="12"/>
      <c r="B93" s="220"/>
      <c r="C93" s="221"/>
      <c r="D93" s="222" t="s">
        <v>154</v>
      </c>
      <c r="E93" s="223" t="s">
        <v>19</v>
      </c>
      <c r="F93" s="224" t="s">
        <v>3663</v>
      </c>
      <c r="G93" s="221"/>
      <c r="H93" s="223" t="s">
        <v>19</v>
      </c>
      <c r="I93" s="225"/>
      <c r="J93" s="221"/>
      <c r="K93" s="221"/>
      <c r="L93" s="226"/>
      <c r="M93" s="227"/>
      <c r="N93" s="228"/>
      <c r="O93" s="228"/>
      <c r="P93" s="228"/>
      <c r="Q93" s="228"/>
      <c r="R93" s="228"/>
      <c r="S93" s="228"/>
      <c r="T93" s="229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T93" s="230" t="s">
        <v>154</v>
      </c>
      <c r="AU93" s="230" t="s">
        <v>83</v>
      </c>
      <c r="AV93" s="12" t="s">
        <v>81</v>
      </c>
      <c r="AW93" s="12" t="s">
        <v>33</v>
      </c>
      <c r="AX93" s="12" t="s">
        <v>73</v>
      </c>
      <c r="AY93" s="230" t="s">
        <v>147</v>
      </c>
    </row>
    <row r="94" s="12" customFormat="1">
      <c r="A94" s="12"/>
      <c r="B94" s="220"/>
      <c r="C94" s="221"/>
      <c r="D94" s="222" t="s">
        <v>154</v>
      </c>
      <c r="E94" s="223" t="s">
        <v>19</v>
      </c>
      <c r="F94" s="224" t="s">
        <v>3664</v>
      </c>
      <c r="G94" s="221"/>
      <c r="H94" s="223" t="s">
        <v>19</v>
      </c>
      <c r="I94" s="225"/>
      <c r="J94" s="221"/>
      <c r="K94" s="221"/>
      <c r="L94" s="226"/>
      <c r="M94" s="227"/>
      <c r="N94" s="228"/>
      <c r="O94" s="228"/>
      <c r="P94" s="228"/>
      <c r="Q94" s="228"/>
      <c r="R94" s="228"/>
      <c r="S94" s="228"/>
      <c r="T94" s="229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T94" s="230" t="s">
        <v>154</v>
      </c>
      <c r="AU94" s="230" t="s">
        <v>83</v>
      </c>
      <c r="AV94" s="12" t="s">
        <v>81</v>
      </c>
      <c r="AW94" s="12" t="s">
        <v>33</v>
      </c>
      <c r="AX94" s="12" t="s">
        <v>73</v>
      </c>
      <c r="AY94" s="230" t="s">
        <v>147</v>
      </c>
    </row>
    <row r="95" s="12" customFormat="1">
      <c r="A95" s="12"/>
      <c r="B95" s="220"/>
      <c r="C95" s="221"/>
      <c r="D95" s="222" t="s">
        <v>154</v>
      </c>
      <c r="E95" s="223" t="s">
        <v>19</v>
      </c>
      <c r="F95" s="224" t="s">
        <v>3665</v>
      </c>
      <c r="G95" s="221"/>
      <c r="H95" s="223" t="s">
        <v>19</v>
      </c>
      <c r="I95" s="225"/>
      <c r="J95" s="221"/>
      <c r="K95" s="221"/>
      <c r="L95" s="226"/>
      <c r="M95" s="227"/>
      <c r="N95" s="228"/>
      <c r="O95" s="228"/>
      <c r="P95" s="228"/>
      <c r="Q95" s="228"/>
      <c r="R95" s="228"/>
      <c r="S95" s="228"/>
      <c r="T95" s="229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T95" s="230" t="s">
        <v>154</v>
      </c>
      <c r="AU95" s="230" t="s">
        <v>83</v>
      </c>
      <c r="AV95" s="12" t="s">
        <v>81</v>
      </c>
      <c r="AW95" s="12" t="s">
        <v>33</v>
      </c>
      <c r="AX95" s="12" t="s">
        <v>73</v>
      </c>
      <c r="AY95" s="230" t="s">
        <v>147</v>
      </c>
    </row>
    <row r="96" s="12" customFormat="1">
      <c r="A96" s="12"/>
      <c r="B96" s="220"/>
      <c r="C96" s="221"/>
      <c r="D96" s="222" t="s">
        <v>154</v>
      </c>
      <c r="E96" s="223" t="s">
        <v>19</v>
      </c>
      <c r="F96" s="224" t="s">
        <v>3666</v>
      </c>
      <c r="G96" s="221"/>
      <c r="H96" s="223" t="s">
        <v>19</v>
      </c>
      <c r="I96" s="225"/>
      <c r="J96" s="221"/>
      <c r="K96" s="221"/>
      <c r="L96" s="226"/>
      <c r="M96" s="227"/>
      <c r="N96" s="228"/>
      <c r="O96" s="228"/>
      <c r="P96" s="228"/>
      <c r="Q96" s="228"/>
      <c r="R96" s="228"/>
      <c r="S96" s="228"/>
      <c r="T96" s="229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T96" s="230" t="s">
        <v>154</v>
      </c>
      <c r="AU96" s="230" t="s">
        <v>83</v>
      </c>
      <c r="AV96" s="12" t="s">
        <v>81</v>
      </c>
      <c r="AW96" s="12" t="s">
        <v>33</v>
      </c>
      <c r="AX96" s="12" t="s">
        <v>73</v>
      </c>
      <c r="AY96" s="230" t="s">
        <v>147</v>
      </c>
    </row>
    <row r="97" s="12" customFormat="1">
      <c r="A97" s="12"/>
      <c r="B97" s="220"/>
      <c r="C97" s="221"/>
      <c r="D97" s="222" t="s">
        <v>154</v>
      </c>
      <c r="E97" s="223" t="s">
        <v>19</v>
      </c>
      <c r="F97" s="224" t="s">
        <v>3667</v>
      </c>
      <c r="G97" s="221"/>
      <c r="H97" s="223" t="s">
        <v>19</v>
      </c>
      <c r="I97" s="225"/>
      <c r="J97" s="221"/>
      <c r="K97" s="221"/>
      <c r="L97" s="226"/>
      <c r="M97" s="227"/>
      <c r="N97" s="228"/>
      <c r="O97" s="228"/>
      <c r="P97" s="228"/>
      <c r="Q97" s="228"/>
      <c r="R97" s="228"/>
      <c r="S97" s="228"/>
      <c r="T97" s="229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T97" s="230" t="s">
        <v>154</v>
      </c>
      <c r="AU97" s="230" t="s">
        <v>83</v>
      </c>
      <c r="AV97" s="12" t="s">
        <v>81</v>
      </c>
      <c r="AW97" s="12" t="s">
        <v>33</v>
      </c>
      <c r="AX97" s="12" t="s">
        <v>73</v>
      </c>
      <c r="AY97" s="230" t="s">
        <v>147</v>
      </c>
    </row>
    <row r="98" s="13" customFormat="1">
      <c r="A98" s="13"/>
      <c r="B98" s="231"/>
      <c r="C98" s="232"/>
      <c r="D98" s="222" t="s">
        <v>154</v>
      </c>
      <c r="E98" s="233" t="s">
        <v>19</v>
      </c>
      <c r="F98" s="234" t="s">
        <v>81</v>
      </c>
      <c r="G98" s="232"/>
      <c r="H98" s="235">
        <v>1</v>
      </c>
      <c r="I98" s="236"/>
      <c r="J98" s="232"/>
      <c r="K98" s="232"/>
      <c r="L98" s="237"/>
      <c r="M98" s="270"/>
      <c r="N98" s="271"/>
      <c r="O98" s="271"/>
      <c r="P98" s="271"/>
      <c r="Q98" s="271"/>
      <c r="R98" s="271"/>
      <c r="S98" s="271"/>
      <c r="T98" s="27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1" t="s">
        <v>154</v>
      </c>
      <c r="AU98" s="241" t="s">
        <v>83</v>
      </c>
      <c r="AV98" s="13" t="s">
        <v>83</v>
      </c>
      <c r="AW98" s="13" t="s">
        <v>33</v>
      </c>
      <c r="AX98" s="13" t="s">
        <v>81</v>
      </c>
      <c r="AY98" s="241" t="s">
        <v>147</v>
      </c>
    </row>
    <row r="99" s="2" customFormat="1" ht="6.96" customHeight="1">
      <c r="A99" s="40"/>
      <c r="B99" s="61"/>
      <c r="C99" s="62"/>
      <c r="D99" s="62"/>
      <c r="E99" s="62"/>
      <c r="F99" s="62"/>
      <c r="G99" s="62"/>
      <c r="H99" s="62"/>
      <c r="I99" s="62"/>
      <c r="J99" s="62"/>
      <c r="K99" s="62"/>
      <c r="L99" s="46"/>
      <c r="M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</sheetData>
  <sheetProtection sheet="1" autoFilter="0" formatColumns="0" formatRows="0" objects="1" scenarios="1" spinCount="100000" saltValue="F2G4mm4akVA2xMwTHqhyaaPWW0CDsqblcwgvuNn6KOdEFZqj6L4YnfcfY3XYgWgLsFQp+fctsEof+9BTD8jy5A==" hashValue="7V+36wZqd4DoE6Dq0FB5eB1+8keNpz9npxwbFuiUH/bq2C58ehb6ncyMT8EahRUdGPhPnhxC30B0swYfMkaeCg==" algorithmName="SHA-512" password="9690"/>
  <autoFilter ref="C86:K9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120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124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Víceúčelový objekt č.p. 55 - stavební úpravy 2NP a přístavba výtahu</v>
      </c>
      <c r="F7" s="144"/>
      <c r="G7" s="144"/>
      <c r="H7" s="144"/>
      <c r="L7" s="22"/>
    </row>
    <row r="8" s="1" customFormat="1" ht="12" customHeight="1">
      <c r="B8" s="22"/>
      <c r="D8" s="144" t="s">
        <v>125</v>
      </c>
      <c r="L8" s="22"/>
    </row>
    <row r="9" s="2" customFormat="1" ht="16.5" customHeight="1">
      <c r="A9" s="40"/>
      <c r="B9" s="46"/>
      <c r="C9" s="40"/>
      <c r="D9" s="40"/>
      <c r="E9" s="145" t="s">
        <v>1913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1914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3668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3669</v>
      </c>
      <c r="G14" s="40"/>
      <c r="H14" s="40"/>
      <c r="I14" s="144" t="s">
        <v>23</v>
      </c>
      <c r="J14" s="148" t="str">
        <f>'Rekapitulace stavby'!AN8</f>
        <v>21. 9. 2024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35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36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37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39</v>
      </c>
      <c r="E32" s="40"/>
      <c r="F32" s="40"/>
      <c r="G32" s="40"/>
      <c r="H32" s="40"/>
      <c r="I32" s="40"/>
      <c r="J32" s="155">
        <f>ROUND(J89,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41</v>
      </c>
      <c r="G34" s="40"/>
      <c r="H34" s="40"/>
      <c r="I34" s="156" t="s">
        <v>40</v>
      </c>
      <c r="J34" s="156" t="s">
        <v>42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43</v>
      </c>
      <c r="E35" s="144" t="s">
        <v>44</v>
      </c>
      <c r="F35" s="158">
        <f>ROUND((SUM(BE89:BE157)),  2)</f>
        <v>0</v>
      </c>
      <c r="G35" s="40"/>
      <c r="H35" s="40"/>
      <c r="I35" s="159">
        <v>0.20999999999999999</v>
      </c>
      <c r="J35" s="158">
        <f>ROUND(((SUM(BE89:BE157))*I35),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45</v>
      </c>
      <c r="F36" s="158">
        <f>ROUND((SUM(BF89:BF157)),  2)</f>
        <v>0</v>
      </c>
      <c r="G36" s="40"/>
      <c r="H36" s="40"/>
      <c r="I36" s="159">
        <v>0.12</v>
      </c>
      <c r="J36" s="158">
        <f>ROUND(((SUM(BF89:BF157))*I36),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46</v>
      </c>
      <c r="F37" s="158">
        <f>ROUND((SUM(BG89:BG157)),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47</v>
      </c>
      <c r="F38" s="158">
        <f>ROUND((SUM(BH89:BH157)),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48</v>
      </c>
      <c r="F39" s="158">
        <f>ROUND((SUM(BI89:BI157)),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49</v>
      </c>
      <c r="E41" s="162"/>
      <c r="F41" s="162"/>
      <c r="G41" s="163" t="s">
        <v>50</v>
      </c>
      <c r="H41" s="164" t="s">
        <v>51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127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71" t="str">
        <f>E7</f>
        <v>Víceúčelový objekt č.p. 55 - stavební úpravy 2NP a přístavba výtahu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1913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1914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03.10 - MaR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21. 9. 2024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Obec Zlatá Koruna</v>
      </c>
      <c r="G58" s="42"/>
      <c r="H58" s="42"/>
      <c r="I58" s="34" t="s">
        <v>31</v>
      </c>
      <c r="J58" s="38" t="str">
        <f>E23</f>
        <v>Ing. Ladislav Sláma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5.6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Filip Šimek www.rozp.cz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128</v>
      </c>
      <c r="D61" s="173"/>
      <c r="E61" s="173"/>
      <c r="F61" s="173"/>
      <c r="G61" s="173"/>
      <c r="H61" s="173"/>
      <c r="I61" s="173"/>
      <c r="J61" s="174" t="s">
        <v>129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71</v>
      </c>
      <c r="D63" s="42"/>
      <c r="E63" s="42"/>
      <c r="F63" s="42"/>
      <c r="G63" s="42"/>
      <c r="H63" s="42"/>
      <c r="I63" s="42"/>
      <c r="J63" s="104">
        <f>J89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130</v>
      </c>
    </row>
    <row r="64" s="9" customFormat="1" ht="24.96" customHeight="1">
      <c r="A64" s="9"/>
      <c r="B64" s="176"/>
      <c r="C64" s="177"/>
      <c r="D64" s="178" t="s">
        <v>3670</v>
      </c>
      <c r="E64" s="179"/>
      <c r="F64" s="179"/>
      <c r="G64" s="179"/>
      <c r="H64" s="179"/>
      <c r="I64" s="179"/>
      <c r="J64" s="180">
        <f>J90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6"/>
      <c r="C65" s="177"/>
      <c r="D65" s="178" t="s">
        <v>3671</v>
      </c>
      <c r="E65" s="179"/>
      <c r="F65" s="179"/>
      <c r="G65" s="179"/>
      <c r="H65" s="179"/>
      <c r="I65" s="179"/>
      <c r="J65" s="180">
        <f>J121</f>
        <v>0</v>
      </c>
      <c r="K65" s="177"/>
      <c r="L65" s="18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6"/>
      <c r="C66" s="177"/>
      <c r="D66" s="178" t="s">
        <v>3672</v>
      </c>
      <c r="E66" s="179"/>
      <c r="F66" s="179"/>
      <c r="G66" s="179"/>
      <c r="H66" s="179"/>
      <c r="I66" s="179"/>
      <c r="J66" s="180">
        <f>J138</f>
        <v>0</v>
      </c>
      <c r="K66" s="177"/>
      <c r="L66" s="18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6"/>
      <c r="C67" s="177"/>
      <c r="D67" s="178" t="s">
        <v>3673</v>
      </c>
      <c r="E67" s="179"/>
      <c r="F67" s="179"/>
      <c r="G67" s="179"/>
      <c r="H67" s="179"/>
      <c r="I67" s="179"/>
      <c r="J67" s="180">
        <f>J155</f>
        <v>0</v>
      </c>
      <c r="K67" s="177"/>
      <c r="L67" s="18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4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133</v>
      </c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6.25" customHeight="1">
      <c r="A77" s="40"/>
      <c r="B77" s="41"/>
      <c r="C77" s="42"/>
      <c r="D77" s="42"/>
      <c r="E77" s="171" t="str">
        <f>E7</f>
        <v>Víceúčelový objekt č.p. 55 - stavební úpravy 2NP a přístavba výtahu</v>
      </c>
      <c r="F77" s="34"/>
      <c r="G77" s="34"/>
      <c r="H77" s="34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1" customFormat="1" ht="12" customHeight="1">
      <c r="B78" s="23"/>
      <c r="C78" s="34" t="s">
        <v>125</v>
      </c>
      <c r="D78" s="24"/>
      <c r="E78" s="24"/>
      <c r="F78" s="24"/>
      <c r="G78" s="24"/>
      <c r="H78" s="24"/>
      <c r="I78" s="24"/>
      <c r="J78" s="24"/>
      <c r="K78" s="24"/>
      <c r="L78" s="22"/>
    </row>
    <row r="79" s="2" customFormat="1" ht="16.5" customHeight="1">
      <c r="A79" s="40"/>
      <c r="B79" s="41"/>
      <c r="C79" s="42"/>
      <c r="D79" s="42"/>
      <c r="E79" s="171" t="s">
        <v>1913</v>
      </c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1914</v>
      </c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E11</f>
        <v>03.10 - MaR</v>
      </c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F14</f>
        <v xml:space="preserve"> </v>
      </c>
      <c r="G83" s="42"/>
      <c r="H83" s="42"/>
      <c r="I83" s="34" t="s">
        <v>23</v>
      </c>
      <c r="J83" s="74" t="str">
        <f>IF(J14="","",J14)</f>
        <v>21. 9. 2024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2"/>
      <c r="E85" s="42"/>
      <c r="F85" s="29" t="str">
        <f>E17</f>
        <v>Obec Zlatá Koruna</v>
      </c>
      <c r="G85" s="42"/>
      <c r="H85" s="42"/>
      <c r="I85" s="34" t="s">
        <v>31</v>
      </c>
      <c r="J85" s="38" t="str">
        <f>E23</f>
        <v>Ing. Ladislav Sláma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25.65" customHeight="1">
      <c r="A86" s="40"/>
      <c r="B86" s="41"/>
      <c r="C86" s="34" t="s">
        <v>29</v>
      </c>
      <c r="D86" s="42"/>
      <c r="E86" s="42"/>
      <c r="F86" s="29" t="str">
        <f>IF(E20="","",E20)</f>
        <v>Vyplň údaj</v>
      </c>
      <c r="G86" s="42"/>
      <c r="H86" s="42"/>
      <c r="I86" s="34" t="s">
        <v>34</v>
      </c>
      <c r="J86" s="38" t="str">
        <f>E26</f>
        <v>Filip Šimek www.rozp.cz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0" customFormat="1" ht="29.28" customHeight="1">
      <c r="A88" s="182"/>
      <c r="B88" s="183"/>
      <c r="C88" s="184" t="s">
        <v>134</v>
      </c>
      <c r="D88" s="185" t="s">
        <v>58</v>
      </c>
      <c r="E88" s="185" t="s">
        <v>54</v>
      </c>
      <c r="F88" s="185" t="s">
        <v>55</v>
      </c>
      <c r="G88" s="185" t="s">
        <v>135</v>
      </c>
      <c r="H88" s="185" t="s">
        <v>136</v>
      </c>
      <c r="I88" s="185" t="s">
        <v>137</v>
      </c>
      <c r="J88" s="185" t="s">
        <v>129</v>
      </c>
      <c r="K88" s="186" t="s">
        <v>138</v>
      </c>
      <c r="L88" s="187"/>
      <c r="M88" s="94" t="s">
        <v>19</v>
      </c>
      <c r="N88" s="95" t="s">
        <v>43</v>
      </c>
      <c r="O88" s="95" t="s">
        <v>139</v>
      </c>
      <c r="P88" s="95" t="s">
        <v>140</v>
      </c>
      <c r="Q88" s="95" t="s">
        <v>141</v>
      </c>
      <c r="R88" s="95" t="s">
        <v>142</v>
      </c>
      <c r="S88" s="95" t="s">
        <v>143</v>
      </c>
      <c r="T88" s="96" t="s">
        <v>144</v>
      </c>
      <c r="U88" s="182"/>
      <c r="V88" s="182"/>
      <c r="W88" s="182"/>
      <c r="X88" s="182"/>
      <c r="Y88" s="182"/>
      <c r="Z88" s="182"/>
      <c r="AA88" s="182"/>
      <c r="AB88" s="182"/>
      <c r="AC88" s="182"/>
      <c r="AD88" s="182"/>
      <c r="AE88" s="182"/>
    </row>
    <row r="89" s="2" customFormat="1" ht="22.8" customHeight="1">
      <c r="A89" s="40"/>
      <c r="B89" s="41"/>
      <c r="C89" s="101" t="s">
        <v>145</v>
      </c>
      <c r="D89" s="42"/>
      <c r="E89" s="42"/>
      <c r="F89" s="42"/>
      <c r="G89" s="42"/>
      <c r="H89" s="42"/>
      <c r="I89" s="42"/>
      <c r="J89" s="188">
        <f>BK89</f>
        <v>0</v>
      </c>
      <c r="K89" s="42"/>
      <c r="L89" s="46"/>
      <c r="M89" s="97"/>
      <c r="N89" s="189"/>
      <c r="O89" s="98"/>
      <c r="P89" s="190">
        <f>P90+P121+P138+P155</f>
        <v>0</v>
      </c>
      <c r="Q89" s="98"/>
      <c r="R89" s="190">
        <f>R90+R121+R138+R155</f>
        <v>0</v>
      </c>
      <c r="S89" s="98"/>
      <c r="T89" s="191">
        <f>T90+T121+T138+T155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72</v>
      </c>
      <c r="AU89" s="19" t="s">
        <v>130</v>
      </c>
      <c r="BK89" s="192">
        <f>BK90+BK121+BK138+BK155</f>
        <v>0</v>
      </c>
    </row>
    <row r="90" s="11" customFormat="1" ht="25.92" customHeight="1">
      <c r="A90" s="11"/>
      <c r="B90" s="193"/>
      <c r="C90" s="194"/>
      <c r="D90" s="195" t="s">
        <v>72</v>
      </c>
      <c r="E90" s="196" t="s">
        <v>3479</v>
      </c>
      <c r="F90" s="196" t="s">
        <v>3674</v>
      </c>
      <c r="G90" s="194"/>
      <c r="H90" s="194"/>
      <c r="I90" s="197"/>
      <c r="J90" s="198">
        <f>BK90</f>
        <v>0</v>
      </c>
      <c r="K90" s="194"/>
      <c r="L90" s="199"/>
      <c r="M90" s="200"/>
      <c r="N90" s="201"/>
      <c r="O90" s="201"/>
      <c r="P90" s="202">
        <f>SUM(P91:P120)</f>
        <v>0</v>
      </c>
      <c r="Q90" s="201"/>
      <c r="R90" s="202">
        <f>SUM(R91:R120)</f>
        <v>0</v>
      </c>
      <c r="S90" s="201"/>
      <c r="T90" s="203">
        <f>SUM(T91:T120)</f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R90" s="204" t="s">
        <v>81</v>
      </c>
      <c r="AT90" s="205" t="s">
        <v>72</v>
      </c>
      <c r="AU90" s="205" t="s">
        <v>73</v>
      </c>
      <c r="AY90" s="204" t="s">
        <v>147</v>
      </c>
      <c r="BK90" s="206">
        <f>SUM(BK91:BK120)</f>
        <v>0</v>
      </c>
    </row>
    <row r="91" s="2" customFormat="1" ht="16.5" customHeight="1">
      <c r="A91" s="40"/>
      <c r="B91" s="41"/>
      <c r="C91" s="207" t="s">
        <v>81</v>
      </c>
      <c r="D91" s="207" t="s">
        <v>148</v>
      </c>
      <c r="E91" s="208" t="s">
        <v>3675</v>
      </c>
      <c r="F91" s="209" t="s">
        <v>3676</v>
      </c>
      <c r="G91" s="210" t="s">
        <v>252</v>
      </c>
      <c r="H91" s="211">
        <v>70</v>
      </c>
      <c r="I91" s="212"/>
      <c r="J91" s="213">
        <f>ROUND(I91*H91,2)</f>
        <v>0</v>
      </c>
      <c r="K91" s="209" t="s">
        <v>19</v>
      </c>
      <c r="L91" s="46"/>
      <c r="M91" s="214" t="s">
        <v>19</v>
      </c>
      <c r="N91" s="215" t="s">
        <v>44</v>
      </c>
      <c r="O91" s="86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8" t="s">
        <v>152</v>
      </c>
      <c r="AT91" s="218" t="s">
        <v>148</v>
      </c>
      <c r="AU91" s="218" t="s">
        <v>81</v>
      </c>
      <c r="AY91" s="19" t="s">
        <v>147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19" t="s">
        <v>81</v>
      </c>
      <c r="BK91" s="219">
        <f>ROUND(I91*H91,2)</f>
        <v>0</v>
      </c>
      <c r="BL91" s="19" t="s">
        <v>152</v>
      </c>
      <c r="BM91" s="218" t="s">
        <v>3677</v>
      </c>
    </row>
    <row r="92" s="2" customFormat="1" ht="24.15" customHeight="1">
      <c r="A92" s="40"/>
      <c r="B92" s="41"/>
      <c r="C92" s="207" t="s">
        <v>83</v>
      </c>
      <c r="D92" s="207" t="s">
        <v>148</v>
      </c>
      <c r="E92" s="208" t="s">
        <v>3678</v>
      </c>
      <c r="F92" s="209" t="s">
        <v>3679</v>
      </c>
      <c r="G92" s="210" t="s">
        <v>1924</v>
      </c>
      <c r="H92" s="211">
        <v>8</v>
      </c>
      <c r="I92" s="212"/>
      <c r="J92" s="213">
        <f>ROUND(I92*H92,2)</f>
        <v>0</v>
      </c>
      <c r="K92" s="209" t="s">
        <v>19</v>
      </c>
      <c r="L92" s="46"/>
      <c r="M92" s="214" t="s">
        <v>19</v>
      </c>
      <c r="N92" s="215" t="s">
        <v>44</v>
      </c>
      <c r="O92" s="86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8" t="s">
        <v>152</v>
      </c>
      <c r="AT92" s="218" t="s">
        <v>148</v>
      </c>
      <c r="AU92" s="218" t="s">
        <v>81</v>
      </c>
      <c r="AY92" s="19" t="s">
        <v>147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19" t="s">
        <v>81</v>
      </c>
      <c r="BK92" s="219">
        <f>ROUND(I92*H92,2)</f>
        <v>0</v>
      </c>
      <c r="BL92" s="19" t="s">
        <v>152</v>
      </c>
      <c r="BM92" s="218" t="s">
        <v>3680</v>
      </c>
    </row>
    <row r="93" s="2" customFormat="1" ht="16.5" customHeight="1">
      <c r="A93" s="40"/>
      <c r="B93" s="41"/>
      <c r="C93" s="207" t="s">
        <v>161</v>
      </c>
      <c r="D93" s="207" t="s">
        <v>148</v>
      </c>
      <c r="E93" s="208" t="s">
        <v>3681</v>
      </c>
      <c r="F93" s="209" t="s">
        <v>3682</v>
      </c>
      <c r="G93" s="210" t="s">
        <v>1924</v>
      </c>
      <c r="H93" s="211">
        <v>8</v>
      </c>
      <c r="I93" s="212"/>
      <c r="J93" s="213">
        <f>ROUND(I93*H93,2)</f>
        <v>0</v>
      </c>
      <c r="K93" s="209" t="s">
        <v>19</v>
      </c>
      <c r="L93" s="46"/>
      <c r="M93" s="214" t="s">
        <v>19</v>
      </c>
      <c r="N93" s="215" t="s">
        <v>44</v>
      </c>
      <c r="O93" s="86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8" t="s">
        <v>152</v>
      </c>
      <c r="AT93" s="218" t="s">
        <v>148</v>
      </c>
      <c r="AU93" s="218" t="s">
        <v>81</v>
      </c>
      <c r="AY93" s="19" t="s">
        <v>147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81</v>
      </c>
      <c r="BK93" s="219">
        <f>ROUND(I93*H93,2)</f>
        <v>0</v>
      </c>
      <c r="BL93" s="19" t="s">
        <v>152</v>
      </c>
      <c r="BM93" s="218" t="s">
        <v>3683</v>
      </c>
    </row>
    <row r="94" s="2" customFormat="1" ht="16.5" customHeight="1">
      <c r="A94" s="40"/>
      <c r="B94" s="41"/>
      <c r="C94" s="207" t="s">
        <v>152</v>
      </c>
      <c r="D94" s="207" t="s">
        <v>148</v>
      </c>
      <c r="E94" s="208" t="s">
        <v>3684</v>
      </c>
      <c r="F94" s="209" t="s">
        <v>3685</v>
      </c>
      <c r="G94" s="210" t="s">
        <v>252</v>
      </c>
      <c r="H94" s="211">
        <v>134</v>
      </c>
      <c r="I94" s="212"/>
      <c r="J94" s="213">
        <f>ROUND(I94*H94,2)</f>
        <v>0</v>
      </c>
      <c r="K94" s="209" t="s">
        <v>19</v>
      </c>
      <c r="L94" s="46"/>
      <c r="M94" s="214" t="s">
        <v>19</v>
      </c>
      <c r="N94" s="215" t="s">
        <v>44</v>
      </c>
      <c r="O94" s="86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8" t="s">
        <v>152</v>
      </c>
      <c r="AT94" s="218" t="s">
        <v>148</v>
      </c>
      <c r="AU94" s="218" t="s">
        <v>81</v>
      </c>
      <c r="AY94" s="19" t="s">
        <v>147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9" t="s">
        <v>81</v>
      </c>
      <c r="BK94" s="219">
        <f>ROUND(I94*H94,2)</f>
        <v>0</v>
      </c>
      <c r="BL94" s="19" t="s">
        <v>152</v>
      </c>
      <c r="BM94" s="218" t="s">
        <v>3686</v>
      </c>
    </row>
    <row r="95" s="2" customFormat="1" ht="16.5" customHeight="1">
      <c r="A95" s="40"/>
      <c r="B95" s="41"/>
      <c r="C95" s="207" t="s">
        <v>169</v>
      </c>
      <c r="D95" s="207" t="s">
        <v>148</v>
      </c>
      <c r="E95" s="208" t="s">
        <v>3687</v>
      </c>
      <c r="F95" s="209" t="s">
        <v>3688</v>
      </c>
      <c r="G95" s="210" t="s">
        <v>252</v>
      </c>
      <c r="H95" s="211">
        <v>43</v>
      </c>
      <c r="I95" s="212"/>
      <c r="J95" s="213">
        <f>ROUND(I95*H95,2)</f>
        <v>0</v>
      </c>
      <c r="K95" s="209" t="s">
        <v>19</v>
      </c>
      <c r="L95" s="46"/>
      <c r="M95" s="214" t="s">
        <v>19</v>
      </c>
      <c r="N95" s="215" t="s">
        <v>44</v>
      </c>
      <c r="O95" s="86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8" t="s">
        <v>152</v>
      </c>
      <c r="AT95" s="218" t="s">
        <v>148</v>
      </c>
      <c r="AU95" s="218" t="s">
        <v>81</v>
      </c>
      <c r="AY95" s="19" t="s">
        <v>147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19" t="s">
        <v>81</v>
      </c>
      <c r="BK95" s="219">
        <f>ROUND(I95*H95,2)</f>
        <v>0</v>
      </c>
      <c r="BL95" s="19" t="s">
        <v>152</v>
      </c>
      <c r="BM95" s="218" t="s">
        <v>3689</v>
      </c>
    </row>
    <row r="96" s="2" customFormat="1" ht="16.5" customHeight="1">
      <c r="A96" s="40"/>
      <c r="B96" s="41"/>
      <c r="C96" s="207" t="s">
        <v>176</v>
      </c>
      <c r="D96" s="207" t="s">
        <v>148</v>
      </c>
      <c r="E96" s="208" t="s">
        <v>3690</v>
      </c>
      <c r="F96" s="209" t="s">
        <v>3691</v>
      </c>
      <c r="G96" s="210" t="s">
        <v>252</v>
      </c>
      <c r="H96" s="211">
        <v>95</v>
      </c>
      <c r="I96" s="212"/>
      <c r="J96" s="213">
        <f>ROUND(I96*H96,2)</f>
        <v>0</v>
      </c>
      <c r="K96" s="209" t="s">
        <v>19</v>
      </c>
      <c r="L96" s="46"/>
      <c r="M96" s="214" t="s">
        <v>19</v>
      </c>
      <c r="N96" s="215" t="s">
        <v>44</v>
      </c>
      <c r="O96" s="86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8" t="s">
        <v>152</v>
      </c>
      <c r="AT96" s="218" t="s">
        <v>148</v>
      </c>
      <c r="AU96" s="218" t="s">
        <v>81</v>
      </c>
      <c r="AY96" s="19" t="s">
        <v>147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9" t="s">
        <v>81</v>
      </c>
      <c r="BK96" s="219">
        <f>ROUND(I96*H96,2)</f>
        <v>0</v>
      </c>
      <c r="BL96" s="19" t="s">
        <v>152</v>
      </c>
      <c r="BM96" s="218" t="s">
        <v>3692</v>
      </c>
    </row>
    <row r="97" s="2" customFormat="1" ht="16.5" customHeight="1">
      <c r="A97" s="40"/>
      <c r="B97" s="41"/>
      <c r="C97" s="207" t="s">
        <v>182</v>
      </c>
      <c r="D97" s="207" t="s">
        <v>148</v>
      </c>
      <c r="E97" s="208" t="s">
        <v>3693</v>
      </c>
      <c r="F97" s="209" t="s">
        <v>3694</v>
      </c>
      <c r="G97" s="210" t="s">
        <v>252</v>
      </c>
      <c r="H97" s="211">
        <v>36</v>
      </c>
      <c r="I97" s="212"/>
      <c r="J97" s="213">
        <f>ROUND(I97*H97,2)</f>
        <v>0</v>
      </c>
      <c r="K97" s="209" t="s">
        <v>19</v>
      </c>
      <c r="L97" s="46"/>
      <c r="M97" s="214" t="s">
        <v>19</v>
      </c>
      <c r="N97" s="215" t="s">
        <v>44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152</v>
      </c>
      <c r="AT97" s="218" t="s">
        <v>148</v>
      </c>
      <c r="AU97" s="218" t="s">
        <v>81</v>
      </c>
      <c r="AY97" s="19" t="s">
        <v>147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81</v>
      </c>
      <c r="BK97" s="219">
        <f>ROUND(I97*H97,2)</f>
        <v>0</v>
      </c>
      <c r="BL97" s="19" t="s">
        <v>152</v>
      </c>
      <c r="BM97" s="218" t="s">
        <v>3695</v>
      </c>
    </row>
    <row r="98" s="2" customFormat="1" ht="16.5" customHeight="1">
      <c r="A98" s="40"/>
      <c r="B98" s="41"/>
      <c r="C98" s="207" t="s">
        <v>189</v>
      </c>
      <c r="D98" s="207" t="s">
        <v>148</v>
      </c>
      <c r="E98" s="208" t="s">
        <v>3696</v>
      </c>
      <c r="F98" s="209" t="s">
        <v>3697</v>
      </c>
      <c r="G98" s="210" t="s">
        <v>252</v>
      </c>
      <c r="H98" s="211">
        <v>13</v>
      </c>
      <c r="I98" s="212"/>
      <c r="J98" s="213">
        <f>ROUND(I98*H98,2)</f>
        <v>0</v>
      </c>
      <c r="K98" s="209" t="s">
        <v>19</v>
      </c>
      <c r="L98" s="46"/>
      <c r="M98" s="214" t="s">
        <v>19</v>
      </c>
      <c r="N98" s="215" t="s">
        <v>44</v>
      </c>
      <c r="O98" s="86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8" t="s">
        <v>152</v>
      </c>
      <c r="AT98" s="218" t="s">
        <v>148</v>
      </c>
      <c r="AU98" s="218" t="s">
        <v>81</v>
      </c>
      <c r="AY98" s="19" t="s">
        <v>147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19" t="s">
        <v>81</v>
      </c>
      <c r="BK98" s="219">
        <f>ROUND(I98*H98,2)</f>
        <v>0</v>
      </c>
      <c r="BL98" s="19" t="s">
        <v>152</v>
      </c>
      <c r="BM98" s="218" t="s">
        <v>3698</v>
      </c>
    </row>
    <row r="99" s="2" customFormat="1" ht="16.5" customHeight="1">
      <c r="A99" s="40"/>
      <c r="B99" s="41"/>
      <c r="C99" s="207" t="s">
        <v>195</v>
      </c>
      <c r="D99" s="207" t="s">
        <v>148</v>
      </c>
      <c r="E99" s="208" t="s">
        <v>3699</v>
      </c>
      <c r="F99" s="209" t="s">
        <v>3700</v>
      </c>
      <c r="G99" s="210" t="s">
        <v>252</v>
      </c>
      <c r="H99" s="211">
        <v>8</v>
      </c>
      <c r="I99" s="212"/>
      <c r="J99" s="213">
        <f>ROUND(I99*H99,2)</f>
        <v>0</v>
      </c>
      <c r="K99" s="209" t="s">
        <v>19</v>
      </c>
      <c r="L99" s="46"/>
      <c r="M99" s="214" t="s">
        <v>19</v>
      </c>
      <c r="N99" s="215" t="s">
        <v>44</v>
      </c>
      <c r="O99" s="86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152</v>
      </c>
      <c r="AT99" s="218" t="s">
        <v>148</v>
      </c>
      <c r="AU99" s="218" t="s">
        <v>81</v>
      </c>
      <c r="AY99" s="19" t="s">
        <v>147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81</v>
      </c>
      <c r="BK99" s="219">
        <f>ROUND(I99*H99,2)</f>
        <v>0</v>
      </c>
      <c r="BL99" s="19" t="s">
        <v>152</v>
      </c>
      <c r="BM99" s="218" t="s">
        <v>3701</v>
      </c>
    </row>
    <row r="100" s="2" customFormat="1" ht="16.5" customHeight="1">
      <c r="A100" s="40"/>
      <c r="B100" s="41"/>
      <c r="C100" s="207" t="s">
        <v>200</v>
      </c>
      <c r="D100" s="207" t="s">
        <v>148</v>
      </c>
      <c r="E100" s="208" t="s">
        <v>3702</v>
      </c>
      <c r="F100" s="209" t="s">
        <v>3703</v>
      </c>
      <c r="G100" s="210" t="s">
        <v>252</v>
      </c>
      <c r="H100" s="211">
        <v>35</v>
      </c>
      <c r="I100" s="212"/>
      <c r="J100" s="213">
        <f>ROUND(I100*H100,2)</f>
        <v>0</v>
      </c>
      <c r="K100" s="209" t="s">
        <v>19</v>
      </c>
      <c r="L100" s="46"/>
      <c r="M100" s="214" t="s">
        <v>19</v>
      </c>
      <c r="N100" s="215" t="s">
        <v>44</v>
      </c>
      <c r="O100" s="86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8" t="s">
        <v>152</v>
      </c>
      <c r="AT100" s="218" t="s">
        <v>148</v>
      </c>
      <c r="AU100" s="218" t="s">
        <v>81</v>
      </c>
      <c r="AY100" s="19" t="s">
        <v>147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9" t="s">
        <v>81</v>
      </c>
      <c r="BK100" s="219">
        <f>ROUND(I100*H100,2)</f>
        <v>0</v>
      </c>
      <c r="BL100" s="19" t="s">
        <v>152</v>
      </c>
      <c r="BM100" s="218" t="s">
        <v>3704</v>
      </c>
    </row>
    <row r="101" s="2" customFormat="1" ht="16.5" customHeight="1">
      <c r="A101" s="40"/>
      <c r="B101" s="41"/>
      <c r="C101" s="207" t="s">
        <v>208</v>
      </c>
      <c r="D101" s="207" t="s">
        <v>148</v>
      </c>
      <c r="E101" s="208" t="s">
        <v>3705</v>
      </c>
      <c r="F101" s="209" t="s">
        <v>3706</v>
      </c>
      <c r="G101" s="210" t="s">
        <v>1924</v>
      </c>
      <c r="H101" s="211">
        <v>36</v>
      </c>
      <c r="I101" s="212"/>
      <c r="J101" s="213">
        <f>ROUND(I101*H101,2)</f>
        <v>0</v>
      </c>
      <c r="K101" s="209" t="s">
        <v>19</v>
      </c>
      <c r="L101" s="46"/>
      <c r="M101" s="214" t="s">
        <v>19</v>
      </c>
      <c r="N101" s="215" t="s">
        <v>44</v>
      </c>
      <c r="O101" s="86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8" t="s">
        <v>152</v>
      </c>
      <c r="AT101" s="218" t="s">
        <v>148</v>
      </c>
      <c r="AU101" s="218" t="s">
        <v>81</v>
      </c>
      <c r="AY101" s="19" t="s">
        <v>147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81</v>
      </c>
      <c r="BK101" s="219">
        <f>ROUND(I101*H101,2)</f>
        <v>0</v>
      </c>
      <c r="BL101" s="19" t="s">
        <v>152</v>
      </c>
      <c r="BM101" s="218" t="s">
        <v>3707</v>
      </c>
    </row>
    <row r="102" s="2" customFormat="1" ht="16.5" customHeight="1">
      <c r="A102" s="40"/>
      <c r="B102" s="41"/>
      <c r="C102" s="207" t="s">
        <v>8</v>
      </c>
      <c r="D102" s="207" t="s">
        <v>148</v>
      </c>
      <c r="E102" s="208" t="s">
        <v>3708</v>
      </c>
      <c r="F102" s="209" t="s">
        <v>3709</v>
      </c>
      <c r="G102" s="210" t="s">
        <v>1924</v>
      </c>
      <c r="H102" s="211">
        <v>89</v>
      </c>
      <c r="I102" s="212"/>
      <c r="J102" s="213">
        <f>ROUND(I102*H102,2)</f>
        <v>0</v>
      </c>
      <c r="K102" s="209" t="s">
        <v>19</v>
      </c>
      <c r="L102" s="46"/>
      <c r="M102" s="214" t="s">
        <v>19</v>
      </c>
      <c r="N102" s="215" t="s">
        <v>44</v>
      </c>
      <c r="O102" s="86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8" t="s">
        <v>152</v>
      </c>
      <c r="AT102" s="218" t="s">
        <v>148</v>
      </c>
      <c r="AU102" s="218" t="s">
        <v>81</v>
      </c>
      <c r="AY102" s="19" t="s">
        <v>147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9" t="s">
        <v>81</v>
      </c>
      <c r="BK102" s="219">
        <f>ROUND(I102*H102,2)</f>
        <v>0</v>
      </c>
      <c r="BL102" s="19" t="s">
        <v>152</v>
      </c>
      <c r="BM102" s="218" t="s">
        <v>3710</v>
      </c>
    </row>
    <row r="103" s="2" customFormat="1" ht="16.5" customHeight="1">
      <c r="A103" s="40"/>
      <c r="B103" s="41"/>
      <c r="C103" s="207" t="s">
        <v>330</v>
      </c>
      <c r="D103" s="207" t="s">
        <v>148</v>
      </c>
      <c r="E103" s="208" t="s">
        <v>3711</v>
      </c>
      <c r="F103" s="209" t="s">
        <v>3712</v>
      </c>
      <c r="G103" s="210" t="s">
        <v>1924</v>
      </c>
      <c r="H103" s="211">
        <v>6</v>
      </c>
      <c r="I103" s="212"/>
      <c r="J103" s="213">
        <f>ROUND(I103*H103,2)</f>
        <v>0</v>
      </c>
      <c r="K103" s="209" t="s">
        <v>19</v>
      </c>
      <c r="L103" s="46"/>
      <c r="M103" s="214" t="s">
        <v>19</v>
      </c>
      <c r="N103" s="215" t="s">
        <v>44</v>
      </c>
      <c r="O103" s="86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8" t="s">
        <v>152</v>
      </c>
      <c r="AT103" s="218" t="s">
        <v>148</v>
      </c>
      <c r="AU103" s="218" t="s">
        <v>81</v>
      </c>
      <c r="AY103" s="19" t="s">
        <v>147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81</v>
      </c>
      <c r="BK103" s="219">
        <f>ROUND(I103*H103,2)</f>
        <v>0</v>
      </c>
      <c r="BL103" s="19" t="s">
        <v>152</v>
      </c>
      <c r="BM103" s="218" t="s">
        <v>3713</v>
      </c>
    </row>
    <row r="104" s="2" customFormat="1" ht="16.5" customHeight="1">
      <c r="A104" s="40"/>
      <c r="B104" s="41"/>
      <c r="C104" s="207" t="s">
        <v>337</v>
      </c>
      <c r="D104" s="207" t="s">
        <v>148</v>
      </c>
      <c r="E104" s="208" t="s">
        <v>3714</v>
      </c>
      <c r="F104" s="209" t="s">
        <v>3715</v>
      </c>
      <c r="G104" s="210" t="s">
        <v>1924</v>
      </c>
      <c r="H104" s="211">
        <v>4</v>
      </c>
      <c r="I104" s="212"/>
      <c r="J104" s="213">
        <f>ROUND(I104*H104,2)</f>
        <v>0</v>
      </c>
      <c r="K104" s="209" t="s">
        <v>19</v>
      </c>
      <c r="L104" s="46"/>
      <c r="M104" s="214" t="s">
        <v>19</v>
      </c>
      <c r="N104" s="215" t="s">
        <v>44</v>
      </c>
      <c r="O104" s="86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8" t="s">
        <v>152</v>
      </c>
      <c r="AT104" s="218" t="s">
        <v>148</v>
      </c>
      <c r="AU104" s="218" t="s">
        <v>81</v>
      </c>
      <c r="AY104" s="19" t="s">
        <v>147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19" t="s">
        <v>81</v>
      </c>
      <c r="BK104" s="219">
        <f>ROUND(I104*H104,2)</f>
        <v>0</v>
      </c>
      <c r="BL104" s="19" t="s">
        <v>152</v>
      </c>
      <c r="BM104" s="218" t="s">
        <v>3716</v>
      </c>
    </row>
    <row r="105" s="2" customFormat="1" ht="16.5" customHeight="1">
      <c r="A105" s="40"/>
      <c r="B105" s="41"/>
      <c r="C105" s="207" t="s">
        <v>346</v>
      </c>
      <c r="D105" s="207" t="s">
        <v>148</v>
      </c>
      <c r="E105" s="208" t="s">
        <v>3717</v>
      </c>
      <c r="F105" s="209" t="s">
        <v>3718</v>
      </c>
      <c r="G105" s="210" t="s">
        <v>1924</v>
      </c>
      <c r="H105" s="211">
        <v>23</v>
      </c>
      <c r="I105" s="212"/>
      <c r="J105" s="213">
        <f>ROUND(I105*H105,2)</f>
        <v>0</v>
      </c>
      <c r="K105" s="209" t="s">
        <v>19</v>
      </c>
      <c r="L105" s="46"/>
      <c r="M105" s="214" t="s">
        <v>19</v>
      </c>
      <c r="N105" s="215" t="s">
        <v>44</v>
      </c>
      <c r="O105" s="86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8" t="s">
        <v>152</v>
      </c>
      <c r="AT105" s="218" t="s">
        <v>148</v>
      </c>
      <c r="AU105" s="218" t="s">
        <v>81</v>
      </c>
      <c r="AY105" s="19" t="s">
        <v>147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9" t="s">
        <v>81</v>
      </c>
      <c r="BK105" s="219">
        <f>ROUND(I105*H105,2)</f>
        <v>0</v>
      </c>
      <c r="BL105" s="19" t="s">
        <v>152</v>
      </c>
      <c r="BM105" s="218" t="s">
        <v>3719</v>
      </c>
    </row>
    <row r="106" s="2" customFormat="1" ht="16.5" customHeight="1">
      <c r="A106" s="40"/>
      <c r="B106" s="41"/>
      <c r="C106" s="207" t="s">
        <v>321</v>
      </c>
      <c r="D106" s="207" t="s">
        <v>148</v>
      </c>
      <c r="E106" s="208" t="s">
        <v>3720</v>
      </c>
      <c r="F106" s="209" t="s">
        <v>3721</v>
      </c>
      <c r="G106" s="210" t="s">
        <v>1924</v>
      </c>
      <c r="H106" s="211">
        <v>2</v>
      </c>
      <c r="I106" s="212"/>
      <c r="J106" s="213">
        <f>ROUND(I106*H106,2)</f>
        <v>0</v>
      </c>
      <c r="K106" s="209" t="s">
        <v>19</v>
      </c>
      <c r="L106" s="46"/>
      <c r="M106" s="214" t="s">
        <v>19</v>
      </c>
      <c r="N106" s="215" t="s">
        <v>44</v>
      </c>
      <c r="O106" s="86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8" t="s">
        <v>152</v>
      </c>
      <c r="AT106" s="218" t="s">
        <v>148</v>
      </c>
      <c r="AU106" s="218" t="s">
        <v>81</v>
      </c>
      <c r="AY106" s="19" t="s">
        <v>147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9" t="s">
        <v>81</v>
      </c>
      <c r="BK106" s="219">
        <f>ROUND(I106*H106,2)</f>
        <v>0</v>
      </c>
      <c r="BL106" s="19" t="s">
        <v>152</v>
      </c>
      <c r="BM106" s="218" t="s">
        <v>3722</v>
      </c>
    </row>
    <row r="107" s="2" customFormat="1" ht="16.5" customHeight="1">
      <c r="A107" s="40"/>
      <c r="B107" s="41"/>
      <c r="C107" s="207" t="s">
        <v>360</v>
      </c>
      <c r="D107" s="207" t="s">
        <v>148</v>
      </c>
      <c r="E107" s="208" t="s">
        <v>3723</v>
      </c>
      <c r="F107" s="209" t="s">
        <v>3724</v>
      </c>
      <c r="G107" s="210" t="s">
        <v>1924</v>
      </c>
      <c r="H107" s="211">
        <v>2</v>
      </c>
      <c r="I107" s="212"/>
      <c r="J107" s="213">
        <f>ROUND(I107*H107,2)</f>
        <v>0</v>
      </c>
      <c r="K107" s="209" t="s">
        <v>19</v>
      </c>
      <c r="L107" s="46"/>
      <c r="M107" s="214" t="s">
        <v>19</v>
      </c>
      <c r="N107" s="215" t="s">
        <v>44</v>
      </c>
      <c r="O107" s="86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8" t="s">
        <v>152</v>
      </c>
      <c r="AT107" s="218" t="s">
        <v>148</v>
      </c>
      <c r="AU107" s="218" t="s">
        <v>81</v>
      </c>
      <c r="AY107" s="19" t="s">
        <v>147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9" t="s">
        <v>81</v>
      </c>
      <c r="BK107" s="219">
        <f>ROUND(I107*H107,2)</f>
        <v>0</v>
      </c>
      <c r="BL107" s="19" t="s">
        <v>152</v>
      </c>
      <c r="BM107" s="218" t="s">
        <v>3725</v>
      </c>
    </row>
    <row r="108" s="2" customFormat="1" ht="16.5" customHeight="1">
      <c r="A108" s="40"/>
      <c r="B108" s="41"/>
      <c r="C108" s="207" t="s">
        <v>367</v>
      </c>
      <c r="D108" s="207" t="s">
        <v>148</v>
      </c>
      <c r="E108" s="208" t="s">
        <v>3726</v>
      </c>
      <c r="F108" s="209" t="s">
        <v>3727</v>
      </c>
      <c r="G108" s="210" t="s">
        <v>1924</v>
      </c>
      <c r="H108" s="211">
        <v>4</v>
      </c>
      <c r="I108" s="212"/>
      <c r="J108" s="213">
        <f>ROUND(I108*H108,2)</f>
        <v>0</v>
      </c>
      <c r="K108" s="209" t="s">
        <v>19</v>
      </c>
      <c r="L108" s="46"/>
      <c r="M108" s="214" t="s">
        <v>19</v>
      </c>
      <c r="N108" s="215" t="s">
        <v>44</v>
      </c>
      <c r="O108" s="86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8" t="s">
        <v>152</v>
      </c>
      <c r="AT108" s="218" t="s">
        <v>148</v>
      </c>
      <c r="AU108" s="218" t="s">
        <v>81</v>
      </c>
      <c r="AY108" s="19" t="s">
        <v>147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19" t="s">
        <v>81</v>
      </c>
      <c r="BK108" s="219">
        <f>ROUND(I108*H108,2)</f>
        <v>0</v>
      </c>
      <c r="BL108" s="19" t="s">
        <v>152</v>
      </c>
      <c r="BM108" s="218" t="s">
        <v>3728</v>
      </c>
    </row>
    <row r="109" s="2" customFormat="1" ht="16.5" customHeight="1">
      <c r="A109" s="40"/>
      <c r="B109" s="41"/>
      <c r="C109" s="207" t="s">
        <v>386</v>
      </c>
      <c r="D109" s="207" t="s">
        <v>148</v>
      </c>
      <c r="E109" s="208" t="s">
        <v>3729</v>
      </c>
      <c r="F109" s="209" t="s">
        <v>3730</v>
      </c>
      <c r="G109" s="210" t="s">
        <v>1924</v>
      </c>
      <c r="H109" s="211">
        <v>2</v>
      </c>
      <c r="I109" s="212"/>
      <c r="J109" s="213">
        <f>ROUND(I109*H109,2)</f>
        <v>0</v>
      </c>
      <c r="K109" s="209" t="s">
        <v>19</v>
      </c>
      <c r="L109" s="46"/>
      <c r="M109" s="214" t="s">
        <v>19</v>
      </c>
      <c r="N109" s="215" t="s">
        <v>44</v>
      </c>
      <c r="O109" s="86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8" t="s">
        <v>152</v>
      </c>
      <c r="AT109" s="218" t="s">
        <v>148</v>
      </c>
      <c r="AU109" s="218" t="s">
        <v>81</v>
      </c>
      <c r="AY109" s="19" t="s">
        <v>147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19" t="s">
        <v>81</v>
      </c>
      <c r="BK109" s="219">
        <f>ROUND(I109*H109,2)</f>
        <v>0</v>
      </c>
      <c r="BL109" s="19" t="s">
        <v>152</v>
      </c>
      <c r="BM109" s="218" t="s">
        <v>3731</v>
      </c>
    </row>
    <row r="110" s="2" customFormat="1" ht="21.75" customHeight="1">
      <c r="A110" s="40"/>
      <c r="B110" s="41"/>
      <c r="C110" s="207" t="s">
        <v>397</v>
      </c>
      <c r="D110" s="207" t="s">
        <v>148</v>
      </c>
      <c r="E110" s="208" t="s">
        <v>3732</v>
      </c>
      <c r="F110" s="209" t="s">
        <v>3733</v>
      </c>
      <c r="G110" s="210" t="s">
        <v>1924</v>
      </c>
      <c r="H110" s="211">
        <v>1</v>
      </c>
      <c r="I110" s="212"/>
      <c r="J110" s="213">
        <f>ROUND(I110*H110,2)</f>
        <v>0</v>
      </c>
      <c r="K110" s="209" t="s">
        <v>19</v>
      </c>
      <c r="L110" s="46"/>
      <c r="M110" s="214" t="s">
        <v>19</v>
      </c>
      <c r="N110" s="215" t="s">
        <v>44</v>
      </c>
      <c r="O110" s="86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8" t="s">
        <v>152</v>
      </c>
      <c r="AT110" s="218" t="s">
        <v>148</v>
      </c>
      <c r="AU110" s="218" t="s">
        <v>81</v>
      </c>
      <c r="AY110" s="19" t="s">
        <v>147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19" t="s">
        <v>81</v>
      </c>
      <c r="BK110" s="219">
        <f>ROUND(I110*H110,2)</f>
        <v>0</v>
      </c>
      <c r="BL110" s="19" t="s">
        <v>152</v>
      </c>
      <c r="BM110" s="218" t="s">
        <v>3734</v>
      </c>
    </row>
    <row r="111" s="2" customFormat="1" ht="16.5" customHeight="1">
      <c r="A111" s="40"/>
      <c r="B111" s="41"/>
      <c r="C111" s="207" t="s">
        <v>7</v>
      </c>
      <c r="D111" s="207" t="s">
        <v>148</v>
      </c>
      <c r="E111" s="208" t="s">
        <v>3735</v>
      </c>
      <c r="F111" s="209" t="s">
        <v>3736</v>
      </c>
      <c r="G111" s="210" t="s">
        <v>1924</v>
      </c>
      <c r="H111" s="211">
        <v>4</v>
      </c>
      <c r="I111" s="212"/>
      <c r="J111" s="213">
        <f>ROUND(I111*H111,2)</f>
        <v>0</v>
      </c>
      <c r="K111" s="209" t="s">
        <v>19</v>
      </c>
      <c r="L111" s="46"/>
      <c r="M111" s="214" t="s">
        <v>19</v>
      </c>
      <c r="N111" s="215" t="s">
        <v>44</v>
      </c>
      <c r="O111" s="86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8" t="s">
        <v>152</v>
      </c>
      <c r="AT111" s="218" t="s">
        <v>148</v>
      </c>
      <c r="AU111" s="218" t="s">
        <v>81</v>
      </c>
      <c r="AY111" s="19" t="s">
        <v>147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81</v>
      </c>
      <c r="BK111" s="219">
        <f>ROUND(I111*H111,2)</f>
        <v>0</v>
      </c>
      <c r="BL111" s="19" t="s">
        <v>152</v>
      </c>
      <c r="BM111" s="218" t="s">
        <v>3737</v>
      </c>
    </row>
    <row r="112" s="2" customFormat="1" ht="16.5" customHeight="1">
      <c r="A112" s="40"/>
      <c r="B112" s="41"/>
      <c r="C112" s="207" t="s">
        <v>410</v>
      </c>
      <c r="D112" s="207" t="s">
        <v>148</v>
      </c>
      <c r="E112" s="208" t="s">
        <v>3738</v>
      </c>
      <c r="F112" s="209" t="s">
        <v>3739</v>
      </c>
      <c r="G112" s="210" t="s">
        <v>1924</v>
      </c>
      <c r="H112" s="211">
        <v>6</v>
      </c>
      <c r="I112" s="212"/>
      <c r="J112" s="213">
        <f>ROUND(I112*H112,2)</f>
        <v>0</v>
      </c>
      <c r="K112" s="209" t="s">
        <v>19</v>
      </c>
      <c r="L112" s="46"/>
      <c r="M112" s="214" t="s">
        <v>19</v>
      </c>
      <c r="N112" s="215" t="s">
        <v>44</v>
      </c>
      <c r="O112" s="86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8" t="s">
        <v>152</v>
      </c>
      <c r="AT112" s="218" t="s">
        <v>148</v>
      </c>
      <c r="AU112" s="218" t="s">
        <v>81</v>
      </c>
      <c r="AY112" s="19" t="s">
        <v>147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19" t="s">
        <v>81</v>
      </c>
      <c r="BK112" s="219">
        <f>ROUND(I112*H112,2)</f>
        <v>0</v>
      </c>
      <c r="BL112" s="19" t="s">
        <v>152</v>
      </c>
      <c r="BM112" s="218" t="s">
        <v>3740</v>
      </c>
    </row>
    <row r="113" s="2" customFormat="1" ht="16.5" customHeight="1">
      <c r="A113" s="40"/>
      <c r="B113" s="41"/>
      <c r="C113" s="207" t="s">
        <v>417</v>
      </c>
      <c r="D113" s="207" t="s">
        <v>148</v>
      </c>
      <c r="E113" s="208" t="s">
        <v>3741</v>
      </c>
      <c r="F113" s="209" t="s">
        <v>3742</v>
      </c>
      <c r="G113" s="210" t="s">
        <v>1924</v>
      </c>
      <c r="H113" s="211">
        <v>4</v>
      </c>
      <c r="I113" s="212"/>
      <c r="J113" s="213">
        <f>ROUND(I113*H113,2)</f>
        <v>0</v>
      </c>
      <c r="K113" s="209" t="s">
        <v>19</v>
      </c>
      <c r="L113" s="46"/>
      <c r="M113" s="214" t="s">
        <v>19</v>
      </c>
      <c r="N113" s="215" t="s">
        <v>44</v>
      </c>
      <c r="O113" s="86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8" t="s">
        <v>152</v>
      </c>
      <c r="AT113" s="218" t="s">
        <v>148</v>
      </c>
      <c r="AU113" s="218" t="s">
        <v>81</v>
      </c>
      <c r="AY113" s="19" t="s">
        <v>147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9" t="s">
        <v>81</v>
      </c>
      <c r="BK113" s="219">
        <f>ROUND(I113*H113,2)</f>
        <v>0</v>
      </c>
      <c r="BL113" s="19" t="s">
        <v>152</v>
      </c>
      <c r="BM113" s="218" t="s">
        <v>3743</v>
      </c>
    </row>
    <row r="114" s="2" customFormat="1" ht="16.5" customHeight="1">
      <c r="A114" s="40"/>
      <c r="B114" s="41"/>
      <c r="C114" s="207" t="s">
        <v>426</v>
      </c>
      <c r="D114" s="207" t="s">
        <v>148</v>
      </c>
      <c r="E114" s="208" t="s">
        <v>3744</v>
      </c>
      <c r="F114" s="209" t="s">
        <v>3745</v>
      </c>
      <c r="G114" s="210" t="s">
        <v>1924</v>
      </c>
      <c r="H114" s="211">
        <v>6</v>
      </c>
      <c r="I114" s="212"/>
      <c r="J114" s="213">
        <f>ROUND(I114*H114,2)</f>
        <v>0</v>
      </c>
      <c r="K114" s="209" t="s">
        <v>19</v>
      </c>
      <c r="L114" s="46"/>
      <c r="M114" s="214" t="s">
        <v>19</v>
      </c>
      <c r="N114" s="215" t="s">
        <v>44</v>
      </c>
      <c r="O114" s="86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8" t="s">
        <v>152</v>
      </c>
      <c r="AT114" s="218" t="s">
        <v>148</v>
      </c>
      <c r="AU114" s="218" t="s">
        <v>81</v>
      </c>
      <c r="AY114" s="19" t="s">
        <v>147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19" t="s">
        <v>81</v>
      </c>
      <c r="BK114" s="219">
        <f>ROUND(I114*H114,2)</f>
        <v>0</v>
      </c>
      <c r="BL114" s="19" t="s">
        <v>152</v>
      </c>
      <c r="BM114" s="218" t="s">
        <v>3746</v>
      </c>
    </row>
    <row r="115" s="2" customFormat="1" ht="16.5" customHeight="1">
      <c r="A115" s="40"/>
      <c r="B115" s="41"/>
      <c r="C115" s="207" t="s">
        <v>433</v>
      </c>
      <c r="D115" s="207" t="s">
        <v>148</v>
      </c>
      <c r="E115" s="208" t="s">
        <v>3747</v>
      </c>
      <c r="F115" s="209" t="s">
        <v>3748</v>
      </c>
      <c r="G115" s="210" t="s">
        <v>2715</v>
      </c>
      <c r="H115" s="211">
        <v>2</v>
      </c>
      <c r="I115" s="212"/>
      <c r="J115" s="213">
        <f>ROUND(I115*H115,2)</f>
        <v>0</v>
      </c>
      <c r="K115" s="209" t="s">
        <v>19</v>
      </c>
      <c r="L115" s="46"/>
      <c r="M115" s="214" t="s">
        <v>19</v>
      </c>
      <c r="N115" s="215" t="s">
        <v>44</v>
      </c>
      <c r="O115" s="86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8" t="s">
        <v>152</v>
      </c>
      <c r="AT115" s="218" t="s">
        <v>148</v>
      </c>
      <c r="AU115" s="218" t="s">
        <v>81</v>
      </c>
      <c r="AY115" s="19" t="s">
        <v>147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19" t="s">
        <v>81</v>
      </c>
      <c r="BK115" s="219">
        <f>ROUND(I115*H115,2)</f>
        <v>0</v>
      </c>
      <c r="BL115" s="19" t="s">
        <v>152</v>
      </c>
      <c r="BM115" s="218" t="s">
        <v>3749</v>
      </c>
    </row>
    <row r="116" s="2" customFormat="1" ht="16.5" customHeight="1">
      <c r="A116" s="40"/>
      <c r="B116" s="41"/>
      <c r="C116" s="207" t="s">
        <v>439</v>
      </c>
      <c r="D116" s="207" t="s">
        <v>148</v>
      </c>
      <c r="E116" s="208" t="s">
        <v>3750</v>
      </c>
      <c r="F116" s="209" t="s">
        <v>3751</v>
      </c>
      <c r="G116" s="210" t="s">
        <v>2715</v>
      </c>
      <c r="H116" s="211">
        <v>12</v>
      </c>
      <c r="I116" s="212"/>
      <c r="J116" s="213">
        <f>ROUND(I116*H116,2)</f>
        <v>0</v>
      </c>
      <c r="K116" s="209" t="s">
        <v>19</v>
      </c>
      <c r="L116" s="46"/>
      <c r="M116" s="214" t="s">
        <v>19</v>
      </c>
      <c r="N116" s="215" t="s">
        <v>44</v>
      </c>
      <c r="O116" s="86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8" t="s">
        <v>152</v>
      </c>
      <c r="AT116" s="218" t="s">
        <v>148</v>
      </c>
      <c r="AU116" s="218" t="s">
        <v>81</v>
      </c>
      <c r="AY116" s="19" t="s">
        <v>147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9" t="s">
        <v>81</v>
      </c>
      <c r="BK116" s="219">
        <f>ROUND(I116*H116,2)</f>
        <v>0</v>
      </c>
      <c r="BL116" s="19" t="s">
        <v>152</v>
      </c>
      <c r="BM116" s="218" t="s">
        <v>3752</v>
      </c>
    </row>
    <row r="117" s="2" customFormat="1" ht="16.5" customHeight="1">
      <c r="A117" s="40"/>
      <c r="B117" s="41"/>
      <c r="C117" s="207" t="s">
        <v>444</v>
      </c>
      <c r="D117" s="207" t="s">
        <v>148</v>
      </c>
      <c r="E117" s="208" t="s">
        <v>3753</v>
      </c>
      <c r="F117" s="209" t="s">
        <v>3754</v>
      </c>
      <c r="G117" s="210" t="s">
        <v>1924</v>
      </c>
      <c r="H117" s="211">
        <v>130</v>
      </c>
      <c r="I117" s="212"/>
      <c r="J117" s="213">
        <f>ROUND(I117*H117,2)</f>
        <v>0</v>
      </c>
      <c r="K117" s="209" t="s">
        <v>19</v>
      </c>
      <c r="L117" s="46"/>
      <c r="M117" s="214" t="s">
        <v>19</v>
      </c>
      <c r="N117" s="215" t="s">
        <v>44</v>
      </c>
      <c r="O117" s="86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8" t="s">
        <v>152</v>
      </c>
      <c r="AT117" s="218" t="s">
        <v>148</v>
      </c>
      <c r="AU117" s="218" t="s">
        <v>81</v>
      </c>
      <c r="AY117" s="19" t="s">
        <v>147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19" t="s">
        <v>81</v>
      </c>
      <c r="BK117" s="219">
        <f>ROUND(I117*H117,2)</f>
        <v>0</v>
      </c>
      <c r="BL117" s="19" t="s">
        <v>152</v>
      </c>
      <c r="BM117" s="218" t="s">
        <v>3755</v>
      </c>
    </row>
    <row r="118" s="2" customFormat="1" ht="16.5" customHeight="1">
      <c r="A118" s="40"/>
      <c r="B118" s="41"/>
      <c r="C118" s="207" t="s">
        <v>450</v>
      </c>
      <c r="D118" s="207" t="s">
        <v>148</v>
      </c>
      <c r="E118" s="208" t="s">
        <v>3756</v>
      </c>
      <c r="F118" s="209" t="s">
        <v>3757</v>
      </c>
      <c r="G118" s="210" t="s">
        <v>1339</v>
      </c>
      <c r="H118" s="283"/>
      <c r="I118" s="212"/>
      <c r="J118" s="213">
        <f>ROUND(I118*H118,2)</f>
        <v>0</v>
      </c>
      <c r="K118" s="209" t="s">
        <v>19</v>
      </c>
      <c r="L118" s="46"/>
      <c r="M118" s="214" t="s">
        <v>19</v>
      </c>
      <c r="N118" s="215" t="s">
        <v>44</v>
      </c>
      <c r="O118" s="86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8" t="s">
        <v>152</v>
      </c>
      <c r="AT118" s="218" t="s">
        <v>148</v>
      </c>
      <c r="AU118" s="218" t="s">
        <v>81</v>
      </c>
      <c r="AY118" s="19" t="s">
        <v>147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19" t="s">
        <v>81</v>
      </c>
      <c r="BK118" s="219">
        <f>ROUND(I118*H118,2)</f>
        <v>0</v>
      </c>
      <c r="BL118" s="19" t="s">
        <v>152</v>
      </c>
      <c r="BM118" s="218" t="s">
        <v>3758</v>
      </c>
    </row>
    <row r="119" s="2" customFormat="1" ht="21.75" customHeight="1">
      <c r="A119" s="40"/>
      <c r="B119" s="41"/>
      <c r="C119" s="207" t="s">
        <v>455</v>
      </c>
      <c r="D119" s="207" t="s">
        <v>148</v>
      </c>
      <c r="E119" s="208" t="s">
        <v>3759</v>
      </c>
      <c r="F119" s="209" t="s">
        <v>3760</v>
      </c>
      <c r="G119" s="210" t="s">
        <v>19</v>
      </c>
      <c r="H119" s="211">
        <v>0.029999999999999999</v>
      </c>
      <c r="I119" s="212"/>
      <c r="J119" s="213">
        <f>ROUND(I119*H119,2)</f>
        <v>0</v>
      </c>
      <c r="K119" s="209" t="s">
        <v>19</v>
      </c>
      <c r="L119" s="46"/>
      <c r="M119" s="214" t="s">
        <v>19</v>
      </c>
      <c r="N119" s="215" t="s">
        <v>44</v>
      </c>
      <c r="O119" s="86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8" t="s">
        <v>152</v>
      </c>
      <c r="AT119" s="218" t="s">
        <v>148</v>
      </c>
      <c r="AU119" s="218" t="s">
        <v>81</v>
      </c>
      <c r="AY119" s="19" t="s">
        <v>147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19" t="s">
        <v>81</v>
      </c>
      <c r="BK119" s="219">
        <f>ROUND(I119*H119,2)</f>
        <v>0</v>
      </c>
      <c r="BL119" s="19" t="s">
        <v>152</v>
      </c>
      <c r="BM119" s="218" t="s">
        <v>3761</v>
      </c>
    </row>
    <row r="120" s="2" customFormat="1" ht="16.5" customHeight="1">
      <c r="A120" s="40"/>
      <c r="B120" s="41"/>
      <c r="C120" s="207" t="s">
        <v>461</v>
      </c>
      <c r="D120" s="207" t="s">
        <v>148</v>
      </c>
      <c r="E120" s="208" t="s">
        <v>3762</v>
      </c>
      <c r="F120" s="209" t="s">
        <v>3763</v>
      </c>
      <c r="G120" s="210" t="s">
        <v>19</v>
      </c>
      <c r="H120" s="211">
        <v>0.059999999999999998</v>
      </c>
      <c r="I120" s="212"/>
      <c r="J120" s="213">
        <f>ROUND(I120*H120,2)</f>
        <v>0</v>
      </c>
      <c r="K120" s="209" t="s">
        <v>19</v>
      </c>
      <c r="L120" s="46"/>
      <c r="M120" s="214" t="s">
        <v>19</v>
      </c>
      <c r="N120" s="215" t="s">
        <v>44</v>
      </c>
      <c r="O120" s="86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8" t="s">
        <v>152</v>
      </c>
      <c r="AT120" s="218" t="s">
        <v>148</v>
      </c>
      <c r="AU120" s="218" t="s">
        <v>81</v>
      </c>
      <c r="AY120" s="19" t="s">
        <v>147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9" t="s">
        <v>81</v>
      </c>
      <c r="BK120" s="219">
        <f>ROUND(I120*H120,2)</f>
        <v>0</v>
      </c>
      <c r="BL120" s="19" t="s">
        <v>152</v>
      </c>
      <c r="BM120" s="218" t="s">
        <v>3764</v>
      </c>
    </row>
    <row r="121" s="11" customFormat="1" ht="25.92" customHeight="1">
      <c r="A121" s="11"/>
      <c r="B121" s="193"/>
      <c r="C121" s="194"/>
      <c r="D121" s="195" t="s">
        <v>72</v>
      </c>
      <c r="E121" s="196" t="s">
        <v>3481</v>
      </c>
      <c r="F121" s="196" t="s">
        <v>3765</v>
      </c>
      <c r="G121" s="194"/>
      <c r="H121" s="194"/>
      <c r="I121" s="197"/>
      <c r="J121" s="198">
        <f>BK121</f>
        <v>0</v>
      </c>
      <c r="K121" s="194"/>
      <c r="L121" s="199"/>
      <c r="M121" s="200"/>
      <c r="N121" s="201"/>
      <c r="O121" s="201"/>
      <c r="P121" s="202">
        <f>SUM(P122:P137)</f>
        <v>0</v>
      </c>
      <c r="Q121" s="201"/>
      <c r="R121" s="202">
        <f>SUM(R122:R137)</f>
        <v>0</v>
      </c>
      <c r="S121" s="201"/>
      <c r="T121" s="203">
        <f>SUM(T122:T137)</f>
        <v>0</v>
      </c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R121" s="204" t="s">
        <v>81</v>
      </c>
      <c r="AT121" s="205" t="s">
        <v>72</v>
      </c>
      <c r="AU121" s="205" t="s">
        <v>73</v>
      </c>
      <c r="AY121" s="204" t="s">
        <v>147</v>
      </c>
      <c r="BK121" s="206">
        <f>SUM(BK122:BK137)</f>
        <v>0</v>
      </c>
    </row>
    <row r="122" s="2" customFormat="1" ht="16.5" customHeight="1">
      <c r="A122" s="40"/>
      <c r="B122" s="41"/>
      <c r="C122" s="207" t="s">
        <v>468</v>
      </c>
      <c r="D122" s="207" t="s">
        <v>148</v>
      </c>
      <c r="E122" s="208" t="s">
        <v>3766</v>
      </c>
      <c r="F122" s="209" t="s">
        <v>3767</v>
      </c>
      <c r="G122" s="210" t="s">
        <v>1924</v>
      </c>
      <c r="H122" s="211">
        <v>2</v>
      </c>
      <c r="I122" s="212"/>
      <c r="J122" s="213">
        <f>ROUND(I122*H122,2)</f>
        <v>0</v>
      </c>
      <c r="K122" s="209" t="s">
        <v>19</v>
      </c>
      <c r="L122" s="46"/>
      <c r="M122" s="214" t="s">
        <v>19</v>
      </c>
      <c r="N122" s="215" t="s">
        <v>44</v>
      </c>
      <c r="O122" s="86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8" t="s">
        <v>152</v>
      </c>
      <c r="AT122" s="218" t="s">
        <v>148</v>
      </c>
      <c r="AU122" s="218" t="s">
        <v>81</v>
      </c>
      <c r="AY122" s="19" t="s">
        <v>147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19" t="s">
        <v>81</v>
      </c>
      <c r="BK122" s="219">
        <f>ROUND(I122*H122,2)</f>
        <v>0</v>
      </c>
      <c r="BL122" s="19" t="s">
        <v>152</v>
      </c>
      <c r="BM122" s="218" t="s">
        <v>3768</v>
      </c>
    </row>
    <row r="123" s="2" customFormat="1" ht="16.5" customHeight="1">
      <c r="A123" s="40"/>
      <c r="B123" s="41"/>
      <c r="C123" s="207" t="s">
        <v>474</v>
      </c>
      <c r="D123" s="207" t="s">
        <v>148</v>
      </c>
      <c r="E123" s="208" t="s">
        <v>3769</v>
      </c>
      <c r="F123" s="209" t="s">
        <v>3770</v>
      </c>
      <c r="G123" s="210" t="s">
        <v>1924</v>
      </c>
      <c r="H123" s="211">
        <v>1</v>
      </c>
      <c r="I123" s="212"/>
      <c r="J123" s="213">
        <f>ROUND(I123*H123,2)</f>
        <v>0</v>
      </c>
      <c r="K123" s="209" t="s">
        <v>19</v>
      </c>
      <c r="L123" s="46"/>
      <c r="M123" s="214" t="s">
        <v>19</v>
      </c>
      <c r="N123" s="215" t="s">
        <v>44</v>
      </c>
      <c r="O123" s="86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8" t="s">
        <v>152</v>
      </c>
      <c r="AT123" s="218" t="s">
        <v>148</v>
      </c>
      <c r="AU123" s="218" t="s">
        <v>81</v>
      </c>
      <c r="AY123" s="19" t="s">
        <v>147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9" t="s">
        <v>81</v>
      </c>
      <c r="BK123" s="219">
        <f>ROUND(I123*H123,2)</f>
        <v>0</v>
      </c>
      <c r="BL123" s="19" t="s">
        <v>152</v>
      </c>
      <c r="BM123" s="218" t="s">
        <v>3771</v>
      </c>
    </row>
    <row r="124" s="2" customFormat="1" ht="16.5" customHeight="1">
      <c r="A124" s="40"/>
      <c r="B124" s="41"/>
      <c r="C124" s="207" t="s">
        <v>480</v>
      </c>
      <c r="D124" s="207" t="s">
        <v>148</v>
      </c>
      <c r="E124" s="208" t="s">
        <v>3772</v>
      </c>
      <c r="F124" s="209" t="s">
        <v>3773</v>
      </c>
      <c r="G124" s="210" t="s">
        <v>1924</v>
      </c>
      <c r="H124" s="211">
        <v>7</v>
      </c>
      <c r="I124" s="212"/>
      <c r="J124" s="213">
        <f>ROUND(I124*H124,2)</f>
        <v>0</v>
      </c>
      <c r="K124" s="209" t="s">
        <v>19</v>
      </c>
      <c r="L124" s="46"/>
      <c r="M124" s="214" t="s">
        <v>19</v>
      </c>
      <c r="N124" s="215" t="s">
        <v>44</v>
      </c>
      <c r="O124" s="86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8" t="s">
        <v>152</v>
      </c>
      <c r="AT124" s="218" t="s">
        <v>148</v>
      </c>
      <c r="AU124" s="218" t="s">
        <v>81</v>
      </c>
      <c r="AY124" s="19" t="s">
        <v>147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9" t="s">
        <v>81</v>
      </c>
      <c r="BK124" s="219">
        <f>ROUND(I124*H124,2)</f>
        <v>0</v>
      </c>
      <c r="BL124" s="19" t="s">
        <v>152</v>
      </c>
      <c r="BM124" s="218" t="s">
        <v>3774</v>
      </c>
    </row>
    <row r="125" s="2" customFormat="1" ht="21.75" customHeight="1">
      <c r="A125" s="40"/>
      <c r="B125" s="41"/>
      <c r="C125" s="207" t="s">
        <v>490</v>
      </c>
      <c r="D125" s="207" t="s">
        <v>148</v>
      </c>
      <c r="E125" s="208" t="s">
        <v>3775</v>
      </c>
      <c r="F125" s="209" t="s">
        <v>3776</v>
      </c>
      <c r="G125" s="210" t="s">
        <v>1924</v>
      </c>
      <c r="H125" s="211">
        <v>1</v>
      </c>
      <c r="I125" s="212"/>
      <c r="J125" s="213">
        <f>ROUND(I125*H125,2)</f>
        <v>0</v>
      </c>
      <c r="K125" s="209" t="s">
        <v>19</v>
      </c>
      <c r="L125" s="46"/>
      <c r="M125" s="214" t="s">
        <v>19</v>
      </c>
      <c r="N125" s="215" t="s">
        <v>44</v>
      </c>
      <c r="O125" s="86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8" t="s">
        <v>152</v>
      </c>
      <c r="AT125" s="218" t="s">
        <v>148</v>
      </c>
      <c r="AU125" s="218" t="s">
        <v>81</v>
      </c>
      <c r="AY125" s="19" t="s">
        <v>147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19" t="s">
        <v>81</v>
      </c>
      <c r="BK125" s="219">
        <f>ROUND(I125*H125,2)</f>
        <v>0</v>
      </c>
      <c r="BL125" s="19" t="s">
        <v>152</v>
      </c>
      <c r="BM125" s="218" t="s">
        <v>3777</v>
      </c>
    </row>
    <row r="126" s="2" customFormat="1" ht="16.5" customHeight="1">
      <c r="A126" s="40"/>
      <c r="B126" s="41"/>
      <c r="C126" s="207" t="s">
        <v>496</v>
      </c>
      <c r="D126" s="207" t="s">
        <v>148</v>
      </c>
      <c r="E126" s="208" t="s">
        <v>3778</v>
      </c>
      <c r="F126" s="209" t="s">
        <v>3779</v>
      </c>
      <c r="G126" s="210" t="s">
        <v>1924</v>
      </c>
      <c r="H126" s="211">
        <v>1</v>
      </c>
      <c r="I126" s="212"/>
      <c r="J126" s="213">
        <f>ROUND(I126*H126,2)</f>
        <v>0</v>
      </c>
      <c r="K126" s="209" t="s">
        <v>19</v>
      </c>
      <c r="L126" s="46"/>
      <c r="M126" s="214" t="s">
        <v>19</v>
      </c>
      <c r="N126" s="215" t="s">
        <v>44</v>
      </c>
      <c r="O126" s="86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8" t="s">
        <v>152</v>
      </c>
      <c r="AT126" s="218" t="s">
        <v>148</v>
      </c>
      <c r="AU126" s="218" t="s">
        <v>81</v>
      </c>
      <c r="AY126" s="19" t="s">
        <v>147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19" t="s">
        <v>81</v>
      </c>
      <c r="BK126" s="219">
        <f>ROUND(I126*H126,2)</f>
        <v>0</v>
      </c>
      <c r="BL126" s="19" t="s">
        <v>152</v>
      </c>
      <c r="BM126" s="218" t="s">
        <v>3780</v>
      </c>
    </row>
    <row r="127" s="2" customFormat="1" ht="16.5" customHeight="1">
      <c r="A127" s="40"/>
      <c r="B127" s="41"/>
      <c r="C127" s="207" t="s">
        <v>503</v>
      </c>
      <c r="D127" s="207" t="s">
        <v>148</v>
      </c>
      <c r="E127" s="208" t="s">
        <v>3781</v>
      </c>
      <c r="F127" s="209" t="s">
        <v>3782</v>
      </c>
      <c r="G127" s="210" t="s">
        <v>1924</v>
      </c>
      <c r="H127" s="211">
        <v>2</v>
      </c>
      <c r="I127" s="212"/>
      <c r="J127" s="213">
        <f>ROUND(I127*H127,2)</f>
        <v>0</v>
      </c>
      <c r="K127" s="209" t="s">
        <v>19</v>
      </c>
      <c r="L127" s="46"/>
      <c r="M127" s="214" t="s">
        <v>19</v>
      </c>
      <c r="N127" s="215" t="s">
        <v>44</v>
      </c>
      <c r="O127" s="86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8" t="s">
        <v>152</v>
      </c>
      <c r="AT127" s="218" t="s">
        <v>148</v>
      </c>
      <c r="AU127" s="218" t="s">
        <v>81</v>
      </c>
      <c r="AY127" s="19" t="s">
        <v>147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19" t="s">
        <v>81</v>
      </c>
      <c r="BK127" s="219">
        <f>ROUND(I127*H127,2)</f>
        <v>0</v>
      </c>
      <c r="BL127" s="19" t="s">
        <v>152</v>
      </c>
      <c r="BM127" s="218" t="s">
        <v>3783</v>
      </c>
    </row>
    <row r="128" s="2" customFormat="1" ht="16.5" customHeight="1">
      <c r="A128" s="40"/>
      <c r="B128" s="41"/>
      <c r="C128" s="207" t="s">
        <v>511</v>
      </c>
      <c r="D128" s="207" t="s">
        <v>148</v>
      </c>
      <c r="E128" s="208" t="s">
        <v>3784</v>
      </c>
      <c r="F128" s="209" t="s">
        <v>3785</v>
      </c>
      <c r="G128" s="210" t="s">
        <v>1924</v>
      </c>
      <c r="H128" s="211">
        <v>2</v>
      </c>
      <c r="I128" s="212"/>
      <c r="J128" s="213">
        <f>ROUND(I128*H128,2)</f>
        <v>0</v>
      </c>
      <c r="K128" s="209" t="s">
        <v>19</v>
      </c>
      <c r="L128" s="46"/>
      <c r="M128" s="214" t="s">
        <v>19</v>
      </c>
      <c r="N128" s="215" t="s">
        <v>44</v>
      </c>
      <c r="O128" s="86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8" t="s">
        <v>152</v>
      </c>
      <c r="AT128" s="218" t="s">
        <v>148</v>
      </c>
      <c r="AU128" s="218" t="s">
        <v>81</v>
      </c>
      <c r="AY128" s="19" t="s">
        <v>147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9" t="s">
        <v>81</v>
      </c>
      <c r="BK128" s="219">
        <f>ROUND(I128*H128,2)</f>
        <v>0</v>
      </c>
      <c r="BL128" s="19" t="s">
        <v>152</v>
      </c>
      <c r="BM128" s="218" t="s">
        <v>3786</v>
      </c>
    </row>
    <row r="129" s="2" customFormat="1" ht="21.75" customHeight="1">
      <c r="A129" s="40"/>
      <c r="B129" s="41"/>
      <c r="C129" s="207" t="s">
        <v>518</v>
      </c>
      <c r="D129" s="207" t="s">
        <v>148</v>
      </c>
      <c r="E129" s="208" t="s">
        <v>3787</v>
      </c>
      <c r="F129" s="209" t="s">
        <v>3788</v>
      </c>
      <c r="G129" s="210" t="s">
        <v>1924</v>
      </c>
      <c r="H129" s="211">
        <v>7</v>
      </c>
      <c r="I129" s="212"/>
      <c r="J129" s="213">
        <f>ROUND(I129*H129,2)</f>
        <v>0</v>
      </c>
      <c r="K129" s="209" t="s">
        <v>19</v>
      </c>
      <c r="L129" s="46"/>
      <c r="M129" s="214" t="s">
        <v>19</v>
      </c>
      <c r="N129" s="215" t="s">
        <v>44</v>
      </c>
      <c r="O129" s="86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8" t="s">
        <v>152</v>
      </c>
      <c r="AT129" s="218" t="s">
        <v>148</v>
      </c>
      <c r="AU129" s="218" t="s">
        <v>81</v>
      </c>
      <c r="AY129" s="19" t="s">
        <v>147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19" t="s">
        <v>81</v>
      </c>
      <c r="BK129" s="219">
        <f>ROUND(I129*H129,2)</f>
        <v>0</v>
      </c>
      <c r="BL129" s="19" t="s">
        <v>152</v>
      </c>
      <c r="BM129" s="218" t="s">
        <v>3789</v>
      </c>
    </row>
    <row r="130" s="2" customFormat="1" ht="16.5" customHeight="1">
      <c r="A130" s="40"/>
      <c r="B130" s="41"/>
      <c r="C130" s="207" t="s">
        <v>529</v>
      </c>
      <c r="D130" s="207" t="s">
        <v>148</v>
      </c>
      <c r="E130" s="208" t="s">
        <v>3790</v>
      </c>
      <c r="F130" s="209" t="s">
        <v>3791</v>
      </c>
      <c r="G130" s="210" t="s">
        <v>1924</v>
      </c>
      <c r="H130" s="211">
        <v>4</v>
      </c>
      <c r="I130" s="212"/>
      <c r="J130" s="213">
        <f>ROUND(I130*H130,2)</f>
        <v>0</v>
      </c>
      <c r="K130" s="209" t="s">
        <v>19</v>
      </c>
      <c r="L130" s="46"/>
      <c r="M130" s="214" t="s">
        <v>19</v>
      </c>
      <c r="N130" s="215" t="s">
        <v>44</v>
      </c>
      <c r="O130" s="86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8" t="s">
        <v>152</v>
      </c>
      <c r="AT130" s="218" t="s">
        <v>148</v>
      </c>
      <c r="AU130" s="218" t="s">
        <v>81</v>
      </c>
      <c r="AY130" s="19" t="s">
        <v>147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9" t="s">
        <v>81</v>
      </c>
      <c r="BK130" s="219">
        <f>ROUND(I130*H130,2)</f>
        <v>0</v>
      </c>
      <c r="BL130" s="19" t="s">
        <v>152</v>
      </c>
      <c r="BM130" s="218" t="s">
        <v>3792</v>
      </c>
    </row>
    <row r="131" s="2" customFormat="1" ht="16.5" customHeight="1">
      <c r="A131" s="40"/>
      <c r="B131" s="41"/>
      <c r="C131" s="207" t="s">
        <v>535</v>
      </c>
      <c r="D131" s="207" t="s">
        <v>148</v>
      </c>
      <c r="E131" s="208" t="s">
        <v>3793</v>
      </c>
      <c r="F131" s="209" t="s">
        <v>3794</v>
      </c>
      <c r="G131" s="210" t="s">
        <v>1924</v>
      </c>
      <c r="H131" s="211">
        <v>2</v>
      </c>
      <c r="I131" s="212"/>
      <c r="J131" s="213">
        <f>ROUND(I131*H131,2)</f>
        <v>0</v>
      </c>
      <c r="K131" s="209" t="s">
        <v>19</v>
      </c>
      <c r="L131" s="46"/>
      <c r="M131" s="214" t="s">
        <v>19</v>
      </c>
      <c r="N131" s="215" t="s">
        <v>44</v>
      </c>
      <c r="O131" s="86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8" t="s">
        <v>152</v>
      </c>
      <c r="AT131" s="218" t="s">
        <v>148</v>
      </c>
      <c r="AU131" s="218" t="s">
        <v>81</v>
      </c>
      <c r="AY131" s="19" t="s">
        <v>147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19" t="s">
        <v>81</v>
      </c>
      <c r="BK131" s="219">
        <f>ROUND(I131*H131,2)</f>
        <v>0</v>
      </c>
      <c r="BL131" s="19" t="s">
        <v>152</v>
      </c>
      <c r="BM131" s="218" t="s">
        <v>3795</v>
      </c>
    </row>
    <row r="132" s="2" customFormat="1" ht="16.5" customHeight="1">
      <c r="A132" s="40"/>
      <c r="B132" s="41"/>
      <c r="C132" s="207" t="s">
        <v>541</v>
      </c>
      <c r="D132" s="207" t="s">
        <v>148</v>
      </c>
      <c r="E132" s="208" t="s">
        <v>3796</v>
      </c>
      <c r="F132" s="209" t="s">
        <v>3797</v>
      </c>
      <c r="G132" s="210" t="s">
        <v>1924</v>
      </c>
      <c r="H132" s="211">
        <v>1</v>
      </c>
      <c r="I132" s="212"/>
      <c r="J132" s="213">
        <f>ROUND(I132*H132,2)</f>
        <v>0</v>
      </c>
      <c r="K132" s="209" t="s">
        <v>19</v>
      </c>
      <c r="L132" s="46"/>
      <c r="M132" s="214" t="s">
        <v>19</v>
      </c>
      <c r="N132" s="215" t="s">
        <v>44</v>
      </c>
      <c r="O132" s="86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8" t="s">
        <v>152</v>
      </c>
      <c r="AT132" s="218" t="s">
        <v>148</v>
      </c>
      <c r="AU132" s="218" t="s">
        <v>81</v>
      </c>
      <c r="AY132" s="19" t="s">
        <v>147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19" t="s">
        <v>81</v>
      </c>
      <c r="BK132" s="219">
        <f>ROUND(I132*H132,2)</f>
        <v>0</v>
      </c>
      <c r="BL132" s="19" t="s">
        <v>152</v>
      </c>
      <c r="BM132" s="218" t="s">
        <v>3798</v>
      </c>
    </row>
    <row r="133" s="2" customFormat="1" ht="16.5" customHeight="1">
      <c r="A133" s="40"/>
      <c r="B133" s="41"/>
      <c r="C133" s="207" t="s">
        <v>546</v>
      </c>
      <c r="D133" s="207" t="s">
        <v>148</v>
      </c>
      <c r="E133" s="208" t="s">
        <v>3799</v>
      </c>
      <c r="F133" s="209" t="s">
        <v>3800</v>
      </c>
      <c r="G133" s="210" t="s">
        <v>1924</v>
      </c>
      <c r="H133" s="211">
        <v>1</v>
      </c>
      <c r="I133" s="212"/>
      <c r="J133" s="213">
        <f>ROUND(I133*H133,2)</f>
        <v>0</v>
      </c>
      <c r="K133" s="209" t="s">
        <v>19</v>
      </c>
      <c r="L133" s="46"/>
      <c r="M133" s="214" t="s">
        <v>19</v>
      </c>
      <c r="N133" s="215" t="s">
        <v>44</v>
      </c>
      <c r="O133" s="86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8" t="s">
        <v>152</v>
      </c>
      <c r="AT133" s="218" t="s">
        <v>148</v>
      </c>
      <c r="AU133" s="218" t="s">
        <v>81</v>
      </c>
      <c r="AY133" s="19" t="s">
        <v>147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19" t="s">
        <v>81</v>
      </c>
      <c r="BK133" s="219">
        <f>ROUND(I133*H133,2)</f>
        <v>0</v>
      </c>
      <c r="BL133" s="19" t="s">
        <v>152</v>
      </c>
      <c r="BM133" s="218" t="s">
        <v>3801</v>
      </c>
    </row>
    <row r="134" s="2" customFormat="1" ht="16.5" customHeight="1">
      <c r="A134" s="40"/>
      <c r="B134" s="41"/>
      <c r="C134" s="207" t="s">
        <v>554</v>
      </c>
      <c r="D134" s="207" t="s">
        <v>148</v>
      </c>
      <c r="E134" s="208" t="s">
        <v>3802</v>
      </c>
      <c r="F134" s="209" t="s">
        <v>3803</v>
      </c>
      <c r="G134" s="210" t="s">
        <v>3804</v>
      </c>
      <c r="H134" s="211">
        <v>6</v>
      </c>
      <c r="I134" s="212"/>
      <c r="J134" s="213">
        <f>ROUND(I134*H134,2)</f>
        <v>0</v>
      </c>
      <c r="K134" s="209" t="s">
        <v>19</v>
      </c>
      <c r="L134" s="46"/>
      <c r="M134" s="214" t="s">
        <v>19</v>
      </c>
      <c r="N134" s="215" t="s">
        <v>44</v>
      </c>
      <c r="O134" s="86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8" t="s">
        <v>152</v>
      </c>
      <c r="AT134" s="218" t="s">
        <v>148</v>
      </c>
      <c r="AU134" s="218" t="s">
        <v>81</v>
      </c>
      <c r="AY134" s="19" t="s">
        <v>147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19" t="s">
        <v>81</v>
      </c>
      <c r="BK134" s="219">
        <f>ROUND(I134*H134,2)</f>
        <v>0</v>
      </c>
      <c r="BL134" s="19" t="s">
        <v>152</v>
      </c>
      <c r="BM134" s="218" t="s">
        <v>3805</v>
      </c>
    </row>
    <row r="135" s="2" customFormat="1" ht="16.5" customHeight="1">
      <c r="A135" s="40"/>
      <c r="B135" s="41"/>
      <c r="C135" s="207" t="s">
        <v>561</v>
      </c>
      <c r="D135" s="207" t="s">
        <v>148</v>
      </c>
      <c r="E135" s="208" t="s">
        <v>3806</v>
      </c>
      <c r="F135" s="209" t="s">
        <v>3807</v>
      </c>
      <c r="G135" s="210" t="s">
        <v>1924</v>
      </c>
      <c r="H135" s="211">
        <v>1</v>
      </c>
      <c r="I135" s="212"/>
      <c r="J135" s="213">
        <f>ROUND(I135*H135,2)</f>
        <v>0</v>
      </c>
      <c r="K135" s="209" t="s">
        <v>19</v>
      </c>
      <c r="L135" s="46"/>
      <c r="M135" s="214" t="s">
        <v>19</v>
      </c>
      <c r="N135" s="215" t="s">
        <v>44</v>
      </c>
      <c r="O135" s="86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8" t="s">
        <v>152</v>
      </c>
      <c r="AT135" s="218" t="s">
        <v>148</v>
      </c>
      <c r="AU135" s="218" t="s">
        <v>81</v>
      </c>
      <c r="AY135" s="19" t="s">
        <v>147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19" t="s">
        <v>81</v>
      </c>
      <c r="BK135" s="219">
        <f>ROUND(I135*H135,2)</f>
        <v>0</v>
      </c>
      <c r="BL135" s="19" t="s">
        <v>152</v>
      </c>
      <c r="BM135" s="218" t="s">
        <v>3808</v>
      </c>
    </row>
    <row r="136" s="2" customFormat="1" ht="21.75" customHeight="1">
      <c r="A136" s="40"/>
      <c r="B136" s="41"/>
      <c r="C136" s="207" t="s">
        <v>569</v>
      </c>
      <c r="D136" s="207" t="s">
        <v>148</v>
      </c>
      <c r="E136" s="208" t="s">
        <v>3809</v>
      </c>
      <c r="F136" s="209" t="s">
        <v>3760</v>
      </c>
      <c r="G136" s="210" t="s">
        <v>19</v>
      </c>
      <c r="H136" s="211">
        <v>0.029999999999999999</v>
      </c>
      <c r="I136" s="212"/>
      <c r="J136" s="213">
        <f>ROUND(I136*H136,2)</f>
        <v>0</v>
      </c>
      <c r="K136" s="209" t="s">
        <v>19</v>
      </c>
      <c r="L136" s="46"/>
      <c r="M136" s="214" t="s">
        <v>19</v>
      </c>
      <c r="N136" s="215" t="s">
        <v>44</v>
      </c>
      <c r="O136" s="86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8" t="s">
        <v>152</v>
      </c>
      <c r="AT136" s="218" t="s">
        <v>148</v>
      </c>
      <c r="AU136" s="218" t="s">
        <v>81</v>
      </c>
      <c r="AY136" s="19" t="s">
        <v>147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19" t="s">
        <v>81</v>
      </c>
      <c r="BK136" s="219">
        <f>ROUND(I136*H136,2)</f>
        <v>0</v>
      </c>
      <c r="BL136" s="19" t="s">
        <v>152</v>
      </c>
      <c r="BM136" s="218" t="s">
        <v>3810</v>
      </c>
    </row>
    <row r="137" s="2" customFormat="1" ht="16.5" customHeight="1">
      <c r="A137" s="40"/>
      <c r="B137" s="41"/>
      <c r="C137" s="207" t="s">
        <v>574</v>
      </c>
      <c r="D137" s="207" t="s">
        <v>148</v>
      </c>
      <c r="E137" s="208" t="s">
        <v>3811</v>
      </c>
      <c r="F137" s="209" t="s">
        <v>3812</v>
      </c>
      <c r="G137" s="210" t="s">
        <v>19</v>
      </c>
      <c r="H137" s="211">
        <v>0.059999999999999998</v>
      </c>
      <c r="I137" s="212"/>
      <c r="J137" s="213">
        <f>ROUND(I137*H137,2)</f>
        <v>0</v>
      </c>
      <c r="K137" s="209" t="s">
        <v>19</v>
      </c>
      <c r="L137" s="46"/>
      <c r="M137" s="214" t="s">
        <v>19</v>
      </c>
      <c r="N137" s="215" t="s">
        <v>44</v>
      </c>
      <c r="O137" s="86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8" t="s">
        <v>152</v>
      </c>
      <c r="AT137" s="218" t="s">
        <v>148</v>
      </c>
      <c r="AU137" s="218" t="s">
        <v>81</v>
      </c>
      <c r="AY137" s="19" t="s">
        <v>147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19" t="s">
        <v>81</v>
      </c>
      <c r="BK137" s="219">
        <f>ROUND(I137*H137,2)</f>
        <v>0</v>
      </c>
      <c r="BL137" s="19" t="s">
        <v>152</v>
      </c>
      <c r="BM137" s="218" t="s">
        <v>3813</v>
      </c>
    </row>
    <row r="138" s="11" customFormat="1" ht="25.92" customHeight="1">
      <c r="A138" s="11"/>
      <c r="B138" s="193"/>
      <c r="C138" s="194"/>
      <c r="D138" s="195" t="s">
        <v>72</v>
      </c>
      <c r="E138" s="196" t="s">
        <v>3543</v>
      </c>
      <c r="F138" s="196" t="s">
        <v>3814</v>
      </c>
      <c r="G138" s="194"/>
      <c r="H138" s="194"/>
      <c r="I138" s="197"/>
      <c r="J138" s="198">
        <f>BK138</f>
        <v>0</v>
      </c>
      <c r="K138" s="194"/>
      <c r="L138" s="199"/>
      <c r="M138" s="200"/>
      <c r="N138" s="201"/>
      <c r="O138" s="201"/>
      <c r="P138" s="202">
        <f>SUM(P139:P154)</f>
        <v>0</v>
      </c>
      <c r="Q138" s="201"/>
      <c r="R138" s="202">
        <f>SUM(R139:R154)</f>
        <v>0</v>
      </c>
      <c r="S138" s="201"/>
      <c r="T138" s="203">
        <f>SUM(T139:T154)</f>
        <v>0</v>
      </c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R138" s="204" t="s">
        <v>81</v>
      </c>
      <c r="AT138" s="205" t="s">
        <v>72</v>
      </c>
      <c r="AU138" s="205" t="s">
        <v>73</v>
      </c>
      <c r="AY138" s="204" t="s">
        <v>147</v>
      </c>
      <c r="BK138" s="206">
        <f>SUM(BK139:BK154)</f>
        <v>0</v>
      </c>
    </row>
    <row r="139" s="2" customFormat="1" ht="16.5" customHeight="1">
      <c r="A139" s="40"/>
      <c r="B139" s="41"/>
      <c r="C139" s="207" t="s">
        <v>580</v>
      </c>
      <c r="D139" s="207" t="s">
        <v>148</v>
      </c>
      <c r="E139" s="208" t="s">
        <v>3766</v>
      </c>
      <c r="F139" s="209" t="s">
        <v>3767</v>
      </c>
      <c r="G139" s="210" t="s">
        <v>1924</v>
      </c>
      <c r="H139" s="211">
        <v>2</v>
      </c>
      <c r="I139" s="212"/>
      <c r="J139" s="213">
        <f>ROUND(I139*H139,2)</f>
        <v>0</v>
      </c>
      <c r="K139" s="209" t="s">
        <v>19</v>
      </c>
      <c r="L139" s="46"/>
      <c r="M139" s="214" t="s">
        <v>19</v>
      </c>
      <c r="N139" s="215" t="s">
        <v>44</v>
      </c>
      <c r="O139" s="86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8" t="s">
        <v>152</v>
      </c>
      <c r="AT139" s="218" t="s">
        <v>148</v>
      </c>
      <c r="AU139" s="218" t="s">
        <v>81</v>
      </c>
      <c r="AY139" s="19" t="s">
        <v>147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19" t="s">
        <v>81</v>
      </c>
      <c r="BK139" s="219">
        <f>ROUND(I139*H139,2)</f>
        <v>0</v>
      </c>
      <c r="BL139" s="19" t="s">
        <v>152</v>
      </c>
      <c r="BM139" s="218" t="s">
        <v>3815</v>
      </c>
    </row>
    <row r="140" s="2" customFormat="1" ht="16.5" customHeight="1">
      <c r="A140" s="40"/>
      <c r="B140" s="41"/>
      <c r="C140" s="207" t="s">
        <v>593</v>
      </c>
      <c r="D140" s="207" t="s">
        <v>148</v>
      </c>
      <c r="E140" s="208" t="s">
        <v>3769</v>
      </c>
      <c r="F140" s="209" t="s">
        <v>3770</v>
      </c>
      <c r="G140" s="210" t="s">
        <v>1924</v>
      </c>
      <c r="H140" s="211">
        <v>1</v>
      </c>
      <c r="I140" s="212"/>
      <c r="J140" s="213">
        <f>ROUND(I140*H140,2)</f>
        <v>0</v>
      </c>
      <c r="K140" s="209" t="s">
        <v>19</v>
      </c>
      <c r="L140" s="46"/>
      <c r="M140" s="214" t="s">
        <v>19</v>
      </c>
      <c r="N140" s="215" t="s">
        <v>44</v>
      </c>
      <c r="O140" s="86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8" t="s">
        <v>152</v>
      </c>
      <c r="AT140" s="218" t="s">
        <v>148</v>
      </c>
      <c r="AU140" s="218" t="s">
        <v>81</v>
      </c>
      <c r="AY140" s="19" t="s">
        <v>147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19" t="s">
        <v>81</v>
      </c>
      <c r="BK140" s="219">
        <f>ROUND(I140*H140,2)</f>
        <v>0</v>
      </c>
      <c r="BL140" s="19" t="s">
        <v>152</v>
      </c>
      <c r="BM140" s="218" t="s">
        <v>3816</v>
      </c>
    </row>
    <row r="141" s="2" customFormat="1" ht="16.5" customHeight="1">
      <c r="A141" s="40"/>
      <c r="B141" s="41"/>
      <c r="C141" s="207" t="s">
        <v>598</v>
      </c>
      <c r="D141" s="207" t="s">
        <v>148</v>
      </c>
      <c r="E141" s="208" t="s">
        <v>3772</v>
      </c>
      <c r="F141" s="209" t="s">
        <v>3773</v>
      </c>
      <c r="G141" s="210" t="s">
        <v>1924</v>
      </c>
      <c r="H141" s="211">
        <v>7</v>
      </c>
      <c r="I141" s="212"/>
      <c r="J141" s="213">
        <f>ROUND(I141*H141,2)</f>
        <v>0</v>
      </c>
      <c r="K141" s="209" t="s">
        <v>19</v>
      </c>
      <c r="L141" s="46"/>
      <c r="M141" s="214" t="s">
        <v>19</v>
      </c>
      <c r="N141" s="215" t="s">
        <v>44</v>
      </c>
      <c r="O141" s="86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8" t="s">
        <v>152</v>
      </c>
      <c r="AT141" s="218" t="s">
        <v>148</v>
      </c>
      <c r="AU141" s="218" t="s">
        <v>81</v>
      </c>
      <c r="AY141" s="19" t="s">
        <v>147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19" t="s">
        <v>81</v>
      </c>
      <c r="BK141" s="219">
        <f>ROUND(I141*H141,2)</f>
        <v>0</v>
      </c>
      <c r="BL141" s="19" t="s">
        <v>152</v>
      </c>
      <c r="BM141" s="218" t="s">
        <v>3817</v>
      </c>
    </row>
    <row r="142" s="2" customFormat="1" ht="21.75" customHeight="1">
      <c r="A142" s="40"/>
      <c r="B142" s="41"/>
      <c r="C142" s="207" t="s">
        <v>590</v>
      </c>
      <c r="D142" s="207" t="s">
        <v>148</v>
      </c>
      <c r="E142" s="208" t="s">
        <v>3775</v>
      </c>
      <c r="F142" s="209" t="s">
        <v>3776</v>
      </c>
      <c r="G142" s="210" t="s">
        <v>1924</v>
      </c>
      <c r="H142" s="211">
        <v>1</v>
      </c>
      <c r="I142" s="212"/>
      <c r="J142" s="213">
        <f>ROUND(I142*H142,2)</f>
        <v>0</v>
      </c>
      <c r="K142" s="209" t="s">
        <v>19</v>
      </c>
      <c r="L142" s="46"/>
      <c r="M142" s="214" t="s">
        <v>19</v>
      </c>
      <c r="N142" s="215" t="s">
        <v>44</v>
      </c>
      <c r="O142" s="86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8" t="s">
        <v>152</v>
      </c>
      <c r="AT142" s="218" t="s">
        <v>148</v>
      </c>
      <c r="AU142" s="218" t="s">
        <v>81</v>
      </c>
      <c r="AY142" s="19" t="s">
        <v>147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19" t="s">
        <v>81</v>
      </c>
      <c r="BK142" s="219">
        <f>ROUND(I142*H142,2)</f>
        <v>0</v>
      </c>
      <c r="BL142" s="19" t="s">
        <v>152</v>
      </c>
      <c r="BM142" s="218" t="s">
        <v>3818</v>
      </c>
    </row>
    <row r="143" s="2" customFormat="1" ht="16.5" customHeight="1">
      <c r="A143" s="40"/>
      <c r="B143" s="41"/>
      <c r="C143" s="207" t="s">
        <v>611</v>
      </c>
      <c r="D143" s="207" t="s">
        <v>148</v>
      </c>
      <c r="E143" s="208" t="s">
        <v>3778</v>
      </c>
      <c r="F143" s="209" t="s">
        <v>3779</v>
      </c>
      <c r="G143" s="210" t="s">
        <v>1924</v>
      </c>
      <c r="H143" s="211">
        <v>1</v>
      </c>
      <c r="I143" s="212"/>
      <c r="J143" s="213">
        <f>ROUND(I143*H143,2)</f>
        <v>0</v>
      </c>
      <c r="K143" s="209" t="s">
        <v>19</v>
      </c>
      <c r="L143" s="46"/>
      <c r="M143" s="214" t="s">
        <v>19</v>
      </c>
      <c r="N143" s="215" t="s">
        <v>44</v>
      </c>
      <c r="O143" s="86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8" t="s">
        <v>152</v>
      </c>
      <c r="AT143" s="218" t="s">
        <v>148</v>
      </c>
      <c r="AU143" s="218" t="s">
        <v>81</v>
      </c>
      <c r="AY143" s="19" t="s">
        <v>147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19" t="s">
        <v>81</v>
      </c>
      <c r="BK143" s="219">
        <f>ROUND(I143*H143,2)</f>
        <v>0</v>
      </c>
      <c r="BL143" s="19" t="s">
        <v>152</v>
      </c>
      <c r="BM143" s="218" t="s">
        <v>3819</v>
      </c>
    </row>
    <row r="144" s="2" customFormat="1" ht="16.5" customHeight="1">
      <c r="A144" s="40"/>
      <c r="B144" s="41"/>
      <c r="C144" s="207" t="s">
        <v>618</v>
      </c>
      <c r="D144" s="207" t="s">
        <v>148</v>
      </c>
      <c r="E144" s="208" t="s">
        <v>3781</v>
      </c>
      <c r="F144" s="209" t="s">
        <v>3782</v>
      </c>
      <c r="G144" s="210" t="s">
        <v>1924</v>
      </c>
      <c r="H144" s="211">
        <v>2</v>
      </c>
      <c r="I144" s="212"/>
      <c r="J144" s="213">
        <f>ROUND(I144*H144,2)</f>
        <v>0</v>
      </c>
      <c r="K144" s="209" t="s">
        <v>19</v>
      </c>
      <c r="L144" s="46"/>
      <c r="M144" s="214" t="s">
        <v>19</v>
      </c>
      <c r="N144" s="215" t="s">
        <v>44</v>
      </c>
      <c r="O144" s="86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8" t="s">
        <v>152</v>
      </c>
      <c r="AT144" s="218" t="s">
        <v>148</v>
      </c>
      <c r="AU144" s="218" t="s">
        <v>81</v>
      </c>
      <c r="AY144" s="19" t="s">
        <v>147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19" t="s">
        <v>81</v>
      </c>
      <c r="BK144" s="219">
        <f>ROUND(I144*H144,2)</f>
        <v>0</v>
      </c>
      <c r="BL144" s="19" t="s">
        <v>152</v>
      </c>
      <c r="BM144" s="218" t="s">
        <v>3820</v>
      </c>
    </row>
    <row r="145" s="2" customFormat="1" ht="16.5" customHeight="1">
      <c r="A145" s="40"/>
      <c r="B145" s="41"/>
      <c r="C145" s="207" t="s">
        <v>623</v>
      </c>
      <c r="D145" s="207" t="s">
        <v>148</v>
      </c>
      <c r="E145" s="208" t="s">
        <v>3784</v>
      </c>
      <c r="F145" s="209" t="s">
        <v>3785</v>
      </c>
      <c r="G145" s="210" t="s">
        <v>1924</v>
      </c>
      <c r="H145" s="211">
        <v>2</v>
      </c>
      <c r="I145" s="212"/>
      <c r="J145" s="213">
        <f>ROUND(I145*H145,2)</f>
        <v>0</v>
      </c>
      <c r="K145" s="209" t="s">
        <v>19</v>
      </c>
      <c r="L145" s="46"/>
      <c r="M145" s="214" t="s">
        <v>19</v>
      </c>
      <c r="N145" s="215" t="s">
        <v>44</v>
      </c>
      <c r="O145" s="86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8" t="s">
        <v>152</v>
      </c>
      <c r="AT145" s="218" t="s">
        <v>148</v>
      </c>
      <c r="AU145" s="218" t="s">
        <v>81</v>
      </c>
      <c r="AY145" s="19" t="s">
        <v>147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9" t="s">
        <v>81</v>
      </c>
      <c r="BK145" s="219">
        <f>ROUND(I145*H145,2)</f>
        <v>0</v>
      </c>
      <c r="BL145" s="19" t="s">
        <v>152</v>
      </c>
      <c r="BM145" s="218" t="s">
        <v>3821</v>
      </c>
    </row>
    <row r="146" s="2" customFormat="1" ht="21.75" customHeight="1">
      <c r="A146" s="40"/>
      <c r="B146" s="41"/>
      <c r="C146" s="207" t="s">
        <v>630</v>
      </c>
      <c r="D146" s="207" t="s">
        <v>148</v>
      </c>
      <c r="E146" s="208" t="s">
        <v>3787</v>
      </c>
      <c r="F146" s="209" t="s">
        <v>3788</v>
      </c>
      <c r="G146" s="210" t="s">
        <v>1924</v>
      </c>
      <c r="H146" s="211">
        <v>7</v>
      </c>
      <c r="I146" s="212"/>
      <c r="J146" s="213">
        <f>ROUND(I146*H146,2)</f>
        <v>0</v>
      </c>
      <c r="K146" s="209" t="s">
        <v>19</v>
      </c>
      <c r="L146" s="46"/>
      <c r="M146" s="214" t="s">
        <v>19</v>
      </c>
      <c r="N146" s="215" t="s">
        <v>44</v>
      </c>
      <c r="O146" s="86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8" t="s">
        <v>152</v>
      </c>
      <c r="AT146" s="218" t="s">
        <v>148</v>
      </c>
      <c r="AU146" s="218" t="s">
        <v>81</v>
      </c>
      <c r="AY146" s="19" t="s">
        <v>147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19" t="s">
        <v>81</v>
      </c>
      <c r="BK146" s="219">
        <f>ROUND(I146*H146,2)</f>
        <v>0</v>
      </c>
      <c r="BL146" s="19" t="s">
        <v>152</v>
      </c>
      <c r="BM146" s="218" t="s">
        <v>3822</v>
      </c>
    </row>
    <row r="147" s="2" customFormat="1" ht="16.5" customHeight="1">
      <c r="A147" s="40"/>
      <c r="B147" s="41"/>
      <c r="C147" s="207" t="s">
        <v>639</v>
      </c>
      <c r="D147" s="207" t="s">
        <v>148</v>
      </c>
      <c r="E147" s="208" t="s">
        <v>3790</v>
      </c>
      <c r="F147" s="209" t="s">
        <v>3791</v>
      </c>
      <c r="G147" s="210" t="s">
        <v>1924</v>
      </c>
      <c r="H147" s="211">
        <v>4</v>
      </c>
      <c r="I147" s="212"/>
      <c r="J147" s="213">
        <f>ROUND(I147*H147,2)</f>
        <v>0</v>
      </c>
      <c r="K147" s="209" t="s">
        <v>19</v>
      </c>
      <c r="L147" s="46"/>
      <c r="M147" s="214" t="s">
        <v>19</v>
      </c>
      <c r="N147" s="215" t="s">
        <v>44</v>
      </c>
      <c r="O147" s="86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8" t="s">
        <v>152</v>
      </c>
      <c r="AT147" s="218" t="s">
        <v>148</v>
      </c>
      <c r="AU147" s="218" t="s">
        <v>81</v>
      </c>
      <c r="AY147" s="19" t="s">
        <v>147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19" t="s">
        <v>81</v>
      </c>
      <c r="BK147" s="219">
        <f>ROUND(I147*H147,2)</f>
        <v>0</v>
      </c>
      <c r="BL147" s="19" t="s">
        <v>152</v>
      </c>
      <c r="BM147" s="218" t="s">
        <v>3823</v>
      </c>
    </row>
    <row r="148" s="2" customFormat="1" ht="16.5" customHeight="1">
      <c r="A148" s="40"/>
      <c r="B148" s="41"/>
      <c r="C148" s="207" t="s">
        <v>646</v>
      </c>
      <c r="D148" s="207" t="s">
        <v>148</v>
      </c>
      <c r="E148" s="208" t="s">
        <v>3793</v>
      </c>
      <c r="F148" s="209" t="s">
        <v>3794</v>
      </c>
      <c r="G148" s="210" t="s">
        <v>1924</v>
      </c>
      <c r="H148" s="211">
        <v>2</v>
      </c>
      <c r="I148" s="212"/>
      <c r="J148" s="213">
        <f>ROUND(I148*H148,2)</f>
        <v>0</v>
      </c>
      <c r="K148" s="209" t="s">
        <v>19</v>
      </c>
      <c r="L148" s="46"/>
      <c r="M148" s="214" t="s">
        <v>19</v>
      </c>
      <c r="N148" s="215" t="s">
        <v>44</v>
      </c>
      <c r="O148" s="86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8" t="s">
        <v>152</v>
      </c>
      <c r="AT148" s="218" t="s">
        <v>148</v>
      </c>
      <c r="AU148" s="218" t="s">
        <v>81</v>
      </c>
      <c r="AY148" s="19" t="s">
        <v>147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19" t="s">
        <v>81</v>
      </c>
      <c r="BK148" s="219">
        <f>ROUND(I148*H148,2)</f>
        <v>0</v>
      </c>
      <c r="BL148" s="19" t="s">
        <v>152</v>
      </c>
      <c r="BM148" s="218" t="s">
        <v>3824</v>
      </c>
    </row>
    <row r="149" s="2" customFormat="1" ht="16.5" customHeight="1">
      <c r="A149" s="40"/>
      <c r="B149" s="41"/>
      <c r="C149" s="207" t="s">
        <v>652</v>
      </c>
      <c r="D149" s="207" t="s">
        <v>148</v>
      </c>
      <c r="E149" s="208" t="s">
        <v>3825</v>
      </c>
      <c r="F149" s="209" t="s">
        <v>3826</v>
      </c>
      <c r="G149" s="210" t="s">
        <v>1924</v>
      </c>
      <c r="H149" s="211">
        <v>1</v>
      </c>
      <c r="I149" s="212"/>
      <c r="J149" s="213">
        <f>ROUND(I149*H149,2)</f>
        <v>0</v>
      </c>
      <c r="K149" s="209" t="s">
        <v>19</v>
      </c>
      <c r="L149" s="46"/>
      <c r="M149" s="214" t="s">
        <v>19</v>
      </c>
      <c r="N149" s="215" t="s">
        <v>44</v>
      </c>
      <c r="O149" s="86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8" t="s">
        <v>152</v>
      </c>
      <c r="AT149" s="218" t="s">
        <v>148</v>
      </c>
      <c r="AU149" s="218" t="s">
        <v>81</v>
      </c>
      <c r="AY149" s="19" t="s">
        <v>147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19" t="s">
        <v>81</v>
      </c>
      <c r="BK149" s="219">
        <f>ROUND(I149*H149,2)</f>
        <v>0</v>
      </c>
      <c r="BL149" s="19" t="s">
        <v>152</v>
      </c>
      <c r="BM149" s="218" t="s">
        <v>3827</v>
      </c>
    </row>
    <row r="150" s="2" customFormat="1" ht="16.5" customHeight="1">
      <c r="A150" s="40"/>
      <c r="B150" s="41"/>
      <c r="C150" s="207" t="s">
        <v>1013</v>
      </c>
      <c r="D150" s="207" t="s">
        <v>148</v>
      </c>
      <c r="E150" s="208" t="s">
        <v>3799</v>
      </c>
      <c r="F150" s="209" t="s">
        <v>3800</v>
      </c>
      <c r="G150" s="210" t="s">
        <v>1924</v>
      </c>
      <c r="H150" s="211">
        <v>1</v>
      </c>
      <c r="I150" s="212"/>
      <c r="J150" s="213">
        <f>ROUND(I150*H150,2)</f>
        <v>0</v>
      </c>
      <c r="K150" s="209" t="s">
        <v>19</v>
      </c>
      <c r="L150" s="46"/>
      <c r="M150" s="214" t="s">
        <v>19</v>
      </c>
      <c r="N150" s="215" t="s">
        <v>44</v>
      </c>
      <c r="O150" s="86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8" t="s">
        <v>152</v>
      </c>
      <c r="AT150" s="218" t="s">
        <v>148</v>
      </c>
      <c r="AU150" s="218" t="s">
        <v>81</v>
      </c>
      <c r="AY150" s="19" t="s">
        <v>147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19" t="s">
        <v>81</v>
      </c>
      <c r="BK150" s="219">
        <f>ROUND(I150*H150,2)</f>
        <v>0</v>
      </c>
      <c r="BL150" s="19" t="s">
        <v>152</v>
      </c>
      <c r="BM150" s="218" t="s">
        <v>3828</v>
      </c>
    </row>
    <row r="151" s="2" customFormat="1" ht="16.5" customHeight="1">
      <c r="A151" s="40"/>
      <c r="B151" s="41"/>
      <c r="C151" s="207" t="s">
        <v>1025</v>
      </c>
      <c r="D151" s="207" t="s">
        <v>148</v>
      </c>
      <c r="E151" s="208" t="s">
        <v>3802</v>
      </c>
      <c r="F151" s="209" t="s">
        <v>3803</v>
      </c>
      <c r="G151" s="210" t="s">
        <v>3804</v>
      </c>
      <c r="H151" s="211">
        <v>6</v>
      </c>
      <c r="I151" s="212"/>
      <c r="J151" s="213">
        <f>ROUND(I151*H151,2)</f>
        <v>0</v>
      </c>
      <c r="K151" s="209" t="s">
        <v>19</v>
      </c>
      <c r="L151" s="46"/>
      <c r="M151" s="214" t="s">
        <v>19</v>
      </c>
      <c r="N151" s="215" t="s">
        <v>44</v>
      </c>
      <c r="O151" s="86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8" t="s">
        <v>152</v>
      </c>
      <c r="AT151" s="218" t="s">
        <v>148</v>
      </c>
      <c r="AU151" s="218" t="s">
        <v>81</v>
      </c>
      <c r="AY151" s="19" t="s">
        <v>147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19" t="s">
        <v>81</v>
      </c>
      <c r="BK151" s="219">
        <f>ROUND(I151*H151,2)</f>
        <v>0</v>
      </c>
      <c r="BL151" s="19" t="s">
        <v>152</v>
      </c>
      <c r="BM151" s="218" t="s">
        <v>3829</v>
      </c>
    </row>
    <row r="152" s="2" customFormat="1" ht="16.5" customHeight="1">
      <c r="A152" s="40"/>
      <c r="B152" s="41"/>
      <c r="C152" s="207" t="s">
        <v>1030</v>
      </c>
      <c r="D152" s="207" t="s">
        <v>148</v>
      </c>
      <c r="E152" s="208" t="s">
        <v>3806</v>
      </c>
      <c r="F152" s="209" t="s">
        <v>3807</v>
      </c>
      <c r="G152" s="210" t="s">
        <v>1924</v>
      </c>
      <c r="H152" s="211">
        <v>1</v>
      </c>
      <c r="I152" s="212"/>
      <c r="J152" s="213">
        <f>ROUND(I152*H152,2)</f>
        <v>0</v>
      </c>
      <c r="K152" s="209" t="s">
        <v>19</v>
      </c>
      <c r="L152" s="46"/>
      <c r="M152" s="214" t="s">
        <v>19</v>
      </c>
      <c r="N152" s="215" t="s">
        <v>44</v>
      </c>
      <c r="O152" s="86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8" t="s">
        <v>152</v>
      </c>
      <c r="AT152" s="218" t="s">
        <v>148</v>
      </c>
      <c r="AU152" s="218" t="s">
        <v>81</v>
      </c>
      <c r="AY152" s="19" t="s">
        <v>147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19" t="s">
        <v>81</v>
      </c>
      <c r="BK152" s="219">
        <f>ROUND(I152*H152,2)</f>
        <v>0</v>
      </c>
      <c r="BL152" s="19" t="s">
        <v>152</v>
      </c>
      <c r="BM152" s="218" t="s">
        <v>3830</v>
      </c>
    </row>
    <row r="153" s="2" customFormat="1" ht="21.75" customHeight="1">
      <c r="A153" s="40"/>
      <c r="B153" s="41"/>
      <c r="C153" s="207" t="s">
        <v>1039</v>
      </c>
      <c r="D153" s="207" t="s">
        <v>148</v>
      </c>
      <c r="E153" s="208" t="s">
        <v>3831</v>
      </c>
      <c r="F153" s="209" t="s">
        <v>3760</v>
      </c>
      <c r="G153" s="210" t="s">
        <v>19</v>
      </c>
      <c r="H153" s="211">
        <v>0.029999999999999999</v>
      </c>
      <c r="I153" s="212"/>
      <c r="J153" s="213">
        <f>ROUND(I153*H153,2)</f>
        <v>0</v>
      </c>
      <c r="K153" s="209" t="s">
        <v>19</v>
      </c>
      <c r="L153" s="46"/>
      <c r="M153" s="214" t="s">
        <v>19</v>
      </c>
      <c r="N153" s="215" t="s">
        <v>44</v>
      </c>
      <c r="O153" s="86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8" t="s">
        <v>152</v>
      </c>
      <c r="AT153" s="218" t="s">
        <v>148</v>
      </c>
      <c r="AU153" s="218" t="s">
        <v>81</v>
      </c>
      <c r="AY153" s="19" t="s">
        <v>147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19" t="s">
        <v>81</v>
      </c>
      <c r="BK153" s="219">
        <f>ROUND(I153*H153,2)</f>
        <v>0</v>
      </c>
      <c r="BL153" s="19" t="s">
        <v>152</v>
      </c>
      <c r="BM153" s="218" t="s">
        <v>3832</v>
      </c>
    </row>
    <row r="154" s="2" customFormat="1" ht="16.5" customHeight="1">
      <c r="A154" s="40"/>
      <c r="B154" s="41"/>
      <c r="C154" s="207" t="s">
        <v>1045</v>
      </c>
      <c r="D154" s="207" t="s">
        <v>148</v>
      </c>
      <c r="E154" s="208" t="s">
        <v>3833</v>
      </c>
      <c r="F154" s="209" t="s">
        <v>3812</v>
      </c>
      <c r="G154" s="210" t="s">
        <v>19</v>
      </c>
      <c r="H154" s="211">
        <v>0.059999999999999998</v>
      </c>
      <c r="I154" s="212"/>
      <c r="J154" s="213">
        <f>ROUND(I154*H154,2)</f>
        <v>0</v>
      </c>
      <c r="K154" s="209" t="s">
        <v>19</v>
      </c>
      <c r="L154" s="46"/>
      <c r="M154" s="214" t="s">
        <v>19</v>
      </c>
      <c r="N154" s="215" t="s">
        <v>44</v>
      </c>
      <c r="O154" s="86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8" t="s">
        <v>152</v>
      </c>
      <c r="AT154" s="218" t="s">
        <v>148</v>
      </c>
      <c r="AU154" s="218" t="s">
        <v>81</v>
      </c>
      <c r="AY154" s="19" t="s">
        <v>147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19" t="s">
        <v>81</v>
      </c>
      <c r="BK154" s="219">
        <f>ROUND(I154*H154,2)</f>
        <v>0</v>
      </c>
      <c r="BL154" s="19" t="s">
        <v>152</v>
      </c>
      <c r="BM154" s="218" t="s">
        <v>3834</v>
      </c>
    </row>
    <row r="155" s="11" customFormat="1" ht="25.92" customHeight="1">
      <c r="A155" s="11"/>
      <c r="B155" s="193"/>
      <c r="C155" s="194"/>
      <c r="D155" s="195" t="s">
        <v>72</v>
      </c>
      <c r="E155" s="196" t="s">
        <v>3545</v>
      </c>
      <c r="F155" s="196" t="s">
        <v>3835</v>
      </c>
      <c r="G155" s="194"/>
      <c r="H155" s="194"/>
      <c r="I155" s="197"/>
      <c r="J155" s="198">
        <f>BK155</f>
        <v>0</v>
      </c>
      <c r="K155" s="194"/>
      <c r="L155" s="199"/>
      <c r="M155" s="200"/>
      <c r="N155" s="201"/>
      <c r="O155" s="201"/>
      <c r="P155" s="202">
        <f>SUM(P156:P157)</f>
        <v>0</v>
      </c>
      <c r="Q155" s="201"/>
      <c r="R155" s="202">
        <f>SUM(R156:R157)</f>
        <v>0</v>
      </c>
      <c r="S155" s="201"/>
      <c r="T155" s="203">
        <f>SUM(T156:T157)</f>
        <v>0</v>
      </c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R155" s="204" t="s">
        <v>81</v>
      </c>
      <c r="AT155" s="205" t="s">
        <v>72</v>
      </c>
      <c r="AU155" s="205" t="s">
        <v>73</v>
      </c>
      <c r="AY155" s="204" t="s">
        <v>147</v>
      </c>
      <c r="BK155" s="206">
        <f>SUM(BK156:BK157)</f>
        <v>0</v>
      </c>
    </row>
    <row r="156" s="2" customFormat="1" ht="16.5" customHeight="1">
      <c r="A156" s="40"/>
      <c r="B156" s="41"/>
      <c r="C156" s="207" t="s">
        <v>724</v>
      </c>
      <c r="D156" s="207" t="s">
        <v>148</v>
      </c>
      <c r="E156" s="208" t="s">
        <v>3836</v>
      </c>
      <c r="F156" s="209" t="s">
        <v>3837</v>
      </c>
      <c r="G156" s="210" t="s">
        <v>1339</v>
      </c>
      <c r="H156" s="283"/>
      <c r="I156" s="212"/>
      <c r="J156" s="213">
        <f>ROUND(I156*H156,2)</f>
        <v>0</v>
      </c>
      <c r="K156" s="209" t="s">
        <v>19</v>
      </c>
      <c r="L156" s="46"/>
      <c r="M156" s="214" t="s">
        <v>19</v>
      </c>
      <c r="N156" s="215" t="s">
        <v>44</v>
      </c>
      <c r="O156" s="86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8" t="s">
        <v>152</v>
      </c>
      <c r="AT156" s="218" t="s">
        <v>148</v>
      </c>
      <c r="AU156" s="218" t="s">
        <v>81</v>
      </c>
      <c r="AY156" s="19" t="s">
        <v>147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19" t="s">
        <v>81</v>
      </c>
      <c r="BK156" s="219">
        <f>ROUND(I156*H156,2)</f>
        <v>0</v>
      </c>
      <c r="BL156" s="19" t="s">
        <v>152</v>
      </c>
      <c r="BM156" s="218" t="s">
        <v>3838</v>
      </c>
    </row>
    <row r="157" s="2" customFormat="1" ht="16.5" customHeight="1">
      <c r="A157" s="40"/>
      <c r="B157" s="41"/>
      <c r="C157" s="207" t="s">
        <v>1057</v>
      </c>
      <c r="D157" s="207" t="s">
        <v>148</v>
      </c>
      <c r="E157" s="208" t="s">
        <v>3839</v>
      </c>
      <c r="F157" s="209" t="s">
        <v>3840</v>
      </c>
      <c r="G157" s="210" t="s">
        <v>2715</v>
      </c>
      <c r="H157" s="211">
        <v>16</v>
      </c>
      <c r="I157" s="212"/>
      <c r="J157" s="213">
        <f>ROUND(I157*H157,2)</f>
        <v>0</v>
      </c>
      <c r="K157" s="209" t="s">
        <v>19</v>
      </c>
      <c r="L157" s="46"/>
      <c r="M157" s="242" t="s">
        <v>19</v>
      </c>
      <c r="N157" s="243" t="s">
        <v>44</v>
      </c>
      <c r="O157" s="244"/>
      <c r="P157" s="245">
        <f>O157*H157</f>
        <v>0</v>
      </c>
      <c r="Q157" s="245">
        <v>0</v>
      </c>
      <c r="R157" s="245">
        <f>Q157*H157</f>
        <v>0</v>
      </c>
      <c r="S157" s="245">
        <v>0</v>
      </c>
      <c r="T157" s="24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8" t="s">
        <v>152</v>
      </c>
      <c r="AT157" s="218" t="s">
        <v>148</v>
      </c>
      <c r="AU157" s="218" t="s">
        <v>81</v>
      </c>
      <c r="AY157" s="19" t="s">
        <v>147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19" t="s">
        <v>81</v>
      </c>
      <c r="BK157" s="219">
        <f>ROUND(I157*H157,2)</f>
        <v>0</v>
      </c>
      <c r="BL157" s="19" t="s">
        <v>152</v>
      </c>
      <c r="BM157" s="218" t="s">
        <v>3841</v>
      </c>
    </row>
    <row r="158" s="2" customFormat="1" ht="6.96" customHeight="1">
      <c r="A158" s="40"/>
      <c r="B158" s="61"/>
      <c r="C158" s="62"/>
      <c r="D158" s="62"/>
      <c r="E158" s="62"/>
      <c r="F158" s="62"/>
      <c r="G158" s="62"/>
      <c r="H158" s="62"/>
      <c r="I158" s="62"/>
      <c r="J158" s="62"/>
      <c r="K158" s="62"/>
      <c r="L158" s="46"/>
      <c r="M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</row>
  </sheetData>
  <sheetProtection sheet="1" autoFilter="0" formatColumns="0" formatRows="0" objects="1" scenarios="1" spinCount="100000" saltValue="MIAqtBSA0IhvFdjC7YGqkLHUhI3HLdieohXkIx2yqT8SmMpDsq8bD7ICPR1ciZtb3zS05ClecKa9BIChYW1O4w==" hashValue="fcyGZMdUJhopnpobrxKipd+8remNdsC65yLMA8Sxg/m9TQRImrHTykml1/DSzsR4Q1PaxOb8z0VeyZPQvZcTrw==" algorithmName="SHA-512" password="9690"/>
  <autoFilter ref="C88:K15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123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124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Víceúčelový objekt č.p. 55 - stavební úpravy 2NP a přístavba výtahu</v>
      </c>
      <c r="F7" s="144"/>
      <c r="G7" s="144"/>
      <c r="H7" s="144"/>
      <c r="L7" s="22"/>
    </row>
    <row r="8" s="1" customFormat="1" ht="12" customHeight="1">
      <c r="B8" s="22"/>
      <c r="D8" s="144" t="s">
        <v>125</v>
      </c>
      <c r="L8" s="22"/>
    </row>
    <row r="9" s="2" customFormat="1" ht="16.5" customHeight="1">
      <c r="A9" s="40"/>
      <c r="B9" s="46"/>
      <c r="C9" s="40"/>
      <c r="D9" s="40"/>
      <c r="E9" s="145" t="s">
        <v>1913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1914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3842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3669</v>
      </c>
      <c r="G14" s="40"/>
      <c r="H14" s="40"/>
      <c r="I14" s="144" t="s">
        <v>23</v>
      </c>
      <c r="J14" s="148" t="str">
        <f>'Rekapitulace stavby'!AN8</f>
        <v>21. 9. 2024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35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36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37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39</v>
      </c>
      <c r="E32" s="40"/>
      <c r="F32" s="40"/>
      <c r="G32" s="40"/>
      <c r="H32" s="40"/>
      <c r="I32" s="40"/>
      <c r="J32" s="155">
        <f>ROUND(J94,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41</v>
      </c>
      <c r="G34" s="40"/>
      <c r="H34" s="40"/>
      <c r="I34" s="156" t="s">
        <v>40</v>
      </c>
      <c r="J34" s="156" t="s">
        <v>42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43</v>
      </c>
      <c r="E35" s="144" t="s">
        <v>44</v>
      </c>
      <c r="F35" s="158">
        <f>ROUND((SUM(BE94:BE145)),  2)</f>
        <v>0</v>
      </c>
      <c r="G35" s="40"/>
      <c r="H35" s="40"/>
      <c r="I35" s="159">
        <v>0.20999999999999999</v>
      </c>
      <c r="J35" s="158">
        <f>ROUND(((SUM(BE94:BE145))*I35),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45</v>
      </c>
      <c r="F36" s="158">
        <f>ROUND((SUM(BF94:BF145)),  2)</f>
        <v>0</v>
      </c>
      <c r="G36" s="40"/>
      <c r="H36" s="40"/>
      <c r="I36" s="159">
        <v>0.12</v>
      </c>
      <c r="J36" s="158">
        <f>ROUND(((SUM(BF94:BF145))*I36),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46</v>
      </c>
      <c r="F37" s="158">
        <f>ROUND((SUM(BG94:BG145)),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47</v>
      </c>
      <c r="F38" s="158">
        <f>ROUND((SUM(BH94:BH145)),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48</v>
      </c>
      <c r="F39" s="158">
        <f>ROUND((SUM(BI94:BI145)),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49</v>
      </c>
      <c r="E41" s="162"/>
      <c r="F41" s="162"/>
      <c r="G41" s="163" t="s">
        <v>50</v>
      </c>
      <c r="H41" s="164" t="s">
        <v>51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127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71" t="str">
        <f>E7</f>
        <v>Víceúčelový objekt č.p. 55 - stavební úpravy 2NP a přístavba výtahu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1913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1914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03.11 - Stavební práce pro profese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21. 9. 2024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Obec Zlatá Koruna</v>
      </c>
      <c r="G58" s="42"/>
      <c r="H58" s="42"/>
      <c r="I58" s="34" t="s">
        <v>31</v>
      </c>
      <c r="J58" s="38" t="str">
        <f>E23</f>
        <v>Ing. Ladislav Sláma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5.6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Filip Šimek www.rozp.cz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128</v>
      </c>
      <c r="D61" s="173"/>
      <c r="E61" s="173"/>
      <c r="F61" s="173"/>
      <c r="G61" s="173"/>
      <c r="H61" s="173"/>
      <c r="I61" s="173"/>
      <c r="J61" s="174" t="s">
        <v>129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71</v>
      </c>
      <c r="D63" s="42"/>
      <c r="E63" s="42"/>
      <c r="F63" s="42"/>
      <c r="G63" s="42"/>
      <c r="H63" s="42"/>
      <c r="I63" s="42"/>
      <c r="J63" s="104">
        <f>J94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130</v>
      </c>
    </row>
    <row r="64" s="9" customFormat="1" ht="24.96" customHeight="1">
      <c r="A64" s="9"/>
      <c r="B64" s="176"/>
      <c r="C64" s="177"/>
      <c r="D64" s="178" t="s">
        <v>217</v>
      </c>
      <c r="E64" s="179"/>
      <c r="F64" s="179"/>
      <c r="G64" s="179"/>
      <c r="H64" s="179"/>
      <c r="I64" s="179"/>
      <c r="J64" s="180">
        <f>J95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4" customFormat="1" ht="19.92" customHeight="1">
      <c r="A65" s="14"/>
      <c r="B65" s="247"/>
      <c r="C65" s="127"/>
      <c r="D65" s="248" t="s">
        <v>218</v>
      </c>
      <c r="E65" s="249"/>
      <c r="F65" s="249"/>
      <c r="G65" s="249"/>
      <c r="H65" s="249"/>
      <c r="I65" s="249"/>
      <c r="J65" s="250">
        <f>J96</f>
        <v>0</v>
      </c>
      <c r="K65" s="127"/>
      <c r="L65" s="251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</row>
    <row r="66" s="14" customFormat="1" ht="19.92" customHeight="1">
      <c r="A66" s="14"/>
      <c r="B66" s="247"/>
      <c r="C66" s="127"/>
      <c r="D66" s="248" t="s">
        <v>662</v>
      </c>
      <c r="E66" s="249"/>
      <c r="F66" s="249"/>
      <c r="G66" s="249"/>
      <c r="H66" s="249"/>
      <c r="I66" s="249"/>
      <c r="J66" s="250">
        <f>J106</f>
        <v>0</v>
      </c>
      <c r="K66" s="127"/>
      <c r="L66" s="251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</row>
    <row r="67" s="14" customFormat="1" ht="19.92" customHeight="1">
      <c r="A67" s="14"/>
      <c r="B67" s="247"/>
      <c r="C67" s="127"/>
      <c r="D67" s="248" t="s">
        <v>220</v>
      </c>
      <c r="E67" s="249"/>
      <c r="F67" s="249"/>
      <c r="G67" s="249"/>
      <c r="H67" s="249"/>
      <c r="I67" s="249"/>
      <c r="J67" s="250">
        <f>J111</f>
        <v>0</v>
      </c>
      <c r="K67" s="127"/>
      <c r="L67" s="251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</row>
    <row r="68" s="14" customFormat="1" ht="19.92" customHeight="1">
      <c r="A68" s="14"/>
      <c r="B68" s="247"/>
      <c r="C68" s="127"/>
      <c r="D68" s="248" t="s">
        <v>221</v>
      </c>
      <c r="E68" s="249"/>
      <c r="F68" s="249"/>
      <c r="G68" s="249"/>
      <c r="H68" s="249"/>
      <c r="I68" s="249"/>
      <c r="J68" s="250">
        <f>J121</f>
        <v>0</v>
      </c>
      <c r="K68" s="127"/>
      <c r="L68" s="251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</row>
    <row r="69" s="14" customFormat="1" ht="19.92" customHeight="1">
      <c r="A69" s="14"/>
      <c r="B69" s="247"/>
      <c r="C69" s="127"/>
      <c r="D69" s="248" t="s">
        <v>664</v>
      </c>
      <c r="E69" s="249"/>
      <c r="F69" s="249"/>
      <c r="G69" s="249"/>
      <c r="H69" s="249"/>
      <c r="I69" s="249"/>
      <c r="J69" s="250">
        <f>J132</f>
        <v>0</v>
      </c>
      <c r="K69" s="127"/>
      <c r="L69" s="251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</row>
    <row r="70" s="9" customFormat="1" ht="24.96" customHeight="1">
      <c r="A70" s="9"/>
      <c r="B70" s="176"/>
      <c r="C70" s="177"/>
      <c r="D70" s="178" t="s">
        <v>222</v>
      </c>
      <c r="E70" s="179"/>
      <c r="F70" s="179"/>
      <c r="G70" s="179"/>
      <c r="H70" s="179"/>
      <c r="I70" s="179"/>
      <c r="J70" s="180">
        <f>J134</f>
        <v>0</v>
      </c>
      <c r="K70" s="177"/>
      <c r="L70" s="18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4" customFormat="1" ht="19.92" customHeight="1">
      <c r="A71" s="14"/>
      <c r="B71" s="247"/>
      <c r="C71" s="127"/>
      <c r="D71" s="248" t="s">
        <v>667</v>
      </c>
      <c r="E71" s="249"/>
      <c r="F71" s="249"/>
      <c r="G71" s="249"/>
      <c r="H71" s="249"/>
      <c r="I71" s="249"/>
      <c r="J71" s="250">
        <f>J135</f>
        <v>0</v>
      </c>
      <c r="K71" s="127"/>
      <c r="L71" s="251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</row>
    <row r="72" s="14" customFormat="1" ht="19.92" customHeight="1">
      <c r="A72" s="14"/>
      <c r="B72" s="247"/>
      <c r="C72" s="127"/>
      <c r="D72" s="248" t="s">
        <v>228</v>
      </c>
      <c r="E72" s="249"/>
      <c r="F72" s="249"/>
      <c r="G72" s="249"/>
      <c r="H72" s="249"/>
      <c r="I72" s="249"/>
      <c r="J72" s="250">
        <f>J138</f>
        <v>0</v>
      </c>
      <c r="K72" s="127"/>
      <c r="L72" s="251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</row>
    <row r="73" s="2" customFormat="1" ht="21.84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8" s="2" customFormat="1" ht="6.96" customHeight="1">
      <c r="A78" s="40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4.96" customHeight="1">
      <c r="A79" s="40"/>
      <c r="B79" s="41"/>
      <c r="C79" s="25" t="s">
        <v>133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16</v>
      </c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6.25" customHeight="1">
      <c r="A82" s="40"/>
      <c r="B82" s="41"/>
      <c r="C82" s="42"/>
      <c r="D82" s="42"/>
      <c r="E82" s="171" t="str">
        <f>E7</f>
        <v>Víceúčelový objekt č.p. 55 - stavební úpravy 2NP a přístavba výtahu</v>
      </c>
      <c r="F82" s="34"/>
      <c r="G82" s="34"/>
      <c r="H82" s="34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" customFormat="1" ht="12" customHeight="1">
      <c r="B83" s="23"/>
      <c r="C83" s="34" t="s">
        <v>125</v>
      </c>
      <c r="D83" s="24"/>
      <c r="E83" s="24"/>
      <c r="F83" s="24"/>
      <c r="G83" s="24"/>
      <c r="H83" s="24"/>
      <c r="I83" s="24"/>
      <c r="J83" s="24"/>
      <c r="K83" s="24"/>
      <c r="L83" s="22"/>
    </row>
    <row r="84" s="2" customFormat="1" ht="16.5" customHeight="1">
      <c r="A84" s="40"/>
      <c r="B84" s="41"/>
      <c r="C84" s="42"/>
      <c r="D84" s="42"/>
      <c r="E84" s="171" t="s">
        <v>1913</v>
      </c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1914</v>
      </c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6.5" customHeight="1">
      <c r="A86" s="40"/>
      <c r="B86" s="41"/>
      <c r="C86" s="42"/>
      <c r="D86" s="42"/>
      <c r="E86" s="71" t="str">
        <f>E11</f>
        <v>03.11 - Stavební práce pro profese</v>
      </c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21</v>
      </c>
      <c r="D88" s="42"/>
      <c r="E88" s="42"/>
      <c r="F88" s="29" t="str">
        <f>F14</f>
        <v xml:space="preserve"> </v>
      </c>
      <c r="G88" s="42"/>
      <c r="H88" s="42"/>
      <c r="I88" s="34" t="s">
        <v>23</v>
      </c>
      <c r="J88" s="74" t="str">
        <f>IF(J14="","",J14)</f>
        <v>21. 9. 2024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25</v>
      </c>
      <c r="D90" s="42"/>
      <c r="E90" s="42"/>
      <c r="F90" s="29" t="str">
        <f>E17</f>
        <v>Obec Zlatá Koruna</v>
      </c>
      <c r="G90" s="42"/>
      <c r="H90" s="42"/>
      <c r="I90" s="34" t="s">
        <v>31</v>
      </c>
      <c r="J90" s="38" t="str">
        <f>E23</f>
        <v>Ing. Ladislav Sláma</v>
      </c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25.65" customHeight="1">
      <c r="A91" s="40"/>
      <c r="B91" s="41"/>
      <c r="C91" s="34" t="s">
        <v>29</v>
      </c>
      <c r="D91" s="42"/>
      <c r="E91" s="42"/>
      <c r="F91" s="29" t="str">
        <f>IF(E20="","",E20)</f>
        <v>Vyplň údaj</v>
      </c>
      <c r="G91" s="42"/>
      <c r="H91" s="42"/>
      <c r="I91" s="34" t="s">
        <v>34</v>
      </c>
      <c r="J91" s="38" t="str">
        <f>E26</f>
        <v>Filip Šimek www.rozp.cz</v>
      </c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0.32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10" customFormat="1" ht="29.28" customHeight="1">
      <c r="A93" s="182"/>
      <c r="B93" s="183"/>
      <c r="C93" s="184" t="s">
        <v>134</v>
      </c>
      <c r="D93" s="185" t="s">
        <v>58</v>
      </c>
      <c r="E93" s="185" t="s">
        <v>54</v>
      </c>
      <c r="F93" s="185" t="s">
        <v>55</v>
      </c>
      <c r="G93" s="185" t="s">
        <v>135</v>
      </c>
      <c r="H93" s="185" t="s">
        <v>136</v>
      </c>
      <c r="I93" s="185" t="s">
        <v>137</v>
      </c>
      <c r="J93" s="185" t="s">
        <v>129</v>
      </c>
      <c r="K93" s="186" t="s">
        <v>138</v>
      </c>
      <c r="L93" s="187"/>
      <c r="M93" s="94" t="s">
        <v>19</v>
      </c>
      <c r="N93" s="95" t="s">
        <v>43</v>
      </c>
      <c r="O93" s="95" t="s">
        <v>139</v>
      </c>
      <c r="P93" s="95" t="s">
        <v>140</v>
      </c>
      <c r="Q93" s="95" t="s">
        <v>141</v>
      </c>
      <c r="R93" s="95" t="s">
        <v>142</v>
      </c>
      <c r="S93" s="95" t="s">
        <v>143</v>
      </c>
      <c r="T93" s="96" t="s">
        <v>144</v>
      </c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</row>
    <row r="94" s="2" customFormat="1" ht="22.8" customHeight="1">
      <c r="A94" s="40"/>
      <c r="B94" s="41"/>
      <c r="C94" s="101" t="s">
        <v>145</v>
      </c>
      <c r="D94" s="42"/>
      <c r="E94" s="42"/>
      <c r="F94" s="42"/>
      <c r="G94" s="42"/>
      <c r="H94" s="42"/>
      <c r="I94" s="42"/>
      <c r="J94" s="188">
        <f>BK94</f>
        <v>0</v>
      </c>
      <c r="K94" s="42"/>
      <c r="L94" s="46"/>
      <c r="M94" s="97"/>
      <c r="N94" s="189"/>
      <c r="O94" s="98"/>
      <c r="P94" s="190">
        <f>P95+P134</f>
        <v>0</v>
      </c>
      <c r="Q94" s="98"/>
      <c r="R94" s="190">
        <f>R95+R134</f>
        <v>15.479520000000001</v>
      </c>
      <c r="S94" s="98"/>
      <c r="T94" s="191">
        <f>T95+T134</f>
        <v>16.043999999999997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72</v>
      </c>
      <c r="AU94" s="19" t="s">
        <v>130</v>
      </c>
      <c r="BK94" s="192">
        <f>BK95+BK134</f>
        <v>0</v>
      </c>
    </row>
    <row r="95" s="11" customFormat="1" ht="25.92" customHeight="1">
      <c r="A95" s="11"/>
      <c r="B95" s="193"/>
      <c r="C95" s="194"/>
      <c r="D95" s="195" t="s">
        <v>72</v>
      </c>
      <c r="E95" s="196" t="s">
        <v>234</v>
      </c>
      <c r="F95" s="196" t="s">
        <v>235</v>
      </c>
      <c r="G95" s="194"/>
      <c r="H95" s="194"/>
      <c r="I95" s="197"/>
      <c r="J95" s="198">
        <f>BK95</f>
        <v>0</v>
      </c>
      <c r="K95" s="194"/>
      <c r="L95" s="199"/>
      <c r="M95" s="200"/>
      <c r="N95" s="201"/>
      <c r="O95" s="201"/>
      <c r="P95" s="202">
        <f>P96+P106+P111+P121+P132</f>
        <v>0</v>
      </c>
      <c r="Q95" s="201"/>
      <c r="R95" s="202">
        <f>R96+R106+R111+R121+R132</f>
        <v>15.479520000000001</v>
      </c>
      <c r="S95" s="201"/>
      <c r="T95" s="203">
        <f>T96+T106+T111+T121+T132</f>
        <v>14.543999999999999</v>
      </c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R95" s="204" t="s">
        <v>81</v>
      </c>
      <c r="AT95" s="205" t="s">
        <v>72</v>
      </c>
      <c r="AU95" s="205" t="s">
        <v>73</v>
      </c>
      <c r="AY95" s="204" t="s">
        <v>147</v>
      </c>
      <c r="BK95" s="206">
        <f>BK96+BK106+BK111+BK121+BK132</f>
        <v>0</v>
      </c>
    </row>
    <row r="96" s="11" customFormat="1" ht="22.8" customHeight="1">
      <c r="A96" s="11"/>
      <c r="B96" s="193"/>
      <c r="C96" s="194"/>
      <c r="D96" s="195" t="s">
        <v>72</v>
      </c>
      <c r="E96" s="252" t="s">
        <v>81</v>
      </c>
      <c r="F96" s="252" t="s">
        <v>236</v>
      </c>
      <c r="G96" s="194"/>
      <c r="H96" s="194"/>
      <c r="I96" s="197"/>
      <c r="J96" s="253">
        <f>BK96</f>
        <v>0</v>
      </c>
      <c r="K96" s="194"/>
      <c r="L96" s="199"/>
      <c r="M96" s="200"/>
      <c r="N96" s="201"/>
      <c r="O96" s="201"/>
      <c r="P96" s="202">
        <f>SUM(P97:P105)</f>
        <v>0</v>
      </c>
      <c r="Q96" s="201"/>
      <c r="R96" s="202">
        <f>SUM(R97:R105)</f>
        <v>0</v>
      </c>
      <c r="S96" s="201"/>
      <c r="T96" s="203">
        <f>SUM(T97:T105)</f>
        <v>14.543999999999999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R96" s="204" t="s">
        <v>81</v>
      </c>
      <c r="AT96" s="205" t="s">
        <v>72</v>
      </c>
      <c r="AU96" s="205" t="s">
        <v>81</v>
      </c>
      <c r="AY96" s="204" t="s">
        <v>147</v>
      </c>
      <c r="BK96" s="206">
        <f>SUM(BK97:BK105)</f>
        <v>0</v>
      </c>
    </row>
    <row r="97" s="2" customFormat="1" ht="76.35" customHeight="1">
      <c r="A97" s="40"/>
      <c r="B97" s="41"/>
      <c r="C97" s="207" t="s">
        <v>81</v>
      </c>
      <c r="D97" s="207" t="s">
        <v>148</v>
      </c>
      <c r="E97" s="208" t="s">
        <v>3843</v>
      </c>
      <c r="F97" s="209" t="s">
        <v>3844</v>
      </c>
      <c r="G97" s="210" t="s">
        <v>239</v>
      </c>
      <c r="H97" s="211">
        <v>24</v>
      </c>
      <c r="I97" s="212"/>
      <c r="J97" s="213">
        <f>ROUND(I97*H97,2)</f>
        <v>0</v>
      </c>
      <c r="K97" s="209" t="s">
        <v>240</v>
      </c>
      <c r="L97" s="46"/>
      <c r="M97" s="214" t="s">
        <v>19</v>
      </c>
      <c r="N97" s="215" t="s">
        <v>44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0.28999999999999998</v>
      </c>
      <c r="T97" s="217">
        <f>S97*H97</f>
        <v>6.9599999999999991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152</v>
      </c>
      <c r="AT97" s="218" t="s">
        <v>148</v>
      </c>
      <c r="AU97" s="218" t="s">
        <v>83</v>
      </c>
      <c r="AY97" s="19" t="s">
        <v>147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81</v>
      </c>
      <c r="BK97" s="219">
        <f>ROUND(I97*H97,2)</f>
        <v>0</v>
      </c>
      <c r="BL97" s="19" t="s">
        <v>152</v>
      </c>
      <c r="BM97" s="218" t="s">
        <v>3845</v>
      </c>
    </row>
    <row r="98" s="2" customFormat="1">
      <c r="A98" s="40"/>
      <c r="B98" s="41"/>
      <c r="C98" s="42"/>
      <c r="D98" s="254" t="s">
        <v>242</v>
      </c>
      <c r="E98" s="42"/>
      <c r="F98" s="255" t="s">
        <v>3846</v>
      </c>
      <c r="G98" s="42"/>
      <c r="H98" s="42"/>
      <c r="I98" s="256"/>
      <c r="J98" s="42"/>
      <c r="K98" s="42"/>
      <c r="L98" s="46"/>
      <c r="M98" s="257"/>
      <c r="N98" s="258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242</v>
      </c>
      <c r="AU98" s="19" t="s">
        <v>83</v>
      </c>
    </row>
    <row r="99" s="2" customFormat="1" ht="66.75" customHeight="1">
      <c r="A99" s="40"/>
      <c r="B99" s="41"/>
      <c r="C99" s="207" t="s">
        <v>83</v>
      </c>
      <c r="D99" s="207" t="s">
        <v>148</v>
      </c>
      <c r="E99" s="208" t="s">
        <v>3847</v>
      </c>
      <c r="F99" s="209" t="s">
        <v>3848</v>
      </c>
      <c r="G99" s="210" t="s">
        <v>239</v>
      </c>
      <c r="H99" s="211">
        <v>24</v>
      </c>
      <c r="I99" s="212"/>
      <c r="J99" s="213">
        <f>ROUND(I99*H99,2)</f>
        <v>0</v>
      </c>
      <c r="K99" s="209" t="s">
        <v>240</v>
      </c>
      <c r="L99" s="46"/>
      <c r="M99" s="214" t="s">
        <v>19</v>
      </c>
      <c r="N99" s="215" t="s">
        <v>44</v>
      </c>
      <c r="O99" s="86"/>
      <c r="P99" s="216">
        <f>O99*H99</f>
        <v>0</v>
      </c>
      <c r="Q99" s="216">
        <v>0</v>
      </c>
      <c r="R99" s="216">
        <f>Q99*H99</f>
        <v>0</v>
      </c>
      <c r="S99" s="216">
        <v>0.316</v>
      </c>
      <c r="T99" s="217">
        <f>S99*H99</f>
        <v>7.5839999999999996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152</v>
      </c>
      <c r="AT99" s="218" t="s">
        <v>148</v>
      </c>
      <c r="AU99" s="218" t="s">
        <v>83</v>
      </c>
      <c r="AY99" s="19" t="s">
        <v>147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81</v>
      </c>
      <c r="BK99" s="219">
        <f>ROUND(I99*H99,2)</f>
        <v>0</v>
      </c>
      <c r="BL99" s="19" t="s">
        <v>152</v>
      </c>
      <c r="BM99" s="218" t="s">
        <v>3849</v>
      </c>
    </row>
    <row r="100" s="2" customFormat="1">
      <c r="A100" s="40"/>
      <c r="B100" s="41"/>
      <c r="C100" s="42"/>
      <c r="D100" s="254" t="s">
        <v>242</v>
      </c>
      <c r="E100" s="42"/>
      <c r="F100" s="255" t="s">
        <v>3850</v>
      </c>
      <c r="G100" s="42"/>
      <c r="H100" s="42"/>
      <c r="I100" s="256"/>
      <c r="J100" s="42"/>
      <c r="K100" s="42"/>
      <c r="L100" s="46"/>
      <c r="M100" s="257"/>
      <c r="N100" s="258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242</v>
      </c>
      <c r="AU100" s="19" t="s">
        <v>83</v>
      </c>
    </row>
    <row r="101" s="12" customFormat="1">
      <c r="A101" s="12"/>
      <c r="B101" s="220"/>
      <c r="C101" s="221"/>
      <c r="D101" s="222" t="s">
        <v>154</v>
      </c>
      <c r="E101" s="223" t="s">
        <v>19</v>
      </c>
      <c r="F101" s="224" t="s">
        <v>3851</v>
      </c>
      <c r="G101" s="221"/>
      <c r="H101" s="223" t="s">
        <v>19</v>
      </c>
      <c r="I101" s="225"/>
      <c r="J101" s="221"/>
      <c r="K101" s="221"/>
      <c r="L101" s="226"/>
      <c r="M101" s="227"/>
      <c r="N101" s="228"/>
      <c r="O101" s="228"/>
      <c r="P101" s="228"/>
      <c r="Q101" s="228"/>
      <c r="R101" s="228"/>
      <c r="S101" s="228"/>
      <c r="T101" s="229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T101" s="230" t="s">
        <v>154</v>
      </c>
      <c r="AU101" s="230" t="s">
        <v>83</v>
      </c>
      <c r="AV101" s="12" t="s">
        <v>81</v>
      </c>
      <c r="AW101" s="12" t="s">
        <v>33</v>
      </c>
      <c r="AX101" s="12" t="s">
        <v>73</v>
      </c>
      <c r="AY101" s="230" t="s">
        <v>147</v>
      </c>
    </row>
    <row r="102" s="13" customFormat="1">
      <c r="A102" s="13"/>
      <c r="B102" s="231"/>
      <c r="C102" s="232"/>
      <c r="D102" s="222" t="s">
        <v>154</v>
      </c>
      <c r="E102" s="233" t="s">
        <v>19</v>
      </c>
      <c r="F102" s="234" t="s">
        <v>3852</v>
      </c>
      <c r="G102" s="232"/>
      <c r="H102" s="235">
        <v>9</v>
      </c>
      <c r="I102" s="236"/>
      <c r="J102" s="232"/>
      <c r="K102" s="232"/>
      <c r="L102" s="237"/>
      <c r="M102" s="238"/>
      <c r="N102" s="239"/>
      <c r="O102" s="239"/>
      <c r="P102" s="239"/>
      <c r="Q102" s="239"/>
      <c r="R102" s="239"/>
      <c r="S102" s="239"/>
      <c r="T102" s="240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1" t="s">
        <v>154</v>
      </c>
      <c r="AU102" s="241" t="s">
        <v>83</v>
      </c>
      <c r="AV102" s="13" t="s">
        <v>83</v>
      </c>
      <c r="AW102" s="13" t="s">
        <v>33</v>
      </c>
      <c r="AX102" s="13" t="s">
        <v>73</v>
      </c>
      <c r="AY102" s="241" t="s">
        <v>147</v>
      </c>
    </row>
    <row r="103" s="12" customFormat="1">
      <c r="A103" s="12"/>
      <c r="B103" s="220"/>
      <c r="C103" s="221"/>
      <c r="D103" s="222" t="s">
        <v>154</v>
      </c>
      <c r="E103" s="223" t="s">
        <v>19</v>
      </c>
      <c r="F103" s="224" t="s">
        <v>3853</v>
      </c>
      <c r="G103" s="221"/>
      <c r="H103" s="223" t="s">
        <v>19</v>
      </c>
      <c r="I103" s="225"/>
      <c r="J103" s="221"/>
      <c r="K103" s="221"/>
      <c r="L103" s="226"/>
      <c r="M103" s="227"/>
      <c r="N103" s="228"/>
      <c r="O103" s="228"/>
      <c r="P103" s="228"/>
      <c r="Q103" s="228"/>
      <c r="R103" s="228"/>
      <c r="S103" s="228"/>
      <c r="T103" s="229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T103" s="230" t="s">
        <v>154</v>
      </c>
      <c r="AU103" s="230" t="s">
        <v>83</v>
      </c>
      <c r="AV103" s="12" t="s">
        <v>81</v>
      </c>
      <c r="AW103" s="12" t="s">
        <v>33</v>
      </c>
      <c r="AX103" s="12" t="s">
        <v>73</v>
      </c>
      <c r="AY103" s="230" t="s">
        <v>147</v>
      </c>
    </row>
    <row r="104" s="13" customFormat="1">
      <c r="A104" s="13"/>
      <c r="B104" s="231"/>
      <c r="C104" s="232"/>
      <c r="D104" s="222" t="s">
        <v>154</v>
      </c>
      <c r="E104" s="233" t="s">
        <v>19</v>
      </c>
      <c r="F104" s="234" t="s">
        <v>3854</v>
      </c>
      <c r="G104" s="232"/>
      <c r="H104" s="235">
        <v>15</v>
      </c>
      <c r="I104" s="236"/>
      <c r="J104" s="232"/>
      <c r="K104" s="232"/>
      <c r="L104" s="237"/>
      <c r="M104" s="238"/>
      <c r="N104" s="239"/>
      <c r="O104" s="239"/>
      <c r="P104" s="239"/>
      <c r="Q104" s="239"/>
      <c r="R104" s="239"/>
      <c r="S104" s="239"/>
      <c r="T104" s="240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1" t="s">
        <v>154</v>
      </c>
      <c r="AU104" s="241" t="s">
        <v>83</v>
      </c>
      <c r="AV104" s="13" t="s">
        <v>83</v>
      </c>
      <c r="AW104" s="13" t="s">
        <v>33</v>
      </c>
      <c r="AX104" s="13" t="s">
        <v>73</v>
      </c>
      <c r="AY104" s="241" t="s">
        <v>147</v>
      </c>
    </row>
    <row r="105" s="15" customFormat="1">
      <c r="A105" s="15"/>
      <c r="B105" s="259"/>
      <c r="C105" s="260"/>
      <c r="D105" s="222" t="s">
        <v>154</v>
      </c>
      <c r="E105" s="261" t="s">
        <v>19</v>
      </c>
      <c r="F105" s="262" t="s">
        <v>287</v>
      </c>
      <c r="G105" s="260"/>
      <c r="H105" s="263">
        <v>24</v>
      </c>
      <c r="I105" s="264"/>
      <c r="J105" s="260"/>
      <c r="K105" s="260"/>
      <c r="L105" s="265"/>
      <c r="M105" s="266"/>
      <c r="N105" s="267"/>
      <c r="O105" s="267"/>
      <c r="P105" s="267"/>
      <c r="Q105" s="267"/>
      <c r="R105" s="267"/>
      <c r="S105" s="267"/>
      <c r="T105" s="268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69" t="s">
        <v>154</v>
      </c>
      <c r="AU105" s="269" t="s">
        <v>83</v>
      </c>
      <c r="AV105" s="15" t="s">
        <v>152</v>
      </c>
      <c r="AW105" s="15" t="s">
        <v>33</v>
      </c>
      <c r="AX105" s="15" t="s">
        <v>81</v>
      </c>
      <c r="AY105" s="269" t="s">
        <v>147</v>
      </c>
    </row>
    <row r="106" s="11" customFormat="1" ht="22.8" customHeight="1">
      <c r="A106" s="11"/>
      <c r="B106" s="193"/>
      <c r="C106" s="194"/>
      <c r="D106" s="195" t="s">
        <v>72</v>
      </c>
      <c r="E106" s="252" t="s">
        <v>169</v>
      </c>
      <c r="F106" s="252" t="s">
        <v>942</v>
      </c>
      <c r="G106" s="194"/>
      <c r="H106" s="194"/>
      <c r="I106" s="197"/>
      <c r="J106" s="253">
        <f>BK106</f>
        <v>0</v>
      </c>
      <c r="K106" s="194"/>
      <c r="L106" s="199"/>
      <c r="M106" s="200"/>
      <c r="N106" s="201"/>
      <c r="O106" s="201"/>
      <c r="P106" s="202">
        <f>SUM(P107:P110)</f>
        <v>0</v>
      </c>
      <c r="Q106" s="201"/>
      <c r="R106" s="202">
        <f>SUM(R107:R110)</f>
        <v>15.450240000000001</v>
      </c>
      <c r="S106" s="201"/>
      <c r="T106" s="203">
        <f>SUM(T107:T110)</f>
        <v>0</v>
      </c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R106" s="204" t="s">
        <v>81</v>
      </c>
      <c r="AT106" s="205" t="s">
        <v>72</v>
      </c>
      <c r="AU106" s="205" t="s">
        <v>81</v>
      </c>
      <c r="AY106" s="204" t="s">
        <v>147</v>
      </c>
      <c r="BK106" s="206">
        <f>SUM(BK107:BK110)</f>
        <v>0</v>
      </c>
    </row>
    <row r="107" s="2" customFormat="1" ht="44.25" customHeight="1">
      <c r="A107" s="40"/>
      <c r="B107" s="41"/>
      <c r="C107" s="207" t="s">
        <v>161</v>
      </c>
      <c r="D107" s="207" t="s">
        <v>148</v>
      </c>
      <c r="E107" s="208" t="s">
        <v>3855</v>
      </c>
      <c r="F107" s="209" t="s">
        <v>3856</v>
      </c>
      <c r="G107" s="210" t="s">
        <v>239</v>
      </c>
      <c r="H107" s="211">
        <v>24</v>
      </c>
      <c r="I107" s="212"/>
      <c r="J107" s="213">
        <f>ROUND(I107*H107,2)</f>
        <v>0</v>
      </c>
      <c r="K107" s="209" t="s">
        <v>240</v>
      </c>
      <c r="L107" s="46"/>
      <c r="M107" s="214" t="s">
        <v>19</v>
      </c>
      <c r="N107" s="215" t="s">
        <v>44</v>
      </c>
      <c r="O107" s="86"/>
      <c r="P107" s="216">
        <f>O107*H107</f>
        <v>0</v>
      </c>
      <c r="Q107" s="216">
        <v>0.38</v>
      </c>
      <c r="R107" s="216">
        <f>Q107*H107</f>
        <v>9.120000000000001</v>
      </c>
      <c r="S107" s="216">
        <v>0</v>
      </c>
      <c r="T107" s="21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8" t="s">
        <v>152</v>
      </c>
      <c r="AT107" s="218" t="s">
        <v>148</v>
      </c>
      <c r="AU107" s="218" t="s">
        <v>83</v>
      </c>
      <c r="AY107" s="19" t="s">
        <v>147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9" t="s">
        <v>81</v>
      </c>
      <c r="BK107" s="219">
        <f>ROUND(I107*H107,2)</f>
        <v>0</v>
      </c>
      <c r="BL107" s="19" t="s">
        <v>152</v>
      </c>
      <c r="BM107" s="218" t="s">
        <v>3857</v>
      </c>
    </row>
    <row r="108" s="2" customFormat="1">
      <c r="A108" s="40"/>
      <c r="B108" s="41"/>
      <c r="C108" s="42"/>
      <c r="D108" s="254" t="s">
        <v>242</v>
      </c>
      <c r="E108" s="42"/>
      <c r="F108" s="255" t="s">
        <v>3858</v>
      </c>
      <c r="G108" s="42"/>
      <c r="H108" s="42"/>
      <c r="I108" s="256"/>
      <c r="J108" s="42"/>
      <c r="K108" s="42"/>
      <c r="L108" s="46"/>
      <c r="M108" s="257"/>
      <c r="N108" s="258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242</v>
      </c>
      <c r="AU108" s="19" t="s">
        <v>83</v>
      </c>
    </row>
    <row r="109" s="2" customFormat="1" ht="44.25" customHeight="1">
      <c r="A109" s="40"/>
      <c r="B109" s="41"/>
      <c r="C109" s="207" t="s">
        <v>152</v>
      </c>
      <c r="D109" s="207" t="s">
        <v>148</v>
      </c>
      <c r="E109" s="208" t="s">
        <v>3859</v>
      </c>
      <c r="F109" s="209" t="s">
        <v>3860</v>
      </c>
      <c r="G109" s="210" t="s">
        <v>239</v>
      </c>
      <c r="H109" s="211">
        <v>24</v>
      </c>
      <c r="I109" s="212"/>
      <c r="J109" s="213">
        <f>ROUND(I109*H109,2)</f>
        <v>0</v>
      </c>
      <c r="K109" s="209" t="s">
        <v>240</v>
      </c>
      <c r="L109" s="46"/>
      <c r="M109" s="214" t="s">
        <v>19</v>
      </c>
      <c r="N109" s="215" t="s">
        <v>44</v>
      </c>
      <c r="O109" s="86"/>
      <c r="P109" s="216">
        <f>O109*H109</f>
        <v>0</v>
      </c>
      <c r="Q109" s="216">
        <v>0.26375999999999999</v>
      </c>
      <c r="R109" s="216">
        <f>Q109*H109</f>
        <v>6.3302399999999999</v>
      </c>
      <c r="S109" s="216">
        <v>0</v>
      </c>
      <c r="T109" s="217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8" t="s">
        <v>152</v>
      </c>
      <c r="AT109" s="218" t="s">
        <v>148</v>
      </c>
      <c r="AU109" s="218" t="s">
        <v>83</v>
      </c>
      <c r="AY109" s="19" t="s">
        <v>147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19" t="s">
        <v>81</v>
      </c>
      <c r="BK109" s="219">
        <f>ROUND(I109*H109,2)</f>
        <v>0</v>
      </c>
      <c r="BL109" s="19" t="s">
        <v>152</v>
      </c>
      <c r="BM109" s="218" t="s">
        <v>3861</v>
      </c>
    </row>
    <row r="110" s="2" customFormat="1">
      <c r="A110" s="40"/>
      <c r="B110" s="41"/>
      <c r="C110" s="42"/>
      <c r="D110" s="254" t="s">
        <v>242</v>
      </c>
      <c r="E110" s="42"/>
      <c r="F110" s="255" t="s">
        <v>3862</v>
      </c>
      <c r="G110" s="42"/>
      <c r="H110" s="42"/>
      <c r="I110" s="256"/>
      <c r="J110" s="42"/>
      <c r="K110" s="42"/>
      <c r="L110" s="46"/>
      <c r="M110" s="257"/>
      <c r="N110" s="258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242</v>
      </c>
      <c r="AU110" s="19" t="s">
        <v>83</v>
      </c>
    </row>
    <row r="111" s="11" customFormat="1" ht="22.8" customHeight="1">
      <c r="A111" s="11"/>
      <c r="B111" s="193"/>
      <c r="C111" s="194"/>
      <c r="D111" s="195" t="s">
        <v>72</v>
      </c>
      <c r="E111" s="252" t="s">
        <v>195</v>
      </c>
      <c r="F111" s="252" t="s">
        <v>264</v>
      </c>
      <c r="G111" s="194"/>
      <c r="H111" s="194"/>
      <c r="I111" s="197"/>
      <c r="J111" s="253">
        <f>BK111</f>
        <v>0</v>
      </c>
      <c r="K111" s="194"/>
      <c r="L111" s="199"/>
      <c r="M111" s="200"/>
      <c r="N111" s="201"/>
      <c r="O111" s="201"/>
      <c r="P111" s="202">
        <f>SUM(P112:P120)</f>
        <v>0</v>
      </c>
      <c r="Q111" s="201"/>
      <c r="R111" s="202">
        <f>SUM(R112:R120)</f>
        <v>0.02928</v>
      </c>
      <c r="S111" s="201"/>
      <c r="T111" s="203">
        <f>SUM(T112:T120)</f>
        <v>0</v>
      </c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R111" s="204" t="s">
        <v>81</v>
      </c>
      <c r="AT111" s="205" t="s">
        <v>72</v>
      </c>
      <c r="AU111" s="205" t="s">
        <v>81</v>
      </c>
      <c r="AY111" s="204" t="s">
        <v>147</v>
      </c>
      <c r="BK111" s="206">
        <f>SUM(BK112:BK120)</f>
        <v>0</v>
      </c>
    </row>
    <row r="112" s="2" customFormat="1" ht="62.7" customHeight="1">
      <c r="A112" s="40"/>
      <c r="B112" s="41"/>
      <c r="C112" s="207" t="s">
        <v>169</v>
      </c>
      <c r="D112" s="207" t="s">
        <v>148</v>
      </c>
      <c r="E112" s="208" t="s">
        <v>1156</v>
      </c>
      <c r="F112" s="209" t="s">
        <v>1157</v>
      </c>
      <c r="G112" s="210" t="s">
        <v>252</v>
      </c>
      <c r="H112" s="211">
        <v>48</v>
      </c>
      <c r="I112" s="212"/>
      <c r="J112" s="213">
        <f>ROUND(I112*H112,2)</f>
        <v>0</v>
      </c>
      <c r="K112" s="209" t="s">
        <v>240</v>
      </c>
      <c r="L112" s="46"/>
      <c r="M112" s="214" t="s">
        <v>19</v>
      </c>
      <c r="N112" s="215" t="s">
        <v>44</v>
      </c>
      <c r="O112" s="86"/>
      <c r="P112" s="216">
        <f>O112*H112</f>
        <v>0</v>
      </c>
      <c r="Q112" s="216">
        <v>0.00060999999999999997</v>
      </c>
      <c r="R112" s="216">
        <f>Q112*H112</f>
        <v>0.02928</v>
      </c>
      <c r="S112" s="216">
        <v>0</v>
      </c>
      <c r="T112" s="217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8" t="s">
        <v>152</v>
      </c>
      <c r="AT112" s="218" t="s">
        <v>148</v>
      </c>
      <c r="AU112" s="218" t="s">
        <v>83</v>
      </c>
      <c r="AY112" s="19" t="s">
        <v>147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19" t="s">
        <v>81</v>
      </c>
      <c r="BK112" s="219">
        <f>ROUND(I112*H112,2)</f>
        <v>0</v>
      </c>
      <c r="BL112" s="19" t="s">
        <v>152</v>
      </c>
      <c r="BM112" s="218" t="s">
        <v>3863</v>
      </c>
    </row>
    <row r="113" s="2" customFormat="1">
      <c r="A113" s="40"/>
      <c r="B113" s="41"/>
      <c r="C113" s="42"/>
      <c r="D113" s="254" t="s">
        <v>242</v>
      </c>
      <c r="E113" s="42"/>
      <c r="F113" s="255" t="s">
        <v>1159</v>
      </c>
      <c r="G113" s="42"/>
      <c r="H113" s="42"/>
      <c r="I113" s="256"/>
      <c r="J113" s="42"/>
      <c r="K113" s="42"/>
      <c r="L113" s="46"/>
      <c r="M113" s="257"/>
      <c r="N113" s="258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242</v>
      </c>
      <c r="AU113" s="19" t="s">
        <v>83</v>
      </c>
    </row>
    <row r="114" s="2" customFormat="1" ht="24.15" customHeight="1">
      <c r="A114" s="40"/>
      <c r="B114" s="41"/>
      <c r="C114" s="207" t="s">
        <v>176</v>
      </c>
      <c r="D114" s="207" t="s">
        <v>148</v>
      </c>
      <c r="E114" s="208" t="s">
        <v>3864</v>
      </c>
      <c r="F114" s="209" t="s">
        <v>3865</v>
      </c>
      <c r="G114" s="210" t="s">
        <v>252</v>
      </c>
      <c r="H114" s="211">
        <v>48</v>
      </c>
      <c r="I114" s="212"/>
      <c r="J114" s="213">
        <f>ROUND(I114*H114,2)</f>
        <v>0</v>
      </c>
      <c r="K114" s="209" t="s">
        <v>240</v>
      </c>
      <c r="L114" s="46"/>
      <c r="M114" s="214" t="s">
        <v>19</v>
      </c>
      <c r="N114" s="215" t="s">
        <v>44</v>
      </c>
      <c r="O114" s="86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8" t="s">
        <v>152</v>
      </c>
      <c r="AT114" s="218" t="s">
        <v>148</v>
      </c>
      <c r="AU114" s="218" t="s">
        <v>83</v>
      </c>
      <c r="AY114" s="19" t="s">
        <v>147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19" t="s">
        <v>81</v>
      </c>
      <c r="BK114" s="219">
        <f>ROUND(I114*H114,2)</f>
        <v>0</v>
      </c>
      <c r="BL114" s="19" t="s">
        <v>152</v>
      </c>
      <c r="BM114" s="218" t="s">
        <v>3866</v>
      </c>
    </row>
    <row r="115" s="2" customFormat="1">
      <c r="A115" s="40"/>
      <c r="B115" s="41"/>
      <c r="C115" s="42"/>
      <c r="D115" s="254" t="s">
        <v>242</v>
      </c>
      <c r="E115" s="42"/>
      <c r="F115" s="255" t="s">
        <v>3867</v>
      </c>
      <c r="G115" s="42"/>
      <c r="H115" s="42"/>
      <c r="I115" s="256"/>
      <c r="J115" s="42"/>
      <c r="K115" s="42"/>
      <c r="L115" s="46"/>
      <c r="M115" s="257"/>
      <c r="N115" s="258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242</v>
      </c>
      <c r="AU115" s="19" t="s">
        <v>83</v>
      </c>
    </row>
    <row r="116" s="12" customFormat="1">
      <c r="A116" s="12"/>
      <c r="B116" s="220"/>
      <c r="C116" s="221"/>
      <c r="D116" s="222" t="s">
        <v>154</v>
      </c>
      <c r="E116" s="223" t="s">
        <v>19</v>
      </c>
      <c r="F116" s="224" t="s">
        <v>3851</v>
      </c>
      <c r="G116" s="221"/>
      <c r="H116" s="223" t="s">
        <v>19</v>
      </c>
      <c r="I116" s="225"/>
      <c r="J116" s="221"/>
      <c r="K116" s="221"/>
      <c r="L116" s="226"/>
      <c r="M116" s="227"/>
      <c r="N116" s="228"/>
      <c r="O116" s="228"/>
      <c r="P116" s="228"/>
      <c r="Q116" s="228"/>
      <c r="R116" s="228"/>
      <c r="S116" s="228"/>
      <c r="T116" s="229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T116" s="230" t="s">
        <v>154</v>
      </c>
      <c r="AU116" s="230" t="s">
        <v>83</v>
      </c>
      <c r="AV116" s="12" t="s">
        <v>81</v>
      </c>
      <c r="AW116" s="12" t="s">
        <v>33</v>
      </c>
      <c r="AX116" s="12" t="s">
        <v>73</v>
      </c>
      <c r="AY116" s="230" t="s">
        <v>147</v>
      </c>
    </row>
    <row r="117" s="13" customFormat="1">
      <c r="A117" s="13"/>
      <c r="B117" s="231"/>
      <c r="C117" s="232"/>
      <c r="D117" s="222" t="s">
        <v>154</v>
      </c>
      <c r="E117" s="233" t="s">
        <v>19</v>
      </c>
      <c r="F117" s="234" t="s">
        <v>3868</v>
      </c>
      <c r="G117" s="232"/>
      <c r="H117" s="235">
        <v>18</v>
      </c>
      <c r="I117" s="236"/>
      <c r="J117" s="232"/>
      <c r="K117" s="232"/>
      <c r="L117" s="237"/>
      <c r="M117" s="238"/>
      <c r="N117" s="239"/>
      <c r="O117" s="239"/>
      <c r="P117" s="239"/>
      <c r="Q117" s="239"/>
      <c r="R117" s="239"/>
      <c r="S117" s="239"/>
      <c r="T117" s="240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1" t="s">
        <v>154</v>
      </c>
      <c r="AU117" s="241" t="s">
        <v>83</v>
      </c>
      <c r="AV117" s="13" t="s">
        <v>83</v>
      </c>
      <c r="AW117" s="13" t="s">
        <v>33</v>
      </c>
      <c r="AX117" s="13" t="s">
        <v>73</v>
      </c>
      <c r="AY117" s="241" t="s">
        <v>147</v>
      </c>
    </row>
    <row r="118" s="12" customFormat="1">
      <c r="A118" s="12"/>
      <c r="B118" s="220"/>
      <c r="C118" s="221"/>
      <c r="D118" s="222" t="s">
        <v>154</v>
      </c>
      <c r="E118" s="223" t="s">
        <v>19</v>
      </c>
      <c r="F118" s="224" t="s">
        <v>3853</v>
      </c>
      <c r="G118" s="221"/>
      <c r="H118" s="223" t="s">
        <v>19</v>
      </c>
      <c r="I118" s="225"/>
      <c r="J118" s="221"/>
      <c r="K118" s="221"/>
      <c r="L118" s="226"/>
      <c r="M118" s="227"/>
      <c r="N118" s="228"/>
      <c r="O118" s="228"/>
      <c r="P118" s="228"/>
      <c r="Q118" s="228"/>
      <c r="R118" s="228"/>
      <c r="S118" s="228"/>
      <c r="T118" s="229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T118" s="230" t="s">
        <v>154</v>
      </c>
      <c r="AU118" s="230" t="s">
        <v>83</v>
      </c>
      <c r="AV118" s="12" t="s">
        <v>81</v>
      </c>
      <c r="AW118" s="12" t="s">
        <v>33</v>
      </c>
      <c r="AX118" s="12" t="s">
        <v>73</v>
      </c>
      <c r="AY118" s="230" t="s">
        <v>147</v>
      </c>
    </row>
    <row r="119" s="13" customFormat="1">
      <c r="A119" s="13"/>
      <c r="B119" s="231"/>
      <c r="C119" s="232"/>
      <c r="D119" s="222" t="s">
        <v>154</v>
      </c>
      <c r="E119" s="233" t="s">
        <v>19</v>
      </c>
      <c r="F119" s="234" t="s">
        <v>3869</v>
      </c>
      <c r="G119" s="232"/>
      <c r="H119" s="235">
        <v>30</v>
      </c>
      <c r="I119" s="236"/>
      <c r="J119" s="232"/>
      <c r="K119" s="232"/>
      <c r="L119" s="237"/>
      <c r="M119" s="238"/>
      <c r="N119" s="239"/>
      <c r="O119" s="239"/>
      <c r="P119" s="239"/>
      <c r="Q119" s="239"/>
      <c r="R119" s="239"/>
      <c r="S119" s="239"/>
      <c r="T119" s="240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1" t="s">
        <v>154</v>
      </c>
      <c r="AU119" s="241" t="s">
        <v>83</v>
      </c>
      <c r="AV119" s="13" t="s">
        <v>83</v>
      </c>
      <c r="AW119" s="13" t="s">
        <v>33</v>
      </c>
      <c r="AX119" s="13" t="s">
        <v>73</v>
      </c>
      <c r="AY119" s="241" t="s">
        <v>147</v>
      </c>
    </row>
    <row r="120" s="15" customFormat="1">
      <c r="A120" s="15"/>
      <c r="B120" s="259"/>
      <c r="C120" s="260"/>
      <c r="D120" s="222" t="s">
        <v>154</v>
      </c>
      <c r="E120" s="261" t="s">
        <v>19</v>
      </c>
      <c r="F120" s="262" t="s">
        <v>287</v>
      </c>
      <c r="G120" s="260"/>
      <c r="H120" s="263">
        <v>48</v>
      </c>
      <c r="I120" s="264"/>
      <c r="J120" s="260"/>
      <c r="K120" s="260"/>
      <c r="L120" s="265"/>
      <c r="M120" s="266"/>
      <c r="N120" s="267"/>
      <c r="O120" s="267"/>
      <c r="P120" s="267"/>
      <c r="Q120" s="267"/>
      <c r="R120" s="267"/>
      <c r="S120" s="267"/>
      <c r="T120" s="268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69" t="s">
        <v>154</v>
      </c>
      <c r="AU120" s="269" t="s">
        <v>83</v>
      </c>
      <c r="AV120" s="15" t="s">
        <v>152</v>
      </c>
      <c r="AW120" s="15" t="s">
        <v>33</v>
      </c>
      <c r="AX120" s="15" t="s">
        <v>81</v>
      </c>
      <c r="AY120" s="269" t="s">
        <v>147</v>
      </c>
    </row>
    <row r="121" s="11" customFormat="1" ht="22.8" customHeight="1">
      <c r="A121" s="11"/>
      <c r="B121" s="193"/>
      <c r="C121" s="194"/>
      <c r="D121" s="195" t="s">
        <v>72</v>
      </c>
      <c r="E121" s="252" t="s">
        <v>431</v>
      </c>
      <c r="F121" s="252" t="s">
        <v>432</v>
      </c>
      <c r="G121" s="194"/>
      <c r="H121" s="194"/>
      <c r="I121" s="197"/>
      <c r="J121" s="253">
        <f>BK121</f>
        <v>0</v>
      </c>
      <c r="K121" s="194"/>
      <c r="L121" s="199"/>
      <c r="M121" s="200"/>
      <c r="N121" s="201"/>
      <c r="O121" s="201"/>
      <c r="P121" s="202">
        <f>SUM(P122:P131)</f>
        <v>0</v>
      </c>
      <c r="Q121" s="201"/>
      <c r="R121" s="202">
        <f>SUM(R122:R131)</f>
        <v>0</v>
      </c>
      <c r="S121" s="201"/>
      <c r="T121" s="203">
        <f>SUM(T122:T131)</f>
        <v>0</v>
      </c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R121" s="204" t="s">
        <v>81</v>
      </c>
      <c r="AT121" s="205" t="s">
        <v>72</v>
      </c>
      <c r="AU121" s="205" t="s">
        <v>81</v>
      </c>
      <c r="AY121" s="204" t="s">
        <v>147</v>
      </c>
      <c r="BK121" s="206">
        <f>SUM(BK122:BK131)</f>
        <v>0</v>
      </c>
    </row>
    <row r="122" s="2" customFormat="1" ht="37.8" customHeight="1">
      <c r="A122" s="40"/>
      <c r="B122" s="41"/>
      <c r="C122" s="207" t="s">
        <v>182</v>
      </c>
      <c r="D122" s="207" t="s">
        <v>148</v>
      </c>
      <c r="E122" s="208" t="s">
        <v>434</v>
      </c>
      <c r="F122" s="209" t="s">
        <v>435</v>
      </c>
      <c r="G122" s="210" t="s">
        <v>436</v>
      </c>
      <c r="H122" s="211">
        <v>15.48</v>
      </c>
      <c r="I122" s="212"/>
      <c r="J122" s="213">
        <f>ROUND(I122*H122,2)</f>
        <v>0</v>
      </c>
      <c r="K122" s="209" t="s">
        <v>19</v>
      </c>
      <c r="L122" s="46"/>
      <c r="M122" s="214" t="s">
        <v>19</v>
      </c>
      <c r="N122" s="215" t="s">
        <v>44</v>
      </c>
      <c r="O122" s="86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8" t="s">
        <v>152</v>
      </c>
      <c r="AT122" s="218" t="s">
        <v>148</v>
      </c>
      <c r="AU122" s="218" t="s">
        <v>83</v>
      </c>
      <c r="AY122" s="19" t="s">
        <v>147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19" t="s">
        <v>81</v>
      </c>
      <c r="BK122" s="219">
        <f>ROUND(I122*H122,2)</f>
        <v>0</v>
      </c>
      <c r="BL122" s="19" t="s">
        <v>152</v>
      </c>
      <c r="BM122" s="218" t="s">
        <v>3870</v>
      </c>
    </row>
    <row r="123" s="2" customFormat="1" ht="33" customHeight="1">
      <c r="A123" s="40"/>
      <c r="B123" s="41"/>
      <c r="C123" s="207" t="s">
        <v>189</v>
      </c>
      <c r="D123" s="207" t="s">
        <v>148</v>
      </c>
      <c r="E123" s="208" t="s">
        <v>451</v>
      </c>
      <c r="F123" s="209" t="s">
        <v>452</v>
      </c>
      <c r="G123" s="210" t="s">
        <v>436</v>
      </c>
      <c r="H123" s="211">
        <v>15.48</v>
      </c>
      <c r="I123" s="212"/>
      <c r="J123" s="213">
        <f>ROUND(I123*H123,2)</f>
        <v>0</v>
      </c>
      <c r="K123" s="209" t="s">
        <v>19</v>
      </c>
      <c r="L123" s="46"/>
      <c r="M123" s="214" t="s">
        <v>19</v>
      </c>
      <c r="N123" s="215" t="s">
        <v>44</v>
      </c>
      <c r="O123" s="86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8" t="s">
        <v>152</v>
      </c>
      <c r="AT123" s="218" t="s">
        <v>148</v>
      </c>
      <c r="AU123" s="218" t="s">
        <v>83</v>
      </c>
      <c r="AY123" s="19" t="s">
        <v>147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9" t="s">
        <v>81</v>
      </c>
      <c r="BK123" s="219">
        <f>ROUND(I123*H123,2)</f>
        <v>0</v>
      </c>
      <c r="BL123" s="19" t="s">
        <v>152</v>
      </c>
      <c r="BM123" s="218" t="s">
        <v>3871</v>
      </c>
    </row>
    <row r="124" s="2" customFormat="1" ht="44.25" customHeight="1">
      <c r="A124" s="40"/>
      <c r="B124" s="41"/>
      <c r="C124" s="207" t="s">
        <v>195</v>
      </c>
      <c r="D124" s="207" t="s">
        <v>148</v>
      </c>
      <c r="E124" s="208" t="s">
        <v>456</v>
      </c>
      <c r="F124" s="209" t="s">
        <v>457</v>
      </c>
      <c r="G124" s="210" t="s">
        <v>436</v>
      </c>
      <c r="H124" s="211">
        <v>387</v>
      </c>
      <c r="I124" s="212"/>
      <c r="J124" s="213">
        <f>ROUND(I124*H124,2)</f>
        <v>0</v>
      </c>
      <c r="K124" s="209" t="s">
        <v>19</v>
      </c>
      <c r="L124" s="46"/>
      <c r="M124" s="214" t="s">
        <v>19</v>
      </c>
      <c r="N124" s="215" t="s">
        <v>44</v>
      </c>
      <c r="O124" s="86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8" t="s">
        <v>152</v>
      </c>
      <c r="AT124" s="218" t="s">
        <v>148</v>
      </c>
      <c r="AU124" s="218" t="s">
        <v>83</v>
      </c>
      <c r="AY124" s="19" t="s">
        <v>147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9" t="s">
        <v>81</v>
      </c>
      <c r="BK124" s="219">
        <f>ROUND(I124*H124,2)</f>
        <v>0</v>
      </c>
      <c r="BL124" s="19" t="s">
        <v>152</v>
      </c>
      <c r="BM124" s="218" t="s">
        <v>3872</v>
      </c>
    </row>
    <row r="125" s="13" customFormat="1">
      <c r="A125" s="13"/>
      <c r="B125" s="231"/>
      <c r="C125" s="232"/>
      <c r="D125" s="222" t="s">
        <v>154</v>
      </c>
      <c r="E125" s="233" t="s">
        <v>19</v>
      </c>
      <c r="F125" s="234" t="s">
        <v>3873</v>
      </c>
      <c r="G125" s="232"/>
      <c r="H125" s="235">
        <v>387</v>
      </c>
      <c r="I125" s="236"/>
      <c r="J125" s="232"/>
      <c r="K125" s="232"/>
      <c r="L125" s="237"/>
      <c r="M125" s="238"/>
      <c r="N125" s="239"/>
      <c r="O125" s="239"/>
      <c r="P125" s="239"/>
      <c r="Q125" s="239"/>
      <c r="R125" s="239"/>
      <c r="S125" s="239"/>
      <c r="T125" s="24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1" t="s">
        <v>154</v>
      </c>
      <c r="AU125" s="241" t="s">
        <v>83</v>
      </c>
      <c r="AV125" s="13" t="s">
        <v>83</v>
      </c>
      <c r="AW125" s="13" t="s">
        <v>33</v>
      </c>
      <c r="AX125" s="13" t="s">
        <v>81</v>
      </c>
      <c r="AY125" s="241" t="s">
        <v>147</v>
      </c>
    </row>
    <row r="126" s="2" customFormat="1" ht="49.05" customHeight="1">
      <c r="A126" s="40"/>
      <c r="B126" s="41"/>
      <c r="C126" s="207" t="s">
        <v>200</v>
      </c>
      <c r="D126" s="207" t="s">
        <v>148</v>
      </c>
      <c r="E126" s="208" t="s">
        <v>3874</v>
      </c>
      <c r="F126" s="209" t="s">
        <v>3875</v>
      </c>
      <c r="G126" s="210" t="s">
        <v>436</v>
      </c>
      <c r="H126" s="211">
        <v>1.5</v>
      </c>
      <c r="I126" s="212"/>
      <c r="J126" s="213">
        <f>ROUND(I126*H126,2)</f>
        <v>0</v>
      </c>
      <c r="K126" s="209" t="s">
        <v>240</v>
      </c>
      <c r="L126" s="46"/>
      <c r="M126" s="214" t="s">
        <v>19</v>
      </c>
      <c r="N126" s="215" t="s">
        <v>44</v>
      </c>
      <c r="O126" s="86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8" t="s">
        <v>152</v>
      </c>
      <c r="AT126" s="218" t="s">
        <v>148</v>
      </c>
      <c r="AU126" s="218" t="s">
        <v>83</v>
      </c>
      <c r="AY126" s="19" t="s">
        <v>147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19" t="s">
        <v>81</v>
      </c>
      <c r="BK126" s="219">
        <f>ROUND(I126*H126,2)</f>
        <v>0</v>
      </c>
      <c r="BL126" s="19" t="s">
        <v>152</v>
      </c>
      <c r="BM126" s="218" t="s">
        <v>3876</v>
      </c>
    </row>
    <row r="127" s="2" customFormat="1">
      <c r="A127" s="40"/>
      <c r="B127" s="41"/>
      <c r="C127" s="42"/>
      <c r="D127" s="254" t="s">
        <v>242</v>
      </c>
      <c r="E127" s="42"/>
      <c r="F127" s="255" t="s">
        <v>3877</v>
      </c>
      <c r="G127" s="42"/>
      <c r="H127" s="42"/>
      <c r="I127" s="256"/>
      <c r="J127" s="42"/>
      <c r="K127" s="42"/>
      <c r="L127" s="46"/>
      <c r="M127" s="257"/>
      <c r="N127" s="258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242</v>
      </c>
      <c r="AU127" s="19" t="s">
        <v>83</v>
      </c>
    </row>
    <row r="128" s="2" customFormat="1" ht="44.25" customHeight="1">
      <c r="A128" s="40"/>
      <c r="B128" s="41"/>
      <c r="C128" s="207" t="s">
        <v>208</v>
      </c>
      <c r="D128" s="207" t="s">
        <v>148</v>
      </c>
      <c r="E128" s="208" t="s">
        <v>3878</v>
      </c>
      <c r="F128" s="209" t="s">
        <v>730</v>
      </c>
      <c r="G128" s="210" t="s">
        <v>436</v>
      </c>
      <c r="H128" s="211">
        <v>6.96</v>
      </c>
      <c r="I128" s="212"/>
      <c r="J128" s="213">
        <f>ROUND(I128*H128,2)</f>
        <v>0</v>
      </c>
      <c r="K128" s="209" t="s">
        <v>240</v>
      </c>
      <c r="L128" s="46"/>
      <c r="M128" s="214" t="s">
        <v>19</v>
      </c>
      <c r="N128" s="215" t="s">
        <v>44</v>
      </c>
      <c r="O128" s="86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8" t="s">
        <v>152</v>
      </c>
      <c r="AT128" s="218" t="s">
        <v>148</v>
      </c>
      <c r="AU128" s="218" t="s">
        <v>83</v>
      </c>
      <c r="AY128" s="19" t="s">
        <v>147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9" t="s">
        <v>81</v>
      </c>
      <c r="BK128" s="219">
        <f>ROUND(I128*H128,2)</f>
        <v>0</v>
      </c>
      <c r="BL128" s="19" t="s">
        <v>152</v>
      </c>
      <c r="BM128" s="218" t="s">
        <v>3879</v>
      </c>
    </row>
    <row r="129" s="2" customFormat="1">
      <c r="A129" s="40"/>
      <c r="B129" s="41"/>
      <c r="C129" s="42"/>
      <c r="D129" s="254" t="s">
        <v>242</v>
      </c>
      <c r="E129" s="42"/>
      <c r="F129" s="255" t="s">
        <v>3880</v>
      </c>
      <c r="G129" s="42"/>
      <c r="H129" s="42"/>
      <c r="I129" s="256"/>
      <c r="J129" s="42"/>
      <c r="K129" s="42"/>
      <c r="L129" s="46"/>
      <c r="M129" s="257"/>
      <c r="N129" s="258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242</v>
      </c>
      <c r="AU129" s="19" t="s">
        <v>83</v>
      </c>
    </row>
    <row r="130" s="2" customFormat="1" ht="44.25" customHeight="1">
      <c r="A130" s="40"/>
      <c r="B130" s="41"/>
      <c r="C130" s="207" t="s">
        <v>8</v>
      </c>
      <c r="D130" s="207" t="s">
        <v>148</v>
      </c>
      <c r="E130" s="208" t="s">
        <v>3881</v>
      </c>
      <c r="F130" s="209" t="s">
        <v>3882</v>
      </c>
      <c r="G130" s="210" t="s">
        <v>436</v>
      </c>
      <c r="H130" s="211">
        <v>7.5839999999999996</v>
      </c>
      <c r="I130" s="212"/>
      <c r="J130" s="213">
        <f>ROUND(I130*H130,2)</f>
        <v>0</v>
      </c>
      <c r="K130" s="209" t="s">
        <v>240</v>
      </c>
      <c r="L130" s="46"/>
      <c r="M130" s="214" t="s">
        <v>19</v>
      </c>
      <c r="N130" s="215" t="s">
        <v>44</v>
      </c>
      <c r="O130" s="86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8" t="s">
        <v>152</v>
      </c>
      <c r="AT130" s="218" t="s">
        <v>148</v>
      </c>
      <c r="AU130" s="218" t="s">
        <v>83</v>
      </c>
      <c r="AY130" s="19" t="s">
        <v>147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9" t="s">
        <v>81</v>
      </c>
      <c r="BK130" s="219">
        <f>ROUND(I130*H130,2)</f>
        <v>0</v>
      </c>
      <c r="BL130" s="19" t="s">
        <v>152</v>
      </c>
      <c r="BM130" s="218" t="s">
        <v>3883</v>
      </c>
    </row>
    <row r="131" s="2" customFormat="1">
      <c r="A131" s="40"/>
      <c r="B131" s="41"/>
      <c r="C131" s="42"/>
      <c r="D131" s="254" t="s">
        <v>242</v>
      </c>
      <c r="E131" s="42"/>
      <c r="F131" s="255" t="s">
        <v>3884</v>
      </c>
      <c r="G131" s="42"/>
      <c r="H131" s="42"/>
      <c r="I131" s="256"/>
      <c r="J131" s="42"/>
      <c r="K131" s="42"/>
      <c r="L131" s="46"/>
      <c r="M131" s="257"/>
      <c r="N131" s="258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242</v>
      </c>
      <c r="AU131" s="19" t="s">
        <v>83</v>
      </c>
    </row>
    <row r="132" s="11" customFormat="1" ht="22.8" customHeight="1">
      <c r="A132" s="11"/>
      <c r="B132" s="193"/>
      <c r="C132" s="194"/>
      <c r="D132" s="195" t="s">
        <v>72</v>
      </c>
      <c r="E132" s="252" t="s">
        <v>1268</v>
      </c>
      <c r="F132" s="252" t="s">
        <v>1269</v>
      </c>
      <c r="G132" s="194"/>
      <c r="H132" s="194"/>
      <c r="I132" s="197"/>
      <c r="J132" s="253">
        <f>BK132</f>
        <v>0</v>
      </c>
      <c r="K132" s="194"/>
      <c r="L132" s="199"/>
      <c r="M132" s="200"/>
      <c r="N132" s="201"/>
      <c r="O132" s="201"/>
      <c r="P132" s="202">
        <f>P133</f>
        <v>0</v>
      </c>
      <c r="Q132" s="201"/>
      <c r="R132" s="202">
        <f>R133</f>
        <v>0</v>
      </c>
      <c r="S132" s="201"/>
      <c r="T132" s="203">
        <f>T133</f>
        <v>0</v>
      </c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R132" s="204" t="s">
        <v>81</v>
      </c>
      <c r="AT132" s="205" t="s">
        <v>72</v>
      </c>
      <c r="AU132" s="205" t="s">
        <v>81</v>
      </c>
      <c r="AY132" s="204" t="s">
        <v>147</v>
      </c>
      <c r="BK132" s="206">
        <f>BK133</f>
        <v>0</v>
      </c>
    </row>
    <row r="133" s="2" customFormat="1" ht="55.5" customHeight="1">
      <c r="A133" s="40"/>
      <c r="B133" s="41"/>
      <c r="C133" s="207" t="s">
        <v>330</v>
      </c>
      <c r="D133" s="207" t="s">
        <v>148</v>
      </c>
      <c r="E133" s="208" t="s">
        <v>1271</v>
      </c>
      <c r="F133" s="209" t="s">
        <v>1272</v>
      </c>
      <c r="G133" s="210" t="s">
        <v>436</v>
      </c>
      <c r="H133" s="211">
        <v>15.48</v>
      </c>
      <c r="I133" s="212"/>
      <c r="J133" s="213">
        <f>ROUND(I133*H133,2)</f>
        <v>0</v>
      </c>
      <c r="K133" s="209" t="s">
        <v>19</v>
      </c>
      <c r="L133" s="46"/>
      <c r="M133" s="214" t="s">
        <v>19</v>
      </c>
      <c r="N133" s="215" t="s">
        <v>44</v>
      </c>
      <c r="O133" s="86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8" t="s">
        <v>152</v>
      </c>
      <c r="AT133" s="218" t="s">
        <v>148</v>
      </c>
      <c r="AU133" s="218" t="s">
        <v>83</v>
      </c>
      <c r="AY133" s="19" t="s">
        <v>147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19" t="s">
        <v>81</v>
      </c>
      <c r="BK133" s="219">
        <f>ROUND(I133*H133,2)</f>
        <v>0</v>
      </c>
      <c r="BL133" s="19" t="s">
        <v>152</v>
      </c>
      <c r="BM133" s="218" t="s">
        <v>3885</v>
      </c>
    </row>
    <row r="134" s="11" customFormat="1" ht="25.92" customHeight="1">
      <c r="A134" s="11"/>
      <c r="B134" s="193"/>
      <c r="C134" s="194"/>
      <c r="D134" s="195" t="s">
        <v>72</v>
      </c>
      <c r="E134" s="196" t="s">
        <v>486</v>
      </c>
      <c r="F134" s="196" t="s">
        <v>487</v>
      </c>
      <c r="G134" s="194"/>
      <c r="H134" s="194"/>
      <c r="I134" s="197"/>
      <c r="J134" s="198">
        <f>BK134</f>
        <v>0</v>
      </c>
      <c r="K134" s="194"/>
      <c r="L134" s="199"/>
      <c r="M134" s="200"/>
      <c r="N134" s="201"/>
      <c r="O134" s="201"/>
      <c r="P134" s="202">
        <f>P135+P138</f>
        <v>0</v>
      </c>
      <c r="Q134" s="201"/>
      <c r="R134" s="202">
        <f>R135+R138</f>
        <v>0</v>
      </c>
      <c r="S134" s="201"/>
      <c r="T134" s="203">
        <f>T135+T138</f>
        <v>1.5</v>
      </c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R134" s="204" t="s">
        <v>83</v>
      </c>
      <c r="AT134" s="205" t="s">
        <v>72</v>
      </c>
      <c r="AU134" s="205" t="s">
        <v>73</v>
      </c>
      <c r="AY134" s="204" t="s">
        <v>147</v>
      </c>
      <c r="BK134" s="206">
        <f>BK135+BK138</f>
        <v>0</v>
      </c>
    </row>
    <row r="135" s="11" customFormat="1" ht="22.8" customHeight="1">
      <c r="A135" s="11"/>
      <c r="B135" s="193"/>
      <c r="C135" s="194"/>
      <c r="D135" s="195" t="s">
        <v>72</v>
      </c>
      <c r="E135" s="252" t="s">
        <v>1384</v>
      </c>
      <c r="F135" s="252" t="s">
        <v>1385</v>
      </c>
      <c r="G135" s="194"/>
      <c r="H135" s="194"/>
      <c r="I135" s="197"/>
      <c r="J135" s="253">
        <f>BK135</f>
        <v>0</v>
      </c>
      <c r="K135" s="194"/>
      <c r="L135" s="199"/>
      <c r="M135" s="200"/>
      <c r="N135" s="201"/>
      <c r="O135" s="201"/>
      <c r="P135" s="202">
        <f>SUM(P136:P137)</f>
        <v>0</v>
      </c>
      <c r="Q135" s="201"/>
      <c r="R135" s="202">
        <f>SUM(R136:R137)</f>
        <v>0</v>
      </c>
      <c r="S135" s="201"/>
      <c r="T135" s="203">
        <f>SUM(T136:T137)</f>
        <v>0</v>
      </c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R135" s="204" t="s">
        <v>83</v>
      </c>
      <c r="AT135" s="205" t="s">
        <v>72</v>
      </c>
      <c r="AU135" s="205" t="s">
        <v>81</v>
      </c>
      <c r="AY135" s="204" t="s">
        <v>147</v>
      </c>
      <c r="BK135" s="206">
        <f>SUM(BK136:BK137)</f>
        <v>0</v>
      </c>
    </row>
    <row r="136" s="2" customFormat="1" ht="24.15" customHeight="1">
      <c r="A136" s="40"/>
      <c r="B136" s="41"/>
      <c r="C136" s="207" t="s">
        <v>337</v>
      </c>
      <c r="D136" s="207" t="s">
        <v>148</v>
      </c>
      <c r="E136" s="208" t="s">
        <v>1401</v>
      </c>
      <c r="F136" s="209" t="s">
        <v>3886</v>
      </c>
      <c r="G136" s="210" t="s">
        <v>239</v>
      </c>
      <c r="H136" s="211">
        <v>25.800000000000001</v>
      </c>
      <c r="I136" s="212"/>
      <c r="J136" s="213">
        <f>ROUND(I136*H136,2)</f>
        <v>0</v>
      </c>
      <c r="K136" s="209" t="s">
        <v>19</v>
      </c>
      <c r="L136" s="46"/>
      <c r="M136" s="214" t="s">
        <v>19</v>
      </c>
      <c r="N136" s="215" t="s">
        <v>44</v>
      </c>
      <c r="O136" s="86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8" t="s">
        <v>321</v>
      </c>
      <c r="AT136" s="218" t="s">
        <v>148</v>
      </c>
      <c r="AU136" s="218" t="s">
        <v>83</v>
      </c>
      <c r="AY136" s="19" t="s">
        <v>147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19" t="s">
        <v>81</v>
      </c>
      <c r="BK136" s="219">
        <f>ROUND(I136*H136,2)</f>
        <v>0</v>
      </c>
      <c r="BL136" s="19" t="s">
        <v>321</v>
      </c>
      <c r="BM136" s="218" t="s">
        <v>3887</v>
      </c>
    </row>
    <row r="137" s="2" customFormat="1" ht="24.15" customHeight="1">
      <c r="A137" s="40"/>
      <c r="B137" s="41"/>
      <c r="C137" s="207" t="s">
        <v>346</v>
      </c>
      <c r="D137" s="207" t="s">
        <v>148</v>
      </c>
      <c r="E137" s="208" t="s">
        <v>3888</v>
      </c>
      <c r="F137" s="209" t="s">
        <v>3889</v>
      </c>
      <c r="G137" s="210" t="s">
        <v>252</v>
      </c>
      <c r="H137" s="211">
        <v>3.3999999999999999</v>
      </c>
      <c r="I137" s="212"/>
      <c r="J137" s="213">
        <f>ROUND(I137*H137,2)</f>
        <v>0</v>
      </c>
      <c r="K137" s="209" t="s">
        <v>19</v>
      </c>
      <c r="L137" s="46"/>
      <c r="M137" s="214" t="s">
        <v>19</v>
      </c>
      <c r="N137" s="215" t="s">
        <v>44</v>
      </c>
      <c r="O137" s="86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8" t="s">
        <v>321</v>
      </c>
      <c r="AT137" s="218" t="s">
        <v>148</v>
      </c>
      <c r="AU137" s="218" t="s">
        <v>83</v>
      </c>
      <c r="AY137" s="19" t="s">
        <v>147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19" t="s">
        <v>81</v>
      </c>
      <c r="BK137" s="219">
        <f>ROUND(I137*H137,2)</f>
        <v>0</v>
      </c>
      <c r="BL137" s="19" t="s">
        <v>321</v>
      </c>
      <c r="BM137" s="218" t="s">
        <v>3890</v>
      </c>
    </row>
    <row r="138" s="11" customFormat="1" ht="22.8" customHeight="1">
      <c r="A138" s="11"/>
      <c r="B138" s="193"/>
      <c r="C138" s="194"/>
      <c r="D138" s="195" t="s">
        <v>72</v>
      </c>
      <c r="E138" s="252" t="s">
        <v>567</v>
      </c>
      <c r="F138" s="252" t="s">
        <v>568</v>
      </c>
      <c r="G138" s="194"/>
      <c r="H138" s="194"/>
      <c r="I138" s="197"/>
      <c r="J138" s="253">
        <f>BK138</f>
        <v>0</v>
      </c>
      <c r="K138" s="194"/>
      <c r="L138" s="199"/>
      <c r="M138" s="200"/>
      <c r="N138" s="201"/>
      <c r="O138" s="201"/>
      <c r="P138" s="202">
        <f>SUM(P139:P145)</f>
        <v>0</v>
      </c>
      <c r="Q138" s="201"/>
      <c r="R138" s="202">
        <f>SUM(R139:R145)</f>
        <v>0</v>
      </c>
      <c r="S138" s="201"/>
      <c r="T138" s="203">
        <f>SUM(T139:T145)</f>
        <v>1.5</v>
      </c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R138" s="204" t="s">
        <v>83</v>
      </c>
      <c r="AT138" s="205" t="s">
        <v>72</v>
      </c>
      <c r="AU138" s="205" t="s">
        <v>81</v>
      </c>
      <c r="AY138" s="204" t="s">
        <v>147</v>
      </c>
      <c r="BK138" s="206">
        <f>SUM(BK139:BK145)</f>
        <v>0</v>
      </c>
    </row>
    <row r="139" s="2" customFormat="1" ht="24.15" customHeight="1">
      <c r="A139" s="40"/>
      <c r="B139" s="41"/>
      <c r="C139" s="207" t="s">
        <v>321</v>
      </c>
      <c r="D139" s="207" t="s">
        <v>148</v>
      </c>
      <c r="E139" s="208" t="s">
        <v>3891</v>
      </c>
      <c r="F139" s="209" t="s">
        <v>3892</v>
      </c>
      <c r="G139" s="210" t="s">
        <v>252</v>
      </c>
      <c r="H139" s="211">
        <v>6</v>
      </c>
      <c r="I139" s="212"/>
      <c r="J139" s="213">
        <f>ROUND(I139*H139,2)</f>
        <v>0</v>
      </c>
      <c r="K139" s="209" t="s">
        <v>19</v>
      </c>
      <c r="L139" s="46"/>
      <c r="M139" s="214" t="s">
        <v>19</v>
      </c>
      <c r="N139" s="215" t="s">
        <v>44</v>
      </c>
      <c r="O139" s="86"/>
      <c r="P139" s="216">
        <f>O139*H139</f>
        <v>0</v>
      </c>
      <c r="Q139" s="216">
        <v>0</v>
      </c>
      <c r="R139" s="216">
        <f>Q139*H139</f>
        <v>0</v>
      </c>
      <c r="S139" s="216">
        <v>0.25</v>
      </c>
      <c r="T139" s="217">
        <f>S139*H139</f>
        <v>1.5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8" t="s">
        <v>321</v>
      </c>
      <c r="AT139" s="218" t="s">
        <v>148</v>
      </c>
      <c r="AU139" s="218" t="s">
        <v>83</v>
      </c>
      <c r="AY139" s="19" t="s">
        <v>147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19" t="s">
        <v>81</v>
      </c>
      <c r="BK139" s="219">
        <f>ROUND(I139*H139,2)</f>
        <v>0</v>
      </c>
      <c r="BL139" s="19" t="s">
        <v>321</v>
      </c>
      <c r="BM139" s="218" t="s">
        <v>3893</v>
      </c>
    </row>
    <row r="140" s="12" customFormat="1">
      <c r="A140" s="12"/>
      <c r="B140" s="220"/>
      <c r="C140" s="221"/>
      <c r="D140" s="222" t="s">
        <v>154</v>
      </c>
      <c r="E140" s="223" t="s">
        <v>19</v>
      </c>
      <c r="F140" s="224" t="s">
        <v>3894</v>
      </c>
      <c r="G140" s="221"/>
      <c r="H140" s="223" t="s">
        <v>19</v>
      </c>
      <c r="I140" s="225"/>
      <c r="J140" s="221"/>
      <c r="K140" s="221"/>
      <c r="L140" s="226"/>
      <c r="M140" s="227"/>
      <c r="N140" s="228"/>
      <c r="O140" s="228"/>
      <c r="P140" s="228"/>
      <c r="Q140" s="228"/>
      <c r="R140" s="228"/>
      <c r="S140" s="228"/>
      <c r="T140" s="229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T140" s="230" t="s">
        <v>154</v>
      </c>
      <c r="AU140" s="230" t="s">
        <v>83</v>
      </c>
      <c r="AV140" s="12" t="s">
        <v>81</v>
      </c>
      <c r="AW140" s="12" t="s">
        <v>33</v>
      </c>
      <c r="AX140" s="12" t="s">
        <v>73</v>
      </c>
      <c r="AY140" s="230" t="s">
        <v>147</v>
      </c>
    </row>
    <row r="141" s="12" customFormat="1">
      <c r="A141" s="12"/>
      <c r="B141" s="220"/>
      <c r="C141" s="221"/>
      <c r="D141" s="222" t="s">
        <v>154</v>
      </c>
      <c r="E141" s="223" t="s">
        <v>19</v>
      </c>
      <c r="F141" s="224" t="s">
        <v>3895</v>
      </c>
      <c r="G141" s="221"/>
      <c r="H141" s="223" t="s">
        <v>19</v>
      </c>
      <c r="I141" s="225"/>
      <c r="J141" s="221"/>
      <c r="K141" s="221"/>
      <c r="L141" s="226"/>
      <c r="M141" s="227"/>
      <c r="N141" s="228"/>
      <c r="O141" s="228"/>
      <c r="P141" s="228"/>
      <c r="Q141" s="228"/>
      <c r="R141" s="228"/>
      <c r="S141" s="228"/>
      <c r="T141" s="229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T141" s="230" t="s">
        <v>154</v>
      </c>
      <c r="AU141" s="230" t="s">
        <v>83</v>
      </c>
      <c r="AV141" s="12" t="s">
        <v>81</v>
      </c>
      <c r="AW141" s="12" t="s">
        <v>33</v>
      </c>
      <c r="AX141" s="12" t="s">
        <v>73</v>
      </c>
      <c r="AY141" s="230" t="s">
        <v>147</v>
      </c>
    </row>
    <row r="142" s="13" customFormat="1">
      <c r="A142" s="13"/>
      <c r="B142" s="231"/>
      <c r="C142" s="232"/>
      <c r="D142" s="222" t="s">
        <v>154</v>
      </c>
      <c r="E142" s="233" t="s">
        <v>19</v>
      </c>
      <c r="F142" s="234" t="s">
        <v>3896</v>
      </c>
      <c r="G142" s="232"/>
      <c r="H142" s="235">
        <v>3.5</v>
      </c>
      <c r="I142" s="236"/>
      <c r="J142" s="232"/>
      <c r="K142" s="232"/>
      <c r="L142" s="237"/>
      <c r="M142" s="238"/>
      <c r="N142" s="239"/>
      <c r="O142" s="239"/>
      <c r="P142" s="239"/>
      <c r="Q142" s="239"/>
      <c r="R142" s="239"/>
      <c r="S142" s="239"/>
      <c r="T142" s="24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1" t="s">
        <v>154</v>
      </c>
      <c r="AU142" s="241" t="s">
        <v>83</v>
      </c>
      <c r="AV142" s="13" t="s">
        <v>83</v>
      </c>
      <c r="AW142" s="13" t="s">
        <v>33</v>
      </c>
      <c r="AX142" s="13" t="s">
        <v>73</v>
      </c>
      <c r="AY142" s="241" t="s">
        <v>147</v>
      </c>
    </row>
    <row r="143" s="12" customFormat="1">
      <c r="A143" s="12"/>
      <c r="B143" s="220"/>
      <c r="C143" s="221"/>
      <c r="D143" s="222" t="s">
        <v>154</v>
      </c>
      <c r="E143" s="223" t="s">
        <v>19</v>
      </c>
      <c r="F143" s="224" t="s">
        <v>3853</v>
      </c>
      <c r="G143" s="221"/>
      <c r="H143" s="223" t="s">
        <v>19</v>
      </c>
      <c r="I143" s="225"/>
      <c r="J143" s="221"/>
      <c r="K143" s="221"/>
      <c r="L143" s="226"/>
      <c r="M143" s="227"/>
      <c r="N143" s="228"/>
      <c r="O143" s="228"/>
      <c r="P143" s="228"/>
      <c r="Q143" s="228"/>
      <c r="R143" s="228"/>
      <c r="S143" s="228"/>
      <c r="T143" s="229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T143" s="230" t="s">
        <v>154</v>
      </c>
      <c r="AU143" s="230" t="s">
        <v>83</v>
      </c>
      <c r="AV143" s="12" t="s">
        <v>81</v>
      </c>
      <c r="AW143" s="12" t="s">
        <v>33</v>
      </c>
      <c r="AX143" s="12" t="s">
        <v>73</v>
      </c>
      <c r="AY143" s="230" t="s">
        <v>147</v>
      </c>
    </row>
    <row r="144" s="13" customFormat="1">
      <c r="A144" s="13"/>
      <c r="B144" s="231"/>
      <c r="C144" s="232"/>
      <c r="D144" s="222" t="s">
        <v>154</v>
      </c>
      <c r="E144" s="233" t="s">
        <v>19</v>
      </c>
      <c r="F144" s="234" t="s">
        <v>3897</v>
      </c>
      <c r="G144" s="232"/>
      <c r="H144" s="235">
        <v>2.5</v>
      </c>
      <c r="I144" s="236"/>
      <c r="J144" s="232"/>
      <c r="K144" s="232"/>
      <c r="L144" s="237"/>
      <c r="M144" s="238"/>
      <c r="N144" s="239"/>
      <c r="O144" s="239"/>
      <c r="P144" s="239"/>
      <c r="Q144" s="239"/>
      <c r="R144" s="239"/>
      <c r="S144" s="239"/>
      <c r="T144" s="24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1" t="s">
        <v>154</v>
      </c>
      <c r="AU144" s="241" t="s">
        <v>83</v>
      </c>
      <c r="AV144" s="13" t="s">
        <v>83</v>
      </c>
      <c r="AW144" s="13" t="s">
        <v>33</v>
      </c>
      <c r="AX144" s="13" t="s">
        <v>73</v>
      </c>
      <c r="AY144" s="241" t="s">
        <v>147</v>
      </c>
    </row>
    <row r="145" s="15" customFormat="1">
      <c r="A145" s="15"/>
      <c r="B145" s="259"/>
      <c r="C145" s="260"/>
      <c r="D145" s="222" t="s">
        <v>154</v>
      </c>
      <c r="E145" s="261" t="s">
        <v>19</v>
      </c>
      <c r="F145" s="262" t="s">
        <v>287</v>
      </c>
      <c r="G145" s="260"/>
      <c r="H145" s="263">
        <v>6</v>
      </c>
      <c r="I145" s="264"/>
      <c r="J145" s="260"/>
      <c r="K145" s="260"/>
      <c r="L145" s="265"/>
      <c r="M145" s="287"/>
      <c r="N145" s="288"/>
      <c r="O145" s="288"/>
      <c r="P145" s="288"/>
      <c r="Q145" s="288"/>
      <c r="R145" s="288"/>
      <c r="S145" s="288"/>
      <c r="T145" s="289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9" t="s">
        <v>154</v>
      </c>
      <c r="AU145" s="269" t="s">
        <v>83</v>
      </c>
      <c r="AV145" s="15" t="s">
        <v>152</v>
      </c>
      <c r="AW145" s="15" t="s">
        <v>33</v>
      </c>
      <c r="AX145" s="15" t="s">
        <v>81</v>
      </c>
      <c r="AY145" s="269" t="s">
        <v>147</v>
      </c>
    </row>
    <row r="146" s="2" customFormat="1" ht="6.96" customHeight="1">
      <c r="A146" s="40"/>
      <c r="B146" s="61"/>
      <c r="C146" s="62"/>
      <c r="D146" s="62"/>
      <c r="E146" s="62"/>
      <c r="F146" s="62"/>
      <c r="G146" s="62"/>
      <c r="H146" s="62"/>
      <c r="I146" s="62"/>
      <c r="J146" s="62"/>
      <c r="K146" s="62"/>
      <c r="L146" s="46"/>
      <c r="M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</row>
  </sheetData>
  <sheetProtection sheet="1" autoFilter="0" formatColumns="0" formatRows="0" objects="1" scenarios="1" spinCount="100000" saltValue="ZfBLIEjA4tOpBHqS2jhxqnKP1ghyawZjRwSIYaC+q6/DHhLnVA4ouvU/jx75Jt/yrS99xqDD/jrBKmt7YlW/mw==" hashValue="I1erEtegZidCD1ETQ9CIueVOVoaRH+76Rx6x8ZOmhBwdobD+nPrr1ggNIxM4t+lOO1657lL0IdW54AhQUABCxg==" algorithmName="SHA-512" password="9690"/>
  <autoFilter ref="C93:K14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  <mergeCell ref="L2:V2"/>
  </mergeCells>
  <hyperlinks>
    <hyperlink ref="F98" r:id="rId1" display="https://podminky.urs.cz/item/CS_URS_2024_02/113107422"/>
    <hyperlink ref="F100" r:id="rId2" display="https://podminky.urs.cz/item/CS_URS_2024_02/113107443"/>
    <hyperlink ref="F108" r:id="rId3" display="https://podminky.urs.cz/item/CS_URS_2024_02/566901143"/>
    <hyperlink ref="F110" r:id="rId4" display="https://podminky.urs.cz/item/CS_URS_2024_02/566901161"/>
    <hyperlink ref="F113" r:id="rId5" display="https://podminky.urs.cz/item/CS_URS_2024_02/919732211"/>
    <hyperlink ref="F115" r:id="rId6" display="https://podminky.urs.cz/item/CS_URS_2024_02/919735113"/>
    <hyperlink ref="F127" r:id="rId7" display="https://podminky.urs.cz/item/CS_URS_2024_02/997013871"/>
    <hyperlink ref="F129" r:id="rId8" display="https://podminky.urs.cz/item/CS_URS_2024_02/997013873"/>
    <hyperlink ref="F131" r:id="rId9" display="https://podminky.urs.cz/item/CS_URS_2024_02/997013875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90" customWidth="1"/>
    <col min="2" max="2" width="1.667969" style="290" customWidth="1"/>
    <col min="3" max="4" width="5" style="290" customWidth="1"/>
    <col min="5" max="5" width="11.66016" style="290" customWidth="1"/>
    <col min="6" max="6" width="9.160156" style="290" customWidth="1"/>
    <col min="7" max="7" width="5" style="290" customWidth="1"/>
    <col min="8" max="8" width="77.83203" style="290" customWidth="1"/>
    <col min="9" max="10" width="20" style="290" customWidth="1"/>
    <col min="11" max="11" width="1.667969" style="290" customWidth="1"/>
  </cols>
  <sheetData>
    <row r="1" s="1" customFormat="1" ht="37.5" customHeight="1"/>
    <row r="2" s="1" customFormat="1" ht="7.5" customHeight="1">
      <c r="B2" s="291"/>
      <c r="C2" s="292"/>
      <c r="D2" s="292"/>
      <c r="E2" s="292"/>
      <c r="F2" s="292"/>
      <c r="G2" s="292"/>
      <c r="H2" s="292"/>
      <c r="I2" s="292"/>
      <c r="J2" s="292"/>
      <c r="K2" s="293"/>
    </row>
    <row r="3" s="16" customFormat="1" ht="45" customHeight="1">
      <c r="B3" s="294"/>
      <c r="C3" s="295" t="s">
        <v>3898</v>
      </c>
      <c r="D3" s="295"/>
      <c r="E3" s="295"/>
      <c r="F3" s="295"/>
      <c r="G3" s="295"/>
      <c r="H3" s="295"/>
      <c r="I3" s="295"/>
      <c r="J3" s="295"/>
      <c r="K3" s="296"/>
    </row>
    <row r="4" s="1" customFormat="1" ht="25.5" customHeight="1">
      <c r="B4" s="297"/>
      <c r="C4" s="298" t="s">
        <v>3899</v>
      </c>
      <c r="D4" s="298"/>
      <c r="E4" s="298"/>
      <c r="F4" s="298"/>
      <c r="G4" s="298"/>
      <c r="H4" s="298"/>
      <c r="I4" s="298"/>
      <c r="J4" s="298"/>
      <c r="K4" s="299"/>
    </row>
    <row r="5" s="1" customFormat="1" ht="5.25" customHeight="1">
      <c r="B5" s="297"/>
      <c r="C5" s="300"/>
      <c r="D5" s="300"/>
      <c r="E5" s="300"/>
      <c r="F5" s="300"/>
      <c r="G5" s="300"/>
      <c r="H5" s="300"/>
      <c r="I5" s="300"/>
      <c r="J5" s="300"/>
      <c r="K5" s="299"/>
    </row>
    <row r="6" s="1" customFormat="1" ht="15" customHeight="1">
      <c r="B6" s="297"/>
      <c r="C6" s="301" t="s">
        <v>3900</v>
      </c>
      <c r="D6" s="301"/>
      <c r="E6" s="301"/>
      <c r="F6" s="301"/>
      <c r="G6" s="301"/>
      <c r="H6" s="301"/>
      <c r="I6" s="301"/>
      <c r="J6" s="301"/>
      <c r="K6" s="299"/>
    </row>
    <row r="7" s="1" customFormat="1" ht="15" customHeight="1">
      <c r="B7" s="302"/>
      <c r="C7" s="301" t="s">
        <v>3901</v>
      </c>
      <c r="D7" s="301"/>
      <c r="E7" s="301"/>
      <c r="F7" s="301"/>
      <c r="G7" s="301"/>
      <c r="H7" s="301"/>
      <c r="I7" s="301"/>
      <c r="J7" s="301"/>
      <c r="K7" s="299"/>
    </row>
    <row r="8" s="1" customFormat="1" ht="12.75" customHeight="1">
      <c r="B8" s="302"/>
      <c r="C8" s="301"/>
      <c r="D8" s="301"/>
      <c r="E8" s="301"/>
      <c r="F8" s="301"/>
      <c r="G8" s="301"/>
      <c r="H8" s="301"/>
      <c r="I8" s="301"/>
      <c r="J8" s="301"/>
      <c r="K8" s="299"/>
    </row>
    <row r="9" s="1" customFormat="1" ht="15" customHeight="1">
      <c r="B9" s="302"/>
      <c r="C9" s="301" t="s">
        <v>3902</v>
      </c>
      <c r="D9" s="301"/>
      <c r="E9" s="301"/>
      <c r="F9" s="301"/>
      <c r="G9" s="301"/>
      <c r="H9" s="301"/>
      <c r="I9" s="301"/>
      <c r="J9" s="301"/>
      <c r="K9" s="299"/>
    </row>
    <row r="10" s="1" customFormat="1" ht="15" customHeight="1">
      <c r="B10" s="302"/>
      <c r="C10" s="301"/>
      <c r="D10" s="301" t="s">
        <v>3903</v>
      </c>
      <c r="E10" s="301"/>
      <c r="F10" s="301"/>
      <c r="G10" s="301"/>
      <c r="H10" s="301"/>
      <c r="I10" s="301"/>
      <c r="J10" s="301"/>
      <c r="K10" s="299"/>
    </row>
    <row r="11" s="1" customFormat="1" ht="15" customHeight="1">
      <c r="B11" s="302"/>
      <c r="C11" s="303"/>
      <c r="D11" s="301" t="s">
        <v>3904</v>
      </c>
      <c r="E11" s="301"/>
      <c r="F11" s="301"/>
      <c r="G11" s="301"/>
      <c r="H11" s="301"/>
      <c r="I11" s="301"/>
      <c r="J11" s="301"/>
      <c r="K11" s="299"/>
    </row>
    <row r="12" s="1" customFormat="1" ht="15" customHeight="1">
      <c r="B12" s="302"/>
      <c r="C12" s="303"/>
      <c r="D12" s="301"/>
      <c r="E12" s="301"/>
      <c r="F12" s="301"/>
      <c r="G12" s="301"/>
      <c r="H12" s="301"/>
      <c r="I12" s="301"/>
      <c r="J12" s="301"/>
      <c r="K12" s="299"/>
    </row>
    <row r="13" s="1" customFormat="1" ht="15" customHeight="1">
      <c r="B13" s="302"/>
      <c r="C13" s="303"/>
      <c r="D13" s="304" t="s">
        <v>3905</v>
      </c>
      <c r="E13" s="301"/>
      <c r="F13" s="301"/>
      <c r="G13" s="301"/>
      <c r="H13" s="301"/>
      <c r="I13" s="301"/>
      <c r="J13" s="301"/>
      <c r="K13" s="299"/>
    </row>
    <row r="14" s="1" customFormat="1" ht="12.75" customHeight="1">
      <c r="B14" s="302"/>
      <c r="C14" s="303"/>
      <c r="D14" s="303"/>
      <c r="E14" s="303"/>
      <c r="F14" s="303"/>
      <c r="G14" s="303"/>
      <c r="H14" s="303"/>
      <c r="I14" s="303"/>
      <c r="J14" s="303"/>
      <c r="K14" s="299"/>
    </row>
    <row r="15" s="1" customFormat="1" ht="15" customHeight="1">
      <c r="B15" s="302"/>
      <c r="C15" s="303"/>
      <c r="D15" s="301" t="s">
        <v>3906</v>
      </c>
      <c r="E15" s="301"/>
      <c r="F15" s="301"/>
      <c r="G15" s="301"/>
      <c r="H15" s="301"/>
      <c r="I15" s="301"/>
      <c r="J15" s="301"/>
      <c r="K15" s="299"/>
    </row>
    <row r="16" s="1" customFormat="1" ht="15" customHeight="1">
      <c r="B16" s="302"/>
      <c r="C16" s="303"/>
      <c r="D16" s="301" t="s">
        <v>3907</v>
      </c>
      <c r="E16" s="301"/>
      <c r="F16" s="301"/>
      <c r="G16" s="301"/>
      <c r="H16" s="301"/>
      <c r="I16" s="301"/>
      <c r="J16" s="301"/>
      <c r="K16" s="299"/>
    </row>
    <row r="17" s="1" customFormat="1" ht="15" customHeight="1">
      <c r="B17" s="302"/>
      <c r="C17" s="303"/>
      <c r="D17" s="301" t="s">
        <v>3908</v>
      </c>
      <c r="E17" s="301"/>
      <c r="F17" s="301"/>
      <c r="G17" s="301"/>
      <c r="H17" s="301"/>
      <c r="I17" s="301"/>
      <c r="J17" s="301"/>
      <c r="K17" s="299"/>
    </row>
    <row r="18" s="1" customFormat="1" ht="15" customHeight="1">
      <c r="B18" s="302"/>
      <c r="C18" s="303"/>
      <c r="D18" s="303"/>
      <c r="E18" s="305" t="s">
        <v>80</v>
      </c>
      <c r="F18" s="301" t="s">
        <v>3909</v>
      </c>
      <c r="G18" s="301"/>
      <c r="H18" s="301"/>
      <c r="I18" s="301"/>
      <c r="J18" s="301"/>
      <c r="K18" s="299"/>
    </row>
    <row r="19" s="1" customFormat="1" ht="15" customHeight="1">
      <c r="B19" s="302"/>
      <c r="C19" s="303"/>
      <c r="D19" s="303"/>
      <c r="E19" s="305" t="s">
        <v>3910</v>
      </c>
      <c r="F19" s="301" t="s">
        <v>3911</v>
      </c>
      <c r="G19" s="301"/>
      <c r="H19" s="301"/>
      <c r="I19" s="301"/>
      <c r="J19" s="301"/>
      <c r="K19" s="299"/>
    </row>
    <row r="20" s="1" customFormat="1" ht="15" customHeight="1">
      <c r="B20" s="302"/>
      <c r="C20" s="303"/>
      <c r="D20" s="303"/>
      <c r="E20" s="305" t="s">
        <v>3912</v>
      </c>
      <c r="F20" s="301" t="s">
        <v>3913</v>
      </c>
      <c r="G20" s="301"/>
      <c r="H20" s="301"/>
      <c r="I20" s="301"/>
      <c r="J20" s="301"/>
      <c r="K20" s="299"/>
    </row>
    <row r="21" s="1" customFormat="1" ht="15" customHeight="1">
      <c r="B21" s="302"/>
      <c r="C21" s="303"/>
      <c r="D21" s="303"/>
      <c r="E21" s="305" t="s">
        <v>3914</v>
      </c>
      <c r="F21" s="301" t="s">
        <v>3915</v>
      </c>
      <c r="G21" s="301"/>
      <c r="H21" s="301"/>
      <c r="I21" s="301"/>
      <c r="J21" s="301"/>
      <c r="K21" s="299"/>
    </row>
    <row r="22" s="1" customFormat="1" ht="15" customHeight="1">
      <c r="B22" s="302"/>
      <c r="C22" s="303"/>
      <c r="D22" s="303"/>
      <c r="E22" s="305" t="s">
        <v>3916</v>
      </c>
      <c r="F22" s="301" t="s">
        <v>3917</v>
      </c>
      <c r="G22" s="301"/>
      <c r="H22" s="301"/>
      <c r="I22" s="301"/>
      <c r="J22" s="301"/>
      <c r="K22" s="299"/>
    </row>
    <row r="23" s="1" customFormat="1" ht="15" customHeight="1">
      <c r="B23" s="302"/>
      <c r="C23" s="303"/>
      <c r="D23" s="303"/>
      <c r="E23" s="305" t="s">
        <v>95</v>
      </c>
      <c r="F23" s="301" t="s">
        <v>3918</v>
      </c>
      <c r="G23" s="301"/>
      <c r="H23" s="301"/>
      <c r="I23" s="301"/>
      <c r="J23" s="301"/>
      <c r="K23" s="299"/>
    </row>
    <row r="24" s="1" customFormat="1" ht="12.75" customHeight="1">
      <c r="B24" s="302"/>
      <c r="C24" s="303"/>
      <c r="D24" s="303"/>
      <c r="E24" s="303"/>
      <c r="F24" s="303"/>
      <c r="G24" s="303"/>
      <c r="H24" s="303"/>
      <c r="I24" s="303"/>
      <c r="J24" s="303"/>
      <c r="K24" s="299"/>
    </row>
    <row r="25" s="1" customFormat="1" ht="15" customHeight="1">
      <c r="B25" s="302"/>
      <c r="C25" s="301" t="s">
        <v>3919</v>
      </c>
      <c r="D25" s="301"/>
      <c r="E25" s="301"/>
      <c r="F25" s="301"/>
      <c r="G25" s="301"/>
      <c r="H25" s="301"/>
      <c r="I25" s="301"/>
      <c r="J25" s="301"/>
      <c r="K25" s="299"/>
    </row>
    <row r="26" s="1" customFormat="1" ht="15" customHeight="1">
      <c r="B26" s="302"/>
      <c r="C26" s="301" t="s">
        <v>3920</v>
      </c>
      <c r="D26" s="301"/>
      <c r="E26" s="301"/>
      <c r="F26" s="301"/>
      <c r="G26" s="301"/>
      <c r="H26" s="301"/>
      <c r="I26" s="301"/>
      <c r="J26" s="301"/>
      <c r="K26" s="299"/>
    </row>
    <row r="27" s="1" customFormat="1" ht="15" customHeight="1">
      <c r="B27" s="302"/>
      <c r="C27" s="301"/>
      <c r="D27" s="301" t="s">
        <v>3921</v>
      </c>
      <c r="E27" s="301"/>
      <c r="F27" s="301"/>
      <c r="G27" s="301"/>
      <c r="H27" s="301"/>
      <c r="I27" s="301"/>
      <c r="J27" s="301"/>
      <c r="K27" s="299"/>
    </row>
    <row r="28" s="1" customFormat="1" ht="15" customHeight="1">
      <c r="B28" s="302"/>
      <c r="C28" s="303"/>
      <c r="D28" s="301" t="s">
        <v>3922</v>
      </c>
      <c r="E28" s="301"/>
      <c r="F28" s="301"/>
      <c r="G28" s="301"/>
      <c r="H28" s="301"/>
      <c r="I28" s="301"/>
      <c r="J28" s="301"/>
      <c r="K28" s="299"/>
    </row>
    <row r="29" s="1" customFormat="1" ht="12.75" customHeight="1">
      <c r="B29" s="302"/>
      <c r="C29" s="303"/>
      <c r="D29" s="303"/>
      <c r="E29" s="303"/>
      <c r="F29" s="303"/>
      <c r="G29" s="303"/>
      <c r="H29" s="303"/>
      <c r="I29" s="303"/>
      <c r="J29" s="303"/>
      <c r="K29" s="299"/>
    </row>
    <row r="30" s="1" customFormat="1" ht="15" customHeight="1">
      <c r="B30" s="302"/>
      <c r="C30" s="303"/>
      <c r="D30" s="301" t="s">
        <v>3923</v>
      </c>
      <c r="E30" s="301"/>
      <c r="F30" s="301"/>
      <c r="G30" s="301"/>
      <c r="H30" s="301"/>
      <c r="I30" s="301"/>
      <c r="J30" s="301"/>
      <c r="K30" s="299"/>
    </row>
    <row r="31" s="1" customFormat="1" ht="15" customHeight="1">
      <c r="B31" s="302"/>
      <c r="C31" s="303"/>
      <c r="D31" s="301" t="s">
        <v>3924</v>
      </c>
      <c r="E31" s="301"/>
      <c r="F31" s="301"/>
      <c r="G31" s="301"/>
      <c r="H31" s="301"/>
      <c r="I31" s="301"/>
      <c r="J31" s="301"/>
      <c r="K31" s="299"/>
    </row>
    <row r="32" s="1" customFormat="1" ht="12.75" customHeight="1">
      <c r="B32" s="302"/>
      <c r="C32" s="303"/>
      <c r="D32" s="303"/>
      <c r="E32" s="303"/>
      <c r="F32" s="303"/>
      <c r="G32" s="303"/>
      <c r="H32" s="303"/>
      <c r="I32" s="303"/>
      <c r="J32" s="303"/>
      <c r="K32" s="299"/>
    </row>
    <row r="33" s="1" customFormat="1" ht="15" customHeight="1">
      <c r="B33" s="302"/>
      <c r="C33" s="303"/>
      <c r="D33" s="301" t="s">
        <v>3925</v>
      </c>
      <c r="E33" s="301"/>
      <c r="F33" s="301"/>
      <c r="G33" s="301"/>
      <c r="H33" s="301"/>
      <c r="I33" s="301"/>
      <c r="J33" s="301"/>
      <c r="K33" s="299"/>
    </row>
    <row r="34" s="1" customFormat="1" ht="15" customHeight="1">
      <c r="B34" s="302"/>
      <c r="C34" s="303"/>
      <c r="D34" s="301" t="s">
        <v>3926</v>
      </c>
      <c r="E34" s="301"/>
      <c r="F34" s="301"/>
      <c r="G34" s="301"/>
      <c r="H34" s="301"/>
      <c r="I34" s="301"/>
      <c r="J34" s="301"/>
      <c r="K34" s="299"/>
    </row>
    <row r="35" s="1" customFormat="1" ht="15" customHeight="1">
      <c r="B35" s="302"/>
      <c r="C35" s="303"/>
      <c r="D35" s="301" t="s">
        <v>3927</v>
      </c>
      <c r="E35" s="301"/>
      <c r="F35" s="301"/>
      <c r="G35" s="301"/>
      <c r="H35" s="301"/>
      <c r="I35" s="301"/>
      <c r="J35" s="301"/>
      <c r="K35" s="299"/>
    </row>
    <row r="36" s="1" customFormat="1" ht="15" customHeight="1">
      <c r="B36" s="302"/>
      <c r="C36" s="303"/>
      <c r="D36" s="301"/>
      <c r="E36" s="304" t="s">
        <v>134</v>
      </c>
      <c r="F36" s="301"/>
      <c r="G36" s="301" t="s">
        <v>3928</v>
      </c>
      <c r="H36" s="301"/>
      <c r="I36" s="301"/>
      <c r="J36" s="301"/>
      <c r="K36" s="299"/>
    </row>
    <row r="37" s="1" customFormat="1" ht="30.75" customHeight="1">
      <c r="B37" s="302"/>
      <c r="C37" s="303"/>
      <c r="D37" s="301"/>
      <c r="E37" s="304" t="s">
        <v>3929</v>
      </c>
      <c r="F37" s="301"/>
      <c r="G37" s="301" t="s">
        <v>3930</v>
      </c>
      <c r="H37" s="301"/>
      <c r="I37" s="301"/>
      <c r="J37" s="301"/>
      <c r="K37" s="299"/>
    </row>
    <row r="38" s="1" customFormat="1" ht="15" customHeight="1">
      <c r="B38" s="302"/>
      <c r="C38" s="303"/>
      <c r="D38" s="301"/>
      <c r="E38" s="304" t="s">
        <v>54</v>
      </c>
      <c r="F38" s="301"/>
      <c r="G38" s="301" t="s">
        <v>3931</v>
      </c>
      <c r="H38" s="301"/>
      <c r="I38" s="301"/>
      <c r="J38" s="301"/>
      <c r="K38" s="299"/>
    </row>
    <row r="39" s="1" customFormat="1" ht="15" customHeight="1">
      <c r="B39" s="302"/>
      <c r="C39" s="303"/>
      <c r="D39" s="301"/>
      <c r="E39" s="304" t="s">
        <v>55</v>
      </c>
      <c r="F39" s="301"/>
      <c r="G39" s="301" t="s">
        <v>3932</v>
      </c>
      <c r="H39" s="301"/>
      <c r="I39" s="301"/>
      <c r="J39" s="301"/>
      <c r="K39" s="299"/>
    </row>
    <row r="40" s="1" customFormat="1" ht="15" customHeight="1">
      <c r="B40" s="302"/>
      <c r="C40" s="303"/>
      <c r="D40" s="301"/>
      <c r="E40" s="304" t="s">
        <v>135</v>
      </c>
      <c r="F40" s="301"/>
      <c r="G40" s="301" t="s">
        <v>3933</v>
      </c>
      <c r="H40" s="301"/>
      <c r="I40" s="301"/>
      <c r="J40" s="301"/>
      <c r="K40" s="299"/>
    </row>
    <row r="41" s="1" customFormat="1" ht="15" customHeight="1">
      <c r="B41" s="302"/>
      <c r="C41" s="303"/>
      <c r="D41" s="301"/>
      <c r="E41" s="304" t="s">
        <v>136</v>
      </c>
      <c r="F41" s="301"/>
      <c r="G41" s="301" t="s">
        <v>3934</v>
      </c>
      <c r="H41" s="301"/>
      <c r="I41" s="301"/>
      <c r="J41" s="301"/>
      <c r="K41" s="299"/>
    </row>
    <row r="42" s="1" customFormat="1" ht="15" customHeight="1">
      <c r="B42" s="302"/>
      <c r="C42" s="303"/>
      <c r="D42" s="301"/>
      <c r="E42" s="304" t="s">
        <v>3935</v>
      </c>
      <c r="F42" s="301"/>
      <c r="G42" s="301" t="s">
        <v>3936</v>
      </c>
      <c r="H42" s="301"/>
      <c r="I42" s="301"/>
      <c r="J42" s="301"/>
      <c r="K42" s="299"/>
    </row>
    <row r="43" s="1" customFormat="1" ht="15" customHeight="1">
      <c r="B43" s="302"/>
      <c r="C43" s="303"/>
      <c r="D43" s="301"/>
      <c r="E43" s="304"/>
      <c r="F43" s="301"/>
      <c r="G43" s="301" t="s">
        <v>3937</v>
      </c>
      <c r="H43" s="301"/>
      <c r="I43" s="301"/>
      <c r="J43" s="301"/>
      <c r="K43" s="299"/>
    </row>
    <row r="44" s="1" customFormat="1" ht="15" customHeight="1">
      <c r="B44" s="302"/>
      <c r="C44" s="303"/>
      <c r="D44" s="301"/>
      <c r="E44" s="304" t="s">
        <v>3938</v>
      </c>
      <c r="F44" s="301"/>
      <c r="G44" s="301" t="s">
        <v>3939</v>
      </c>
      <c r="H44" s="301"/>
      <c r="I44" s="301"/>
      <c r="J44" s="301"/>
      <c r="K44" s="299"/>
    </row>
    <row r="45" s="1" customFormat="1" ht="15" customHeight="1">
      <c r="B45" s="302"/>
      <c r="C45" s="303"/>
      <c r="D45" s="301"/>
      <c r="E45" s="304" t="s">
        <v>138</v>
      </c>
      <c r="F45" s="301"/>
      <c r="G45" s="301" t="s">
        <v>3940</v>
      </c>
      <c r="H45" s="301"/>
      <c r="I45" s="301"/>
      <c r="J45" s="301"/>
      <c r="K45" s="299"/>
    </row>
    <row r="46" s="1" customFormat="1" ht="12.75" customHeight="1">
      <c r="B46" s="302"/>
      <c r="C46" s="303"/>
      <c r="D46" s="301"/>
      <c r="E46" s="301"/>
      <c r="F46" s="301"/>
      <c r="G46" s="301"/>
      <c r="H46" s="301"/>
      <c r="I46" s="301"/>
      <c r="J46" s="301"/>
      <c r="K46" s="299"/>
    </row>
    <row r="47" s="1" customFormat="1" ht="15" customHeight="1">
      <c r="B47" s="302"/>
      <c r="C47" s="303"/>
      <c r="D47" s="301" t="s">
        <v>3941</v>
      </c>
      <c r="E47" s="301"/>
      <c r="F47" s="301"/>
      <c r="G47" s="301"/>
      <c r="H47" s="301"/>
      <c r="I47" s="301"/>
      <c r="J47" s="301"/>
      <c r="K47" s="299"/>
    </row>
    <row r="48" s="1" customFormat="1" ht="15" customHeight="1">
      <c r="B48" s="302"/>
      <c r="C48" s="303"/>
      <c r="D48" s="303"/>
      <c r="E48" s="301" t="s">
        <v>3942</v>
      </c>
      <c r="F48" s="301"/>
      <c r="G48" s="301"/>
      <c r="H48" s="301"/>
      <c r="I48" s="301"/>
      <c r="J48" s="301"/>
      <c r="K48" s="299"/>
    </row>
    <row r="49" s="1" customFormat="1" ht="15" customHeight="1">
      <c r="B49" s="302"/>
      <c r="C49" s="303"/>
      <c r="D49" s="303"/>
      <c r="E49" s="301" t="s">
        <v>3943</v>
      </c>
      <c r="F49" s="301"/>
      <c r="G49" s="301"/>
      <c r="H49" s="301"/>
      <c r="I49" s="301"/>
      <c r="J49" s="301"/>
      <c r="K49" s="299"/>
    </row>
    <row r="50" s="1" customFormat="1" ht="15" customHeight="1">
      <c r="B50" s="302"/>
      <c r="C50" s="303"/>
      <c r="D50" s="303"/>
      <c r="E50" s="301" t="s">
        <v>3944</v>
      </c>
      <c r="F50" s="301"/>
      <c r="G50" s="301"/>
      <c r="H50" s="301"/>
      <c r="I50" s="301"/>
      <c r="J50" s="301"/>
      <c r="K50" s="299"/>
    </row>
    <row r="51" s="1" customFormat="1" ht="15" customHeight="1">
      <c r="B51" s="302"/>
      <c r="C51" s="303"/>
      <c r="D51" s="301" t="s">
        <v>3945</v>
      </c>
      <c r="E51" s="301"/>
      <c r="F51" s="301"/>
      <c r="G51" s="301"/>
      <c r="H51" s="301"/>
      <c r="I51" s="301"/>
      <c r="J51" s="301"/>
      <c r="K51" s="299"/>
    </row>
    <row r="52" s="1" customFormat="1" ht="25.5" customHeight="1">
      <c r="B52" s="297"/>
      <c r="C52" s="298" t="s">
        <v>3946</v>
      </c>
      <c r="D52" s="298"/>
      <c r="E52" s="298"/>
      <c r="F52" s="298"/>
      <c r="G52" s="298"/>
      <c r="H52" s="298"/>
      <c r="I52" s="298"/>
      <c r="J52" s="298"/>
      <c r="K52" s="299"/>
    </row>
    <row r="53" s="1" customFormat="1" ht="5.25" customHeight="1">
      <c r="B53" s="297"/>
      <c r="C53" s="300"/>
      <c r="D53" s="300"/>
      <c r="E53" s="300"/>
      <c r="F53" s="300"/>
      <c r="G53" s="300"/>
      <c r="H53" s="300"/>
      <c r="I53" s="300"/>
      <c r="J53" s="300"/>
      <c r="K53" s="299"/>
    </row>
    <row r="54" s="1" customFormat="1" ht="15" customHeight="1">
      <c r="B54" s="297"/>
      <c r="C54" s="301" t="s">
        <v>3947</v>
      </c>
      <c r="D54" s="301"/>
      <c r="E54" s="301"/>
      <c r="F54" s="301"/>
      <c r="G54" s="301"/>
      <c r="H54" s="301"/>
      <c r="I54" s="301"/>
      <c r="J54" s="301"/>
      <c r="K54" s="299"/>
    </row>
    <row r="55" s="1" customFormat="1" ht="15" customHeight="1">
      <c r="B55" s="297"/>
      <c r="C55" s="301" t="s">
        <v>3948</v>
      </c>
      <c r="D55" s="301"/>
      <c r="E55" s="301"/>
      <c r="F55" s="301"/>
      <c r="G55" s="301"/>
      <c r="H55" s="301"/>
      <c r="I55" s="301"/>
      <c r="J55" s="301"/>
      <c r="K55" s="299"/>
    </row>
    <row r="56" s="1" customFormat="1" ht="12.75" customHeight="1">
      <c r="B56" s="297"/>
      <c r="C56" s="301"/>
      <c r="D56" s="301"/>
      <c r="E56" s="301"/>
      <c r="F56" s="301"/>
      <c r="G56" s="301"/>
      <c r="H56" s="301"/>
      <c r="I56" s="301"/>
      <c r="J56" s="301"/>
      <c r="K56" s="299"/>
    </row>
    <row r="57" s="1" customFormat="1" ht="15" customHeight="1">
      <c r="B57" s="297"/>
      <c r="C57" s="301" t="s">
        <v>3949</v>
      </c>
      <c r="D57" s="301"/>
      <c r="E57" s="301"/>
      <c r="F57" s="301"/>
      <c r="G57" s="301"/>
      <c r="H57" s="301"/>
      <c r="I57" s="301"/>
      <c r="J57" s="301"/>
      <c r="K57" s="299"/>
    </row>
    <row r="58" s="1" customFormat="1" ht="15" customHeight="1">
      <c r="B58" s="297"/>
      <c r="C58" s="303"/>
      <c r="D58" s="301" t="s">
        <v>3950</v>
      </c>
      <c r="E58" s="301"/>
      <c r="F58" s="301"/>
      <c r="G58" s="301"/>
      <c r="H58" s="301"/>
      <c r="I58" s="301"/>
      <c r="J58" s="301"/>
      <c r="K58" s="299"/>
    </row>
    <row r="59" s="1" customFormat="1" ht="15" customHeight="1">
      <c r="B59" s="297"/>
      <c r="C59" s="303"/>
      <c r="D59" s="301" t="s">
        <v>3951</v>
      </c>
      <c r="E59" s="301"/>
      <c r="F59" s="301"/>
      <c r="G59" s="301"/>
      <c r="H59" s="301"/>
      <c r="I59" s="301"/>
      <c r="J59" s="301"/>
      <c r="K59" s="299"/>
    </row>
    <row r="60" s="1" customFormat="1" ht="15" customHeight="1">
      <c r="B60" s="297"/>
      <c r="C60" s="303"/>
      <c r="D60" s="301" t="s">
        <v>3952</v>
      </c>
      <c r="E60" s="301"/>
      <c r="F60" s="301"/>
      <c r="G60" s="301"/>
      <c r="H60" s="301"/>
      <c r="I60" s="301"/>
      <c r="J60" s="301"/>
      <c r="K60" s="299"/>
    </row>
    <row r="61" s="1" customFormat="1" ht="15" customHeight="1">
      <c r="B61" s="297"/>
      <c r="C61" s="303"/>
      <c r="D61" s="301" t="s">
        <v>3953</v>
      </c>
      <c r="E61" s="301"/>
      <c r="F61" s="301"/>
      <c r="G61" s="301"/>
      <c r="H61" s="301"/>
      <c r="I61" s="301"/>
      <c r="J61" s="301"/>
      <c r="K61" s="299"/>
    </row>
    <row r="62" s="1" customFormat="1" ht="15" customHeight="1">
      <c r="B62" s="297"/>
      <c r="C62" s="303"/>
      <c r="D62" s="306" t="s">
        <v>3954</v>
      </c>
      <c r="E62" s="306"/>
      <c r="F62" s="306"/>
      <c r="G62" s="306"/>
      <c r="H62" s="306"/>
      <c r="I62" s="306"/>
      <c r="J62" s="306"/>
      <c r="K62" s="299"/>
    </row>
    <row r="63" s="1" customFormat="1" ht="15" customHeight="1">
      <c r="B63" s="297"/>
      <c r="C63" s="303"/>
      <c r="D63" s="301" t="s">
        <v>3955</v>
      </c>
      <c r="E63" s="301"/>
      <c r="F63" s="301"/>
      <c r="G63" s="301"/>
      <c r="H63" s="301"/>
      <c r="I63" s="301"/>
      <c r="J63" s="301"/>
      <c r="K63" s="299"/>
    </row>
    <row r="64" s="1" customFormat="1" ht="12.75" customHeight="1">
      <c r="B64" s="297"/>
      <c r="C64" s="303"/>
      <c r="D64" s="303"/>
      <c r="E64" s="307"/>
      <c r="F64" s="303"/>
      <c r="G64" s="303"/>
      <c r="H64" s="303"/>
      <c r="I64" s="303"/>
      <c r="J64" s="303"/>
      <c r="K64" s="299"/>
    </row>
    <row r="65" s="1" customFormat="1" ht="15" customHeight="1">
      <c r="B65" s="297"/>
      <c r="C65" s="303"/>
      <c r="D65" s="301" t="s">
        <v>3956</v>
      </c>
      <c r="E65" s="301"/>
      <c r="F65" s="301"/>
      <c r="G65" s="301"/>
      <c r="H65" s="301"/>
      <c r="I65" s="301"/>
      <c r="J65" s="301"/>
      <c r="K65" s="299"/>
    </row>
    <row r="66" s="1" customFormat="1" ht="15" customHeight="1">
      <c r="B66" s="297"/>
      <c r="C66" s="303"/>
      <c r="D66" s="306" t="s">
        <v>3957</v>
      </c>
      <c r="E66" s="306"/>
      <c r="F66" s="306"/>
      <c r="G66" s="306"/>
      <c r="H66" s="306"/>
      <c r="I66" s="306"/>
      <c r="J66" s="306"/>
      <c r="K66" s="299"/>
    </row>
    <row r="67" s="1" customFormat="1" ht="15" customHeight="1">
      <c r="B67" s="297"/>
      <c r="C67" s="303"/>
      <c r="D67" s="301" t="s">
        <v>3958</v>
      </c>
      <c r="E67" s="301"/>
      <c r="F67" s="301"/>
      <c r="G67" s="301"/>
      <c r="H67" s="301"/>
      <c r="I67" s="301"/>
      <c r="J67" s="301"/>
      <c r="K67" s="299"/>
    </row>
    <row r="68" s="1" customFormat="1" ht="15" customHeight="1">
      <c r="B68" s="297"/>
      <c r="C68" s="303"/>
      <c r="D68" s="301" t="s">
        <v>3959</v>
      </c>
      <c r="E68" s="301"/>
      <c r="F68" s="301"/>
      <c r="G68" s="301"/>
      <c r="H68" s="301"/>
      <c r="I68" s="301"/>
      <c r="J68" s="301"/>
      <c r="K68" s="299"/>
    </row>
    <row r="69" s="1" customFormat="1" ht="15" customHeight="1">
      <c r="B69" s="297"/>
      <c r="C69" s="303"/>
      <c r="D69" s="301" t="s">
        <v>3960</v>
      </c>
      <c r="E69" s="301"/>
      <c r="F69" s="301"/>
      <c r="G69" s="301"/>
      <c r="H69" s="301"/>
      <c r="I69" s="301"/>
      <c r="J69" s="301"/>
      <c r="K69" s="299"/>
    </row>
    <row r="70" s="1" customFormat="1" ht="15" customHeight="1">
      <c r="B70" s="297"/>
      <c r="C70" s="303"/>
      <c r="D70" s="301" t="s">
        <v>3961</v>
      </c>
      <c r="E70" s="301"/>
      <c r="F70" s="301"/>
      <c r="G70" s="301"/>
      <c r="H70" s="301"/>
      <c r="I70" s="301"/>
      <c r="J70" s="301"/>
      <c r="K70" s="299"/>
    </row>
    <row r="71" s="1" customFormat="1" ht="12.75" customHeight="1">
      <c r="B71" s="308"/>
      <c r="C71" s="309"/>
      <c r="D71" s="309"/>
      <c r="E71" s="309"/>
      <c r="F71" s="309"/>
      <c r="G71" s="309"/>
      <c r="H71" s="309"/>
      <c r="I71" s="309"/>
      <c r="J71" s="309"/>
      <c r="K71" s="310"/>
    </row>
    <row r="72" s="1" customFormat="1" ht="18.75" customHeight="1">
      <c r="B72" s="311"/>
      <c r="C72" s="311"/>
      <c r="D72" s="311"/>
      <c r="E72" s="311"/>
      <c r="F72" s="311"/>
      <c r="G72" s="311"/>
      <c r="H72" s="311"/>
      <c r="I72" s="311"/>
      <c r="J72" s="311"/>
      <c r="K72" s="312"/>
    </row>
    <row r="73" s="1" customFormat="1" ht="18.75" customHeight="1">
      <c r="B73" s="312"/>
      <c r="C73" s="312"/>
      <c r="D73" s="312"/>
      <c r="E73" s="312"/>
      <c r="F73" s="312"/>
      <c r="G73" s="312"/>
      <c r="H73" s="312"/>
      <c r="I73" s="312"/>
      <c r="J73" s="312"/>
      <c r="K73" s="312"/>
    </row>
    <row r="74" s="1" customFormat="1" ht="7.5" customHeight="1">
      <c r="B74" s="313"/>
      <c r="C74" s="314"/>
      <c r="D74" s="314"/>
      <c r="E74" s="314"/>
      <c r="F74" s="314"/>
      <c r="G74" s="314"/>
      <c r="H74" s="314"/>
      <c r="I74" s="314"/>
      <c r="J74" s="314"/>
      <c r="K74" s="315"/>
    </row>
    <row r="75" s="1" customFormat="1" ht="45" customHeight="1">
      <c r="B75" s="316"/>
      <c r="C75" s="317" t="s">
        <v>3962</v>
      </c>
      <c r="D75" s="317"/>
      <c r="E75" s="317"/>
      <c r="F75" s="317"/>
      <c r="G75" s="317"/>
      <c r="H75" s="317"/>
      <c r="I75" s="317"/>
      <c r="J75" s="317"/>
      <c r="K75" s="318"/>
    </row>
    <row r="76" s="1" customFormat="1" ht="17.25" customHeight="1">
      <c r="B76" s="316"/>
      <c r="C76" s="319" t="s">
        <v>3963</v>
      </c>
      <c r="D76" s="319"/>
      <c r="E76" s="319"/>
      <c r="F76" s="319" t="s">
        <v>3964</v>
      </c>
      <c r="G76" s="320"/>
      <c r="H76" s="319" t="s">
        <v>55</v>
      </c>
      <c r="I76" s="319" t="s">
        <v>58</v>
      </c>
      <c r="J76" s="319" t="s">
        <v>3965</v>
      </c>
      <c r="K76" s="318"/>
    </row>
    <row r="77" s="1" customFormat="1" ht="17.25" customHeight="1">
      <c r="B77" s="316"/>
      <c r="C77" s="321" t="s">
        <v>3966</v>
      </c>
      <c r="D77" s="321"/>
      <c r="E77" s="321"/>
      <c r="F77" s="322" t="s">
        <v>3967</v>
      </c>
      <c r="G77" s="323"/>
      <c r="H77" s="321"/>
      <c r="I77" s="321"/>
      <c r="J77" s="321" t="s">
        <v>3968</v>
      </c>
      <c r="K77" s="318"/>
    </row>
    <row r="78" s="1" customFormat="1" ht="5.25" customHeight="1">
      <c r="B78" s="316"/>
      <c r="C78" s="324"/>
      <c r="D78" s="324"/>
      <c r="E78" s="324"/>
      <c r="F78" s="324"/>
      <c r="G78" s="325"/>
      <c r="H78" s="324"/>
      <c r="I78" s="324"/>
      <c r="J78" s="324"/>
      <c r="K78" s="318"/>
    </row>
    <row r="79" s="1" customFormat="1" ht="15" customHeight="1">
      <c r="B79" s="316"/>
      <c r="C79" s="304" t="s">
        <v>54</v>
      </c>
      <c r="D79" s="326"/>
      <c r="E79" s="326"/>
      <c r="F79" s="327" t="s">
        <v>3969</v>
      </c>
      <c r="G79" s="328"/>
      <c r="H79" s="304" t="s">
        <v>3970</v>
      </c>
      <c r="I79" s="304" t="s">
        <v>3971</v>
      </c>
      <c r="J79" s="304">
        <v>20</v>
      </c>
      <c r="K79" s="318"/>
    </row>
    <row r="80" s="1" customFormat="1" ht="15" customHeight="1">
      <c r="B80" s="316"/>
      <c r="C80" s="304" t="s">
        <v>3972</v>
      </c>
      <c r="D80" s="304"/>
      <c r="E80" s="304"/>
      <c r="F80" s="327" t="s">
        <v>3969</v>
      </c>
      <c r="G80" s="328"/>
      <c r="H80" s="304" t="s">
        <v>3973</v>
      </c>
      <c r="I80" s="304" t="s">
        <v>3971</v>
      </c>
      <c r="J80" s="304">
        <v>120</v>
      </c>
      <c r="K80" s="318"/>
    </row>
    <row r="81" s="1" customFormat="1" ht="15" customHeight="1">
      <c r="B81" s="329"/>
      <c r="C81" s="304" t="s">
        <v>3974</v>
      </c>
      <c r="D81" s="304"/>
      <c r="E81" s="304"/>
      <c r="F81" s="327" t="s">
        <v>3975</v>
      </c>
      <c r="G81" s="328"/>
      <c r="H81" s="304" t="s">
        <v>3976</v>
      </c>
      <c r="I81" s="304" t="s">
        <v>3971</v>
      </c>
      <c r="J81" s="304">
        <v>50</v>
      </c>
      <c r="K81" s="318"/>
    </row>
    <row r="82" s="1" customFormat="1" ht="15" customHeight="1">
      <c r="B82" s="329"/>
      <c r="C82" s="304" t="s">
        <v>3977</v>
      </c>
      <c r="D82" s="304"/>
      <c r="E82" s="304"/>
      <c r="F82" s="327" t="s">
        <v>3969</v>
      </c>
      <c r="G82" s="328"/>
      <c r="H82" s="304" t="s">
        <v>3978</v>
      </c>
      <c r="I82" s="304" t="s">
        <v>3979</v>
      </c>
      <c r="J82" s="304"/>
      <c r="K82" s="318"/>
    </row>
    <row r="83" s="1" customFormat="1" ht="15" customHeight="1">
      <c r="B83" s="329"/>
      <c r="C83" s="330" t="s">
        <v>3980</v>
      </c>
      <c r="D83" s="330"/>
      <c r="E83" s="330"/>
      <c r="F83" s="331" t="s">
        <v>3975</v>
      </c>
      <c r="G83" s="330"/>
      <c r="H83" s="330" t="s">
        <v>3981</v>
      </c>
      <c r="I83" s="330" t="s">
        <v>3971</v>
      </c>
      <c r="J83" s="330">
        <v>15</v>
      </c>
      <c r="K83" s="318"/>
    </row>
    <row r="84" s="1" customFormat="1" ht="15" customHeight="1">
      <c r="B84" s="329"/>
      <c r="C84" s="330" t="s">
        <v>3982</v>
      </c>
      <c r="D84" s="330"/>
      <c r="E84" s="330"/>
      <c r="F84" s="331" t="s">
        <v>3975</v>
      </c>
      <c r="G84" s="330"/>
      <c r="H84" s="330" t="s">
        <v>3983</v>
      </c>
      <c r="I84" s="330" t="s">
        <v>3971</v>
      </c>
      <c r="J84" s="330">
        <v>15</v>
      </c>
      <c r="K84" s="318"/>
    </row>
    <row r="85" s="1" customFormat="1" ht="15" customHeight="1">
      <c r="B85" s="329"/>
      <c r="C85" s="330" t="s">
        <v>3984</v>
      </c>
      <c r="D85" s="330"/>
      <c r="E85" s="330"/>
      <c r="F85" s="331" t="s">
        <v>3975</v>
      </c>
      <c r="G85" s="330"/>
      <c r="H85" s="330" t="s">
        <v>3985</v>
      </c>
      <c r="I85" s="330" t="s">
        <v>3971</v>
      </c>
      <c r="J85" s="330">
        <v>20</v>
      </c>
      <c r="K85" s="318"/>
    </row>
    <row r="86" s="1" customFormat="1" ht="15" customHeight="1">
      <c r="B86" s="329"/>
      <c r="C86" s="330" t="s">
        <v>3986</v>
      </c>
      <c r="D86" s="330"/>
      <c r="E86" s="330"/>
      <c r="F86" s="331" t="s">
        <v>3975</v>
      </c>
      <c r="G86" s="330"/>
      <c r="H86" s="330" t="s">
        <v>3987</v>
      </c>
      <c r="I86" s="330" t="s">
        <v>3971</v>
      </c>
      <c r="J86" s="330">
        <v>20</v>
      </c>
      <c r="K86" s="318"/>
    </row>
    <row r="87" s="1" customFormat="1" ht="15" customHeight="1">
      <c r="B87" s="329"/>
      <c r="C87" s="304" t="s">
        <v>3988</v>
      </c>
      <c r="D87" s="304"/>
      <c r="E87" s="304"/>
      <c r="F87" s="327" t="s">
        <v>3975</v>
      </c>
      <c r="G87" s="328"/>
      <c r="H87" s="304" t="s">
        <v>3989</v>
      </c>
      <c r="I87" s="304" t="s">
        <v>3971</v>
      </c>
      <c r="J87" s="304">
        <v>50</v>
      </c>
      <c r="K87" s="318"/>
    </row>
    <row r="88" s="1" customFormat="1" ht="15" customHeight="1">
      <c r="B88" s="329"/>
      <c r="C88" s="304" t="s">
        <v>3990</v>
      </c>
      <c r="D88" s="304"/>
      <c r="E88" s="304"/>
      <c r="F88" s="327" t="s">
        <v>3975</v>
      </c>
      <c r="G88" s="328"/>
      <c r="H88" s="304" t="s">
        <v>3991</v>
      </c>
      <c r="I88" s="304" t="s">
        <v>3971</v>
      </c>
      <c r="J88" s="304">
        <v>20</v>
      </c>
      <c r="K88" s="318"/>
    </row>
    <row r="89" s="1" customFormat="1" ht="15" customHeight="1">
      <c r="B89" s="329"/>
      <c r="C89" s="304" t="s">
        <v>3992</v>
      </c>
      <c r="D89" s="304"/>
      <c r="E89" s="304"/>
      <c r="F89" s="327" t="s">
        <v>3975</v>
      </c>
      <c r="G89" s="328"/>
      <c r="H89" s="304" t="s">
        <v>3993</v>
      </c>
      <c r="I89" s="304" t="s">
        <v>3971</v>
      </c>
      <c r="J89" s="304">
        <v>20</v>
      </c>
      <c r="K89" s="318"/>
    </row>
    <row r="90" s="1" customFormat="1" ht="15" customHeight="1">
      <c r="B90" s="329"/>
      <c r="C90" s="304" t="s">
        <v>3994</v>
      </c>
      <c r="D90" s="304"/>
      <c r="E90" s="304"/>
      <c r="F90" s="327" t="s">
        <v>3975</v>
      </c>
      <c r="G90" s="328"/>
      <c r="H90" s="304" t="s">
        <v>3995</v>
      </c>
      <c r="I90" s="304" t="s">
        <v>3971</v>
      </c>
      <c r="J90" s="304">
        <v>50</v>
      </c>
      <c r="K90" s="318"/>
    </row>
    <row r="91" s="1" customFormat="1" ht="15" customHeight="1">
      <c r="B91" s="329"/>
      <c r="C91" s="304" t="s">
        <v>3996</v>
      </c>
      <c r="D91" s="304"/>
      <c r="E91" s="304"/>
      <c r="F91" s="327" t="s">
        <v>3975</v>
      </c>
      <c r="G91" s="328"/>
      <c r="H91" s="304" t="s">
        <v>3996</v>
      </c>
      <c r="I91" s="304" t="s">
        <v>3971</v>
      </c>
      <c r="J91" s="304">
        <v>50</v>
      </c>
      <c r="K91" s="318"/>
    </row>
    <row r="92" s="1" customFormat="1" ht="15" customHeight="1">
      <c r="B92" s="329"/>
      <c r="C92" s="304" t="s">
        <v>3997</v>
      </c>
      <c r="D92" s="304"/>
      <c r="E92" s="304"/>
      <c r="F92" s="327" t="s">
        <v>3975</v>
      </c>
      <c r="G92" s="328"/>
      <c r="H92" s="304" t="s">
        <v>3998</v>
      </c>
      <c r="I92" s="304" t="s">
        <v>3971</v>
      </c>
      <c r="J92" s="304">
        <v>255</v>
      </c>
      <c r="K92" s="318"/>
    </row>
    <row r="93" s="1" customFormat="1" ht="15" customHeight="1">
      <c r="B93" s="329"/>
      <c r="C93" s="304" t="s">
        <v>3999</v>
      </c>
      <c r="D93" s="304"/>
      <c r="E93" s="304"/>
      <c r="F93" s="327" t="s">
        <v>3969</v>
      </c>
      <c r="G93" s="328"/>
      <c r="H93" s="304" t="s">
        <v>4000</v>
      </c>
      <c r="I93" s="304" t="s">
        <v>4001</v>
      </c>
      <c r="J93" s="304"/>
      <c r="K93" s="318"/>
    </row>
    <row r="94" s="1" customFormat="1" ht="15" customHeight="1">
      <c r="B94" s="329"/>
      <c r="C94" s="304" t="s">
        <v>4002</v>
      </c>
      <c r="D94" s="304"/>
      <c r="E94" s="304"/>
      <c r="F94" s="327" t="s">
        <v>3969</v>
      </c>
      <c r="G94" s="328"/>
      <c r="H94" s="304" t="s">
        <v>4003</v>
      </c>
      <c r="I94" s="304" t="s">
        <v>4004</v>
      </c>
      <c r="J94" s="304"/>
      <c r="K94" s="318"/>
    </row>
    <row r="95" s="1" customFormat="1" ht="15" customHeight="1">
      <c r="B95" s="329"/>
      <c r="C95" s="304" t="s">
        <v>4005</v>
      </c>
      <c r="D95" s="304"/>
      <c r="E95" s="304"/>
      <c r="F95" s="327" t="s">
        <v>3969</v>
      </c>
      <c r="G95" s="328"/>
      <c r="H95" s="304" t="s">
        <v>4005</v>
      </c>
      <c r="I95" s="304" t="s">
        <v>4004</v>
      </c>
      <c r="J95" s="304"/>
      <c r="K95" s="318"/>
    </row>
    <row r="96" s="1" customFormat="1" ht="15" customHeight="1">
      <c r="B96" s="329"/>
      <c r="C96" s="304" t="s">
        <v>39</v>
      </c>
      <c r="D96" s="304"/>
      <c r="E96" s="304"/>
      <c r="F96" s="327" t="s">
        <v>3969</v>
      </c>
      <c r="G96" s="328"/>
      <c r="H96" s="304" t="s">
        <v>4006</v>
      </c>
      <c r="I96" s="304" t="s">
        <v>4004</v>
      </c>
      <c r="J96" s="304"/>
      <c r="K96" s="318"/>
    </row>
    <row r="97" s="1" customFormat="1" ht="15" customHeight="1">
      <c r="B97" s="329"/>
      <c r="C97" s="304" t="s">
        <v>49</v>
      </c>
      <c r="D97" s="304"/>
      <c r="E97" s="304"/>
      <c r="F97" s="327" t="s">
        <v>3969</v>
      </c>
      <c r="G97" s="328"/>
      <c r="H97" s="304" t="s">
        <v>4007</v>
      </c>
      <c r="I97" s="304" t="s">
        <v>4004</v>
      </c>
      <c r="J97" s="304"/>
      <c r="K97" s="318"/>
    </row>
    <row r="98" s="1" customFormat="1" ht="15" customHeight="1">
      <c r="B98" s="332"/>
      <c r="C98" s="333"/>
      <c r="D98" s="333"/>
      <c r="E98" s="333"/>
      <c r="F98" s="333"/>
      <c r="G98" s="333"/>
      <c r="H98" s="333"/>
      <c r="I98" s="333"/>
      <c r="J98" s="333"/>
      <c r="K98" s="334"/>
    </row>
    <row r="99" s="1" customFormat="1" ht="18.75" customHeight="1">
      <c r="B99" s="335"/>
      <c r="C99" s="336"/>
      <c r="D99" s="336"/>
      <c r="E99" s="336"/>
      <c r="F99" s="336"/>
      <c r="G99" s="336"/>
      <c r="H99" s="336"/>
      <c r="I99" s="336"/>
      <c r="J99" s="336"/>
      <c r="K99" s="335"/>
    </row>
    <row r="100" s="1" customFormat="1" ht="18.75" customHeight="1">
      <c r="B100" s="312"/>
      <c r="C100" s="312"/>
      <c r="D100" s="312"/>
      <c r="E100" s="312"/>
      <c r="F100" s="312"/>
      <c r="G100" s="312"/>
      <c r="H100" s="312"/>
      <c r="I100" s="312"/>
      <c r="J100" s="312"/>
      <c r="K100" s="312"/>
    </row>
    <row r="101" s="1" customFormat="1" ht="7.5" customHeight="1">
      <c r="B101" s="313"/>
      <c r="C101" s="314"/>
      <c r="D101" s="314"/>
      <c r="E101" s="314"/>
      <c r="F101" s="314"/>
      <c r="G101" s="314"/>
      <c r="H101" s="314"/>
      <c r="I101" s="314"/>
      <c r="J101" s="314"/>
      <c r="K101" s="315"/>
    </row>
    <row r="102" s="1" customFormat="1" ht="45" customHeight="1">
      <c r="B102" s="316"/>
      <c r="C102" s="317" t="s">
        <v>4008</v>
      </c>
      <c r="D102" s="317"/>
      <c r="E102" s="317"/>
      <c r="F102" s="317"/>
      <c r="G102" s="317"/>
      <c r="H102" s="317"/>
      <c r="I102" s="317"/>
      <c r="J102" s="317"/>
      <c r="K102" s="318"/>
    </row>
    <row r="103" s="1" customFormat="1" ht="17.25" customHeight="1">
      <c r="B103" s="316"/>
      <c r="C103" s="319" t="s">
        <v>3963</v>
      </c>
      <c r="D103" s="319"/>
      <c r="E103" s="319"/>
      <c r="F103" s="319" t="s">
        <v>3964</v>
      </c>
      <c r="G103" s="320"/>
      <c r="H103" s="319" t="s">
        <v>55</v>
      </c>
      <c r="I103" s="319" t="s">
        <v>58</v>
      </c>
      <c r="J103" s="319" t="s">
        <v>3965</v>
      </c>
      <c r="K103" s="318"/>
    </row>
    <row r="104" s="1" customFormat="1" ht="17.25" customHeight="1">
      <c r="B104" s="316"/>
      <c r="C104" s="321" t="s">
        <v>3966</v>
      </c>
      <c r="D104" s="321"/>
      <c r="E104" s="321"/>
      <c r="F104" s="322" t="s">
        <v>3967</v>
      </c>
      <c r="G104" s="323"/>
      <c r="H104" s="321"/>
      <c r="I104" s="321"/>
      <c r="J104" s="321" t="s">
        <v>3968</v>
      </c>
      <c r="K104" s="318"/>
    </row>
    <row r="105" s="1" customFormat="1" ht="5.25" customHeight="1">
      <c r="B105" s="316"/>
      <c r="C105" s="319"/>
      <c r="D105" s="319"/>
      <c r="E105" s="319"/>
      <c r="F105" s="319"/>
      <c r="G105" s="337"/>
      <c r="H105" s="319"/>
      <c r="I105" s="319"/>
      <c r="J105" s="319"/>
      <c r="K105" s="318"/>
    </row>
    <row r="106" s="1" customFormat="1" ht="15" customHeight="1">
      <c r="B106" s="316"/>
      <c r="C106" s="304" t="s">
        <v>54</v>
      </c>
      <c r="D106" s="326"/>
      <c r="E106" s="326"/>
      <c r="F106" s="327" t="s">
        <v>3969</v>
      </c>
      <c r="G106" s="304"/>
      <c r="H106" s="304" t="s">
        <v>4009</v>
      </c>
      <c r="I106" s="304" t="s">
        <v>3971</v>
      </c>
      <c r="J106" s="304">
        <v>20</v>
      </c>
      <c r="K106" s="318"/>
    </row>
    <row r="107" s="1" customFormat="1" ht="15" customHeight="1">
      <c r="B107" s="316"/>
      <c r="C107" s="304" t="s">
        <v>3972</v>
      </c>
      <c r="D107" s="304"/>
      <c r="E107" s="304"/>
      <c r="F107" s="327" t="s">
        <v>3969</v>
      </c>
      <c r="G107" s="304"/>
      <c r="H107" s="304" t="s">
        <v>4009</v>
      </c>
      <c r="I107" s="304" t="s">
        <v>3971</v>
      </c>
      <c r="J107" s="304">
        <v>120</v>
      </c>
      <c r="K107" s="318"/>
    </row>
    <row r="108" s="1" customFormat="1" ht="15" customHeight="1">
      <c r="B108" s="329"/>
      <c r="C108" s="304" t="s">
        <v>3974</v>
      </c>
      <c r="D108" s="304"/>
      <c r="E108" s="304"/>
      <c r="F108" s="327" t="s">
        <v>3975</v>
      </c>
      <c r="G108" s="304"/>
      <c r="H108" s="304" t="s">
        <v>4009</v>
      </c>
      <c r="I108" s="304" t="s">
        <v>3971</v>
      </c>
      <c r="J108" s="304">
        <v>50</v>
      </c>
      <c r="K108" s="318"/>
    </row>
    <row r="109" s="1" customFormat="1" ht="15" customHeight="1">
      <c r="B109" s="329"/>
      <c r="C109" s="304" t="s">
        <v>3977</v>
      </c>
      <c r="D109" s="304"/>
      <c r="E109" s="304"/>
      <c r="F109" s="327" t="s">
        <v>3969</v>
      </c>
      <c r="G109" s="304"/>
      <c r="H109" s="304" t="s">
        <v>4009</v>
      </c>
      <c r="I109" s="304" t="s">
        <v>3979</v>
      </c>
      <c r="J109" s="304"/>
      <c r="K109" s="318"/>
    </row>
    <row r="110" s="1" customFormat="1" ht="15" customHeight="1">
      <c r="B110" s="329"/>
      <c r="C110" s="304" t="s">
        <v>3988</v>
      </c>
      <c r="D110" s="304"/>
      <c r="E110" s="304"/>
      <c r="F110" s="327" t="s">
        <v>3975</v>
      </c>
      <c r="G110" s="304"/>
      <c r="H110" s="304" t="s">
        <v>4009</v>
      </c>
      <c r="I110" s="304" t="s">
        <v>3971</v>
      </c>
      <c r="J110" s="304">
        <v>50</v>
      </c>
      <c r="K110" s="318"/>
    </row>
    <row r="111" s="1" customFormat="1" ht="15" customHeight="1">
      <c r="B111" s="329"/>
      <c r="C111" s="304" t="s">
        <v>3996</v>
      </c>
      <c r="D111" s="304"/>
      <c r="E111" s="304"/>
      <c r="F111" s="327" t="s">
        <v>3975</v>
      </c>
      <c r="G111" s="304"/>
      <c r="H111" s="304" t="s">
        <v>4009</v>
      </c>
      <c r="I111" s="304" t="s">
        <v>3971</v>
      </c>
      <c r="J111" s="304">
        <v>50</v>
      </c>
      <c r="K111" s="318"/>
    </row>
    <row r="112" s="1" customFormat="1" ht="15" customHeight="1">
      <c r="B112" s="329"/>
      <c r="C112" s="304" t="s">
        <v>3994</v>
      </c>
      <c r="D112" s="304"/>
      <c r="E112" s="304"/>
      <c r="F112" s="327" t="s">
        <v>3975</v>
      </c>
      <c r="G112" s="304"/>
      <c r="H112" s="304" t="s">
        <v>4009</v>
      </c>
      <c r="I112" s="304" t="s">
        <v>3971</v>
      </c>
      <c r="J112" s="304">
        <v>50</v>
      </c>
      <c r="K112" s="318"/>
    </row>
    <row r="113" s="1" customFormat="1" ht="15" customHeight="1">
      <c r="B113" s="329"/>
      <c r="C113" s="304" t="s">
        <v>54</v>
      </c>
      <c r="D113" s="304"/>
      <c r="E113" s="304"/>
      <c r="F113" s="327" t="s">
        <v>3969</v>
      </c>
      <c r="G113" s="304"/>
      <c r="H113" s="304" t="s">
        <v>4010</v>
      </c>
      <c r="I113" s="304" t="s">
        <v>3971</v>
      </c>
      <c r="J113" s="304">
        <v>20</v>
      </c>
      <c r="K113" s="318"/>
    </row>
    <row r="114" s="1" customFormat="1" ht="15" customHeight="1">
      <c r="B114" s="329"/>
      <c r="C114" s="304" t="s">
        <v>4011</v>
      </c>
      <c r="D114" s="304"/>
      <c r="E114" s="304"/>
      <c r="F114" s="327" t="s">
        <v>3969</v>
      </c>
      <c r="G114" s="304"/>
      <c r="H114" s="304" t="s">
        <v>4012</v>
      </c>
      <c r="I114" s="304" t="s">
        <v>3971</v>
      </c>
      <c r="J114" s="304">
        <v>120</v>
      </c>
      <c r="K114" s="318"/>
    </row>
    <row r="115" s="1" customFormat="1" ht="15" customHeight="1">
      <c r="B115" s="329"/>
      <c r="C115" s="304" t="s">
        <v>39</v>
      </c>
      <c r="D115" s="304"/>
      <c r="E115" s="304"/>
      <c r="F115" s="327" t="s">
        <v>3969</v>
      </c>
      <c r="G115" s="304"/>
      <c r="H115" s="304" t="s">
        <v>4013</v>
      </c>
      <c r="I115" s="304" t="s">
        <v>4004</v>
      </c>
      <c r="J115" s="304"/>
      <c r="K115" s="318"/>
    </row>
    <row r="116" s="1" customFormat="1" ht="15" customHeight="1">
      <c r="B116" s="329"/>
      <c r="C116" s="304" t="s">
        <v>49</v>
      </c>
      <c r="D116" s="304"/>
      <c r="E116" s="304"/>
      <c r="F116" s="327" t="s">
        <v>3969</v>
      </c>
      <c r="G116" s="304"/>
      <c r="H116" s="304" t="s">
        <v>4014</v>
      </c>
      <c r="I116" s="304" t="s">
        <v>4004</v>
      </c>
      <c r="J116" s="304"/>
      <c r="K116" s="318"/>
    </row>
    <row r="117" s="1" customFormat="1" ht="15" customHeight="1">
      <c r="B117" s="329"/>
      <c r="C117" s="304" t="s">
        <v>58</v>
      </c>
      <c r="D117" s="304"/>
      <c r="E117" s="304"/>
      <c r="F117" s="327" t="s">
        <v>3969</v>
      </c>
      <c r="G117" s="304"/>
      <c r="H117" s="304" t="s">
        <v>4015</v>
      </c>
      <c r="I117" s="304" t="s">
        <v>4016</v>
      </c>
      <c r="J117" s="304"/>
      <c r="K117" s="318"/>
    </row>
    <row r="118" s="1" customFormat="1" ht="15" customHeight="1">
      <c r="B118" s="332"/>
      <c r="C118" s="338"/>
      <c r="D118" s="338"/>
      <c r="E118" s="338"/>
      <c r="F118" s="338"/>
      <c r="G118" s="338"/>
      <c r="H118" s="338"/>
      <c r="I118" s="338"/>
      <c r="J118" s="338"/>
      <c r="K118" s="334"/>
    </row>
    <row r="119" s="1" customFormat="1" ht="18.75" customHeight="1">
      <c r="B119" s="339"/>
      <c r="C119" s="340"/>
      <c r="D119" s="340"/>
      <c r="E119" s="340"/>
      <c r="F119" s="341"/>
      <c r="G119" s="340"/>
      <c r="H119" s="340"/>
      <c r="I119" s="340"/>
      <c r="J119" s="340"/>
      <c r="K119" s="339"/>
    </row>
    <row r="120" s="1" customFormat="1" ht="18.75" customHeight="1">
      <c r="B120" s="312"/>
      <c r="C120" s="312"/>
      <c r="D120" s="312"/>
      <c r="E120" s="312"/>
      <c r="F120" s="312"/>
      <c r="G120" s="312"/>
      <c r="H120" s="312"/>
      <c r="I120" s="312"/>
      <c r="J120" s="312"/>
      <c r="K120" s="312"/>
    </row>
    <row r="121" s="1" customFormat="1" ht="7.5" customHeight="1">
      <c r="B121" s="342"/>
      <c r="C121" s="343"/>
      <c r="D121" s="343"/>
      <c r="E121" s="343"/>
      <c r="F121" s="343"/>
      <c r="G121" s="343"/>
      <c r="H121" s="343"/>
      <c r="I121" s="343"/>
      <c r="J121" s="343"/>
      <c r="K121" s="344"/>
    </row>
    <row r="122" s="1" customFormat="1" ht="45" customHeight="1">
      <c r="B122" s="345"/>
      <c r="C122" s="295" t="s">
        <v>4017</v>
      </c>
      <c r="D122" s="295"/>
      <c r="E122" s="295"/>
      <c r="F122" s="295"/>
      <c r="G122" s="295"/>
      <c r="H122" s="295"/>
      <c r="I122" s="295"/>
      <c r="J122" s="295"/>
      <c r="K122" s="346"/>
    </row>
    <row r="123" s="1" customFormat="1" ht="17.25" customHeight="1">
      <c r="B123" s="347"/>
      <c r="C123" s="319" t="s">
        <v>3963</v>
      </c>
      <c r="D123" s="319"/>
      <c r="E123" s="319"/>
      <c r="F123" s="319" t="s">
        <v>3964</v>
      </c>
      <c r="G123" s="320"/>
      <c r="H123" s="319" t="s">
        <v>55</v>
      </c>
      <c r="I123" s="319" t="s">
        <v>58</v>
      </c>
      <c r="J123" s="319" t="s">
        <v>3965</v>
      </c>
      <c r="K123" s="348"/>
    </row>
    <row r="124" s="1" customFormat="1" ht="17.25" customHeight="1">
      <c r="B124" s="347"/>
      <c r="C124" s="321" t="s">
        <v>3966</v>
      </c>
      <c r="D124" s="321"/>
      <c r="E124" s="321"/>
      <c r="F124" s="322" t="s">
        <v>3967</v>
      </c>
      <c r="G124" s="323"/>
      <c r="H124" s="321"/>
      <c r="I124" s="321"/>
      <c r="J124" s="321" t="s">
        <v>3968</v>
      </c>
      <c r="K124" s="348"/>
    </row>
    <row r="125" s="1" customFormat="1" ht="5.25" customHeight="1">
      <c r="B125" s="349"/>
      <c r="C125" s="324"/>
      <c r="D125" s="324"/>
      <c r="E125" s="324"/>
      <c r="F125" s="324"/>
      <c r="G125" s="350"/>
      <c r="H125" s="324"/>
      <c r="I125" s="324"/>
      <c r="J125" s="324"/>
      <c r="K125" s="351"/>
    </row>
    <row r="126" s="1" customFormat="1" ht="15" customHeight="1">
      <c r="B126" s="349"/>
      <c r="C126" s="304" t="s">
        <v>3972</v>
      </c>
      <c r="D126" s="326"/>
      <c r="E126" s="326"/>
      <c r="F126" s="327" t="s">
        <v>3969</v>
      </c>
      <c r="G126" s="304"/>
      <c r="H126" s="304" t="s">
        <v>4009</v>
      </c>
      <c r="I126" s="304" t="s">
        <v>3971</v>
      </c>
      <c r="J126" s="304">
        <v>120</v>
      </c>
      <c r="K126" s="352"/>
    </row>
    <row r="127" s="1" customFormat="1" ht="15" customHeight="1">
      <c r="B127" s="349"/>
      <c r="C127" s="304" t="s">
        <v>4018</v>
      </c>
      <c r="D127" s="304"/>
      <c r="E127" s="304"/>
      <c r="F127" s="327" t="s">
        <v>3969</v>
      </c>
      <c r="G127" s="304"/>
      <c r="H127" s="304" t="s">
        <v>4019</v>
      </c>
      <c r="I127" s="304" t="s">
        <v>3971</v>
      </c>
      <c r="J127" s="304" t="s">
        <v>4020</v>
      </c>
      <c r="K127" s="352"/>
    </row>
    <row r="128" s="1" customFormat="1" ht="15" customHeight="1">
      <c r="B128" s="349"/>
      <c r="C128" s="304" t="s">
        <v>95</v>
      </c>
      <c r="D128" s="304"/>
      <c r="E128" s="304"/>
      <c r="F128" s="327" t="s">
        <v>3969</v>
      </c>
      <c r="G128" s="304"/>
      <c r="H128" s="304" t="s">
        <v>4021</v>
      </c>
      <c r="I128" s="304" t="s">
        <v>3971</v>
      </c>
      <c r="J128" s="304" t="s">
        <v>4020</v>
      </c>
      <c r="K128" s="352"/>
    </row>
    <row r="129" s="1" customFormat="1" ht="15" customHeight="1">
      <c r="B129" s="349"/>
      <c r="C129" s="304" t="s">
        <v>3980</v>
      </c>
      <c r="D129" s="304"/>
      <c r="E129" s="304"/>
      <c r="F129" s="327" t="s">
        <v>3975</v>
      </c>
      <c r="G129" s="304"/>
      <c r="H129" s="304" t="s">
        <v>3981</v>
      </c>
      <c r="I129" s="304" t="s">
        <v>3971</v>
      </c>
      <c r="J129" s="304">
        <v>15</v>
      </c>
      <c r="K129" s="352"/>
    </row>
    <row r="130" s="1" customFormat="1" ht="15" customHeight="1">
      <c r="B130" s="349"/>
      <c r="C130" s="330" t="s">
        <v>3982</v>
      </c>
      <c r="D130" s="330"/>
      <c r="E130" s="330"/>
      <c r="F130" s="331" t="s">
        <v>3975</v>
      </c>
      <c r="G130" s="330"/>
      <c r="H130" s="330" t="s">
        <v>3983</v>
      </c>
      <c r="I130" s="330" t="s">
        <v>3971</v>
      </c>
      <c r="J130" s="330">
        <v>15</v>
      </c>
      <c r="K130" s="352"/>
    </row>
    <row r="131" s="1" customFormat="1" ht="15" customHeight="1">
      <c r="B131" s="349"/>
      <c r="C131" s="330" t="s">
        <v>3984</v>
      </c>
      <c r="D131" s="330"/>
      <c r="E131" s="330"/>
      <c r="F131" s="331" t="s">
        <v>3975</v>
      </c>
      <c r="G131" s="330"/>
      <c r="H131" s="330" t="s">
        <v>3985</v>
      </c>
      <c r="I131" s="330" t="s">
        <v>3971</v>
      </c>
      <c r="J131" s="330">
        <v>20</v>
      </c>
      <c r="K131" s="352"/>
    </row>
    <row r="132" s="1" customFormat="1" ht="15" customHeight="1">
      <c r="B132" s="349"/>
      <c r="C132" s="330" t="s">
        <v>3986</v>
      </c>
      <c r="D132" s="330"/>
      <c r="E132" s="330"/>
      <c r="F132" s="331" t="s">
        <v>3975</v>
      </c>
      <c r="G132" s="330"/>
      <c r="H132" s="330" t="s">
        <v>3987</v>
      </c>
      <c r="I132" s="330" t="s">
        <v>3971</v>
      </c>
      <c r="J132" s="330">
        <v>20</v>
      </c>
      <c r="K132" s="352"/>
    </row>
    <row r="133" s="1" customFormat="1" ht="15" customHeight="1">
      <c r="B133" s="349"/>
      <c r="C133" s="304" t="s">
        <v>3974</v>
      </c>
      <c r="D133" s="304"/>
      <c r="E133" s="304"/>
      <c r="F133" s="327" t="s">
        <v>3975</v>
      </c>
      <c r="G133" s="304"/>
      <c r="H133" s="304" t="s">
        <v>4009</v>
      </c>
      <c r="I133" s="304" t="s">
        <v>3971</v>
      </c>
      <c r="J133" s="304">
        <v>50</v>
      </c>
      <c r="K133" s="352"/>
    </row>
    <row r="134" s="1" customFormat="1" ht="15" customHeight="1">
      <c r="B134" s="349"/>
      <c r="C134" s="304" t="s">
        <v>3988</v>
      </c>
      <c r="D134" s="304"/>
      <c r="E134" s="304"/>
      <c r="F134" s="327" t="s">
        <v>3975</v>
      </c>
      <c r="G134" s="304"/>
      <c r="H134" s="304" t="s">
        <v>4009</v>
      </c>
      <c r="I134" s="304" t="s">
        <v>3971</v>
      </c>
      <c r="J134" s="304">
        <v>50</v>
      </c>
      <c r="K134" s="352"/>
    </row>
    <row r="135" s="1" customFormat="1" ht="15" customHeight="1">
      <c r="B135" s="349"/>
      <c r="C135" s="304" t="s">
        <v>3994</v>
      </c>
      <c r="D135" s="304"/>
      <c r="E135" s="304"/>
      <c r="F135" s="327" t="s">
        <v>3975</v>
      </c>
      <c r="G135" s="304"/>
      <c r="H135" s="304" t="s">
        <v>4009</v>
      </c>
      <c r="I135" s="304" t="s">
        <v>3971</v>
      </c>
      <c r="J135" s="304">
        <v>50</v>
      </c>
      <c r="K135" s="352"/>
    </row>
    <row r="136" s="1" customFormat="1" ht="15" customHeight="1">
      <c r="B136" s="349"/>
      <c r="C136" s="304" t="s">
        <v>3996</v>
      </c>
      <c r="D136" s="304"/>
      <c r="E136" s="304"/>
      <c r="F136" s="327" t="s">
        <v>3975</v>
      </c>
      <c r="G136" s="304"/>
      <c r="H136" s="304" t="s">
        <v>4009</v>
      </c>
      <c r="I136" s="304" t="s">
        <v>3971</v>
      </c>
      <c r="J136" s="304">
        <v>50</v>
      </c>
      <c r="K136" s="352"/>
    </row>
    <row r="137" s="1" customFormat="1" ht="15" customHeight="1">
      <c r="B137" s="349"/>
      <c r="C137" s="304" t="s">
        <v>3997</v>
      </c>
      <c r="D137" s="304"/>
      <c r="E137" s="304"/>
      <c r="F137" s="327" t="s">
        <v>3975</v>
      </c>
      <c r="G137" s="304"/>
      <c r="H137" s="304" t="s">
        <v>4022</v>
      </c>
      <c r="I137" s="304" t="s">
        <v>3971</v>
      </c>
      <c r="J137" s="304">
        <v>255</v>
      </c>
      <c r="K137" s="352"/>
    </row>
    <row r="138" s="1" customFormat="1" ht="15" customHeight="1">
      <c r="B138" s="349"/>
      <c r="C138" s="304" t="s">
        <v>3999</v>
      </c>
      <c r="D138" s="304"/>
      <c r="E138" s="304"/>
      <c r="F138" s="327" t="s">
        <v>3969</v>
      </c>
      <c r="G138" s="304"/>
      <c r="H138" s="304" t="s">
        <v>4023</v>
      </c>
      <c r="I138" s="304" t="s">
        <v>4001</v>
      </c>
      <c r="J138" s="304"/>
      <c r="K138" s="352"/>
    </row>
    <row r="139" s="1" customFormat="1" ht="15" customHeight="1">
      <c r="B139" s="349"/>
      <c r="C139" s="304" t="s">
        <v>4002</v>
      </c>
      <c r="D139" s="304"/>
      <c r="E139" s="304"/>
      <c r="F139" s="327" t="s">
        <v>3969</v>
      </c>
      <c r="G139" s="304"/>
      <c r="H139" s="304" t="s">
        <v>4024</v>
      </c>
      <c r="I139" s="304" t="s">
        <v>4004</v>
      </c>
      <c r="J139" s="304"/>
      <c r="K139" s="352"/>
    </row>
    <row r="140" s="1" customFormat="1" ht="15" customHeight="1">
      <c r="B140" s="349"/>
      <c r="C140" s="304" t="s">
        <v>4005</v>
      </c>
      <c r="D140" s="304"/>
      <c r="E140" s="304"/>
      <c r="F140" s="327" t="s">
        <v>3969</v>
      </c>
      <c r="G140" s="304"/>
      <c r="H140" s="304" t="s">
        <v>4005</v>
      </c>
      <c r="I140" s="304" t="s">
        <v>4004</v>
      </c>
      <c r="J140" s="304"/>
      <c r="K140" s="352"/>
    </row>
    <row r="141" s="1" customFormat="1" ht="15" customHeight="1">
      <c r="B141" s="349"/>
      <c r="C141" s="304" t="s">
        <v>39</v>
      </c>
      <c r="D141" s="304"/>
      <c r="E141" s="304"/>
      <c r="F141" s="327" t="s">
        <v>3969</v>
      </c>
      <c r="G141" s="304"/>
      <c r="H141" s="304" t="s">
        <v>4025</v>
      </c>
      <c r="I141" s="304" t="s">
        <v>4004</v>
      </c>
      <c r="J141" s="304"/>
      <c r="K141" s="352"/>
    </row>
    <row r="142" s="1" customFormat="1" ht="15" customHeight="1">
      <c r="B142" s="349"/>
      <c r="C142" s="304" t="s">
        <v>4026</v>
      </c>
      <c r="D142" s="304"/>
      <c r="E142" s="304"/>
      <c r="F142" s="327" t="s">
        <v>3969</v>
      </c>
      <c r="G142" s="304"/>
      <c r="H142" s="304" t="s">
        <v>4027</v>
      </c>
      <c r="I142" s="304" t="s">
        <v>4004</v>
      </c>
      <c r="J142" s="304"/>
      <c r="K142" s="352"/>
    </row>
    <row r="143" s="1" customFormat="1" ht="15" customHeight="1">
      <c r="B143" s="353"/>
      <c r="C143" s="354"/>
      <c r="D143" s="354"/>
      <c r="E143" s="354"/>
      <c r="F143" s="354"/>
      <c r="G143" s="354"/>
      <c r="H143" s="354"/>
      <c r="I143" s="354"/>
      <c r="J143" s="354"/>
      <c r="K143" s="355"/>
    </row>
    <row r="144" s="1" customFormat="1" ht="18.75" customHeight="1">
      <c r="B144" s="340"/>
      <c r="C144" s="340"/>
      <c r="D144" s="340"/>
      <c r="E144" s="340"/>
      <c r="F144" s="341"/>
      <c r="G144" s="340"/>
      <c r="H144" s="340"/>
      <c r="I144" s="340"/>
      <c r="J144" s="340"/>
      <c r="K144" s="340"/>
    </row>
    <row r="145" s="1" customFormat="1" ht="18.75" customHeight="1">
      <c r="B145" s="312"/>
      <c r="C145" s="312"/>
      <c r="D145" s="312"/>
      <c r="E145" s="312"/>
      <c r="F145" s="312"/>
      <c r="G145" s="312"/>
      <c r="H145" s="312"/>
      <c r="I145" s="312"/>
      <c r="J145" s="312"/>
      <c r="K145" s="312"/>
    </row>
    <row r="146" s="1" customFormat="1" ht="7.5" customHeight="1">
      <c r="B146" s="313"/>
      <c r="C146" s="314"/>
      <c r="D146" s="314"/>
      <c r="E146" s="314"/>
      <c r="F146" s="314"/>
      <c r="G146" s="314"/>
      <c r="H146" s="314"/>
      <c r="I146" s="314"/>
      <c r="J146" s="314"/>
      <c r="K146" s="315"/>
    </row>
    <row r="147" s="1" customFormat="1" ht="45" customHeight="1">
      <c r="B147" s="316"/>
      <c r="C147" s="317" t="s">
        <v>4028</v>
      </c>
      <c r="D147" s="317"/>
      <c r="E147" s="317"/>
      <c r="F147" s="317"/>
      <c r="G147" s="317"/>
      <c r="H147" s="317"/>
      <c r="I147" s="317"/>
      <c r="J147" s="317"/>
      <c r="K147" s="318"/>
    </row>
    <row r="148" s="1" customFormat="1" ht="17.25" customHeight="1">
      <c r="B148" s="316"/>
      <c r="C148" s="319" t="s">
        <v>3963</v>
      </c>
      <c r="D148" s="319"/>
      <c r="E148" s="319"/>
      <c r="F148" s="319" t="s">
        <v>3964</v>
      </c>
      <c r="G148" s="320"/>
      <c r="H148" s="319" t="s">
        <v>55</v>
      </c>
      <c r="I148" s="319" t="s">
        <v>58</v>
      </c>
      <c r="J148" s="319" t="s">
        <v>3965</v>
      </c>
      <c r="K148" s="318"/>
    </row>
    <row r="149" s="1" customFormat="1" ht="17.25" customHeight="1">
      <c r="B149" s="316"/>
      <c r="C149" s="321" t="s">
        <v>3966</v>
      </c>
      <c r="D149" s="321"/>
      <c r="E149" s="321"/>
      <c r="F149" s="322" t="s">
        <v>3967</v>
      </c>
      <c r="G149" s="323"/>
      <c r="H149" s="321"/>
      <c r="I149" s="321"/>
      <c r="J149" s="321" t="s">
        <v>3968</v>
      </c>
      <c r="K149" s="318"/>
    </row>
    <row r="150" s="1" customFormat="1" ht="5.25" customHeight="1">
      <c r="B150" s="329"/>
      <c r="C150" s="324"/>
      <c r="D150" s="324"/>
      <c r="E150" s="324"/>
      <c r="F150" s="324"/>
      <c r="G150" s="325"/>
      <c r="H150" s="324"/>
      <c r="I150" s="324"/>
      <c r="J150" s="324"/>
      <c r="K150" s="352"/>
    </row>
    <row r="151" s="1" customFormat="1" ht="15" customHeight="1">
      <c r="B151" s="329"/>
      <c r="C151" s="356" t="s">
        <v>3972</v>
      </c>
      <c r="D151" s="304"/>
      <c r="E151" s="304"/>
      <c r="F151" s="357" t="s">
        <v>3969</v>
      </c>
      <c r="G151" s="304"/>
      <c r="H151" s="356" t="s">
        <v>4009</v>
      </c>
      <c r="I151" s="356" t="s">
        <v>3971</v>
      </c>
      <c r="J151" s="356">
        <v>120</v>
      </c>
      <c r="K151" s="352"/>
    </row>
    <row r="152" s="1" customFormat="1" ht="15" customHeight="1">
      <c r="B152" s="329"/>
      <c r="C152" s="356" t="s">
        <v>4018</v>
      </c>
      <c r="D152" s="304"/>
      <c r="E152" s="304"/>
      <c r="F152" s="357" t="s">
        <v>3969</v>
      </c>
      <c r="G152" s="304"/>
      <c r="H152" s="356" t="s">
        <v>4029</v>
      </c>
      <c r="I152" s="356" t="s">
        <v>3971</v>
      </c>
      <c r="J152" s="356" t="s">
        <v>4020</v>
      </c>
      <c r="K152" s="352"/>
    </row>
    <row r="153" s="1" customFormat="1" ht="15" customHeight="1">
      <c r="B153" s="329"/>
      <c r="C153" s="356" t="s">
        <v>95</v>
      </c>
      <c r="D153" s="304"/>
      <c r="E153" s="304"/>
      <c r="F153" s="357" t="s">
        <v>3969</v>
      </c>
      <c r="G153" s="304"/>
      <c r="H153" s="356" t="s">
        <v>4030</v>
      </c>
      <c r="I153" s="356" t="s">
        <v>3971</v>
      </c>
      <c r="J153" s="356" t="s">
        <v>4020</v>
      </c>
      <c r="K153" s="352"/>
    </row>
    <row r="154" s="1" customFormat="1" ht="15" customHeight="1">
      <c r="B154" s="329"/>
      <c r="C154" s="356" t="s">
        <v>3974</v>
      </c>
      <c r="D154" s="304"/>
      <c r="E154" s="304"/>
      <c r="F154" s="357" t="s">
        <v>3975</v>
      </c>
      <c r="G154" s="304"/>
      <c r="H154" s="356" t="s">
        <v>4009</v>
      </c>
      <c r="I154" s="356" t="s">
        <v>3971</v>
      </c>
      <c r="J154" s="356">
        <v>50</v>
      </c>
      <c r="K154" s="352"/>
    </row>
    <row r="155" s="1" customFormat="1" ht="15" customHeight="1">
      <c r="B155" s="329"/>
      <c r="C155" s="356" t="s">
        <v>3977</v>
      </c>
      <c r="D155" s="304"/>
      <c r="E155" s="304"/>
      <c r="F155" s="357" t="s">
        <v>3969</v>
      </c>
      <c r="G155" s="304"/>
      <c r="H155" s="356" t="s">
        <v>4009</v>
      </c>
      <c r="I155" s="356" t="s">
        <v>3979</v>
      </c>
      <c r="J155" s="356"/>
      <c r="K155" s="352"/>
    </row>
    <row r="156" s="1" customFormat="1" ht="15" customHeight="1">
      <c r="B156" s="329"/>
      <c r="C156" s="356" t="s">
        <v>3988</v>
      </c>
      <c r="D156" s="304"/>
      <c r="E156" s="304"/>
      <c r="F156" s="357" t="s">
        <v>3975</v>
      </c>
      <c r="G156" s="304"/>
      <c r="H156" s="356" t="s">
        <v>4009</v>
      </c>
      <c r="I156" s="356" t="s">
        <v>3971</v>
      </c>
      <c r="J156" s="356">
        <v>50</v>
      </c>
      <c r="K156" s="352"/>
    </row>
    <row r="157" s="1" customFormat="1" ht="15" customHeight="1">
      <c r="B157" s="329"/>
      <c r="C157" s="356" t="s">
        <v>3996</v>
      </c>
      <c r="D157" s="304"/>
      <c r="E157" s="304"/>
      <c r="F157" s="357" t="s">
        <v>3975</v>
      </c>
      <c r="G157" s="304"/>
      <c r="H157" s="356" t="s">
        <v>4009</v>
      </c>
      <c r="I157" s="356" t="s">
        <v>3971</v>
      </c>
      <c r="J157" s="356">
        <v>50</v>
      </c>
      <c r="K157" s="352"/>
    </row>
    <row r="158" s="1" customFormat="1" ht="15" customHeight="1">
      <c r="B158" s="329"/>
      <c r="C158" s="356" t="s">
        <v>3994</v>
      </c>
      <c r="D158" s="304"/>
      <c r="E158" s="304"/>
      <c r="F158" s="357" t="s">
        <v>3975</v>
      </c>
      <c r="G158" s="304"/>
      <c r="H158" s="356" t="s">
        <v>4009</v>
      </c>
      <c r="I158" s="356" t="s">
        <v>3971</v>
      </c>
      <c r="J158" s="356">
        <v>50</v>
      </c>
      <c r="K158" s="352"/>
    </row>
    <row r="159" s="1" customFormat="1" ht="15" customHeight="1">
      <c r="B159" s="329"/>
      <c r="C159" s="356" t="s">
        <v>128</v>
      </c>
      <c r="D159" s="304"/>
      <c r="E159" s="304"/>
      <c r="F159" s="357" t="s">
        <v>3969</v>
      </c>
      <c r="G159" s="304"/>
      <c r="H159" s="356" t="s">
        <v>4031</v>
      </c>
      <c r="I159" s="356" t="s">
        <v>3971</v>
      </c>
      <c r="J159" s="356" t="s">
        <v>4032</v>
      </c>
      <c r="K159" s="352"/>
    </row>
    <row r="160" s="1" customFormat="1" ht="15" customHeight="1">
      <c r="B160" s="329"/>
      <c r="C160" s="356" t="s">
        <v>4033</v>
      </c>
      <c r="D160" s="304"/>
      <c r="E160" s="304"/>
      <c r="F160" s="357" t="s">
        <v>3969</v>
      </c>
      <c r="G160" s="304"/>
      <c r="H160" s="356" t="s">
        <v>4034</v>
      </c>
      <c r="I160" s="356" t="s">
        <v>4004</v>
      </c>
      <c r="J160" s="356"/>
      <c r="K160" s="352"/>
    </row>
    <row r="161" s="1" customFormat="1" ht="15" customHeight="1">
      <c r="B161" s="358"/>
      <c r="C161" s="338"/>
      <c r="D161" s="338"/>
      <c r="E161" s="338"/>
      <c r="F161" s="338"/>
      <c r="G161" s="338"/>
      <c r="H161" s="338"/>
      <c r="I161" s="338"/>
      <c r="J161" s="338"/>
      <c r="K161" s="359"/>
    </row>
    <row r="162" s="1" customFormat="1" ht="18.75" customHeight="1">
      <c r="B162" s="340"/>
      <c r="C162" s="350"/>
      <c r="D162" s="350"/>
      <c r="E162" s="350"/>
      <c r="F162" s="360"/>
      <c r="G162" s="350"/>
      <c r="H162" s="350"/>
      <c r="I162" s="350"/>
      <c r="J162" s="350"/>
      <c r="K162" s="340"/>
    </row>
    <row r="163" s="1" customFormat="1" ht="18.75" customHeight="1">
      <c r="B163" s="312"/>
      <c r="C163" s="312"/>
      <c r="D163" s="312"/>
      <c r="E163" s="312"/>
      <c r="F163" s="312"/>
      <c r="G163" s="312"/>
      <c r="H163" s="312"/>
      <c r="I163" s="312"/>
      <c r="J163" s="312"/>
      <c r="K163" s="312"/>
    </row>
    <row r="164" s="1" customFormat="1" ht="7.5" customHeight="1">
      <c r="B164" s="291"/>
      <c r="C164" s="292"/>
      <c r="D164" s="292"/>
      <c r="E164" s="292"/>
      <c r="F164" s="292"/>
      <c r="G164" s="292"/>
      <c r="H164" s="292"/>
      <c r="I164" s="292"/>
      <c r="J164" s="292"/>
      <c r="K164" s="293"/>
    </row>
    <row r="165" s="1" customFormat="1" ht="45" customHeight="1">
      <c r="B165" s="294"/>
      <c r="C165" s="295" t="s">
        <v>4035</v>
      </c>
      <c r="D165" s="295"/>
      <c r="E165" s="295"/>
      <c r="F165" s="295"/>
      <c r="G165" s="295"/>
      <c r="H165" s="295"/>
      <c r="I165" s="295"/>
      <c r="J165" s="295"/>
      <c r="K165" s="296"/>
    </row>
    <row r="166" s="1" customFormat="1" ht="17.25" customHeight="1">
      <c r="B166" s="294"/>
      <c r="C166" s="319" t="s">
        <v>3963</v>
      </c>
      <c r="D166" s="319"/>
      <c r="E166" s="319"/>
      <c r="F166" s="319" t="s">
        <v>3964</v>
      </c>
      <c r="G166" s="361"/>
      <c r="H166" s="362" t="s">
        <v>55</v>
      </c>
      <c r="I166" s="362" t="s">
        <v>58</v>
      </c>
      <c r="J166" s="319" t="s">
        <v>3965</v>
      </c>
      <c r="K166" s="296"/>
    </row>
    <row r="167" s="1" customFormat="1" ht="17.25" customHeight="1">
      <c r="B167" s="297"/>
      <c r="C167" s="321" t="s">
        <v>3966</v>
      </c>
      <c r="D167" s="321"/>
      <c r="E167" s="321"/>
      <c r="F167" s="322" t="s">
        <v>3967</v>
      </c>
      <c r="G167" s="363"/>
      <c r="H167" s="364"/>
      <c r="I167" s="364"/>
      <c r="J167" s="321" t="s">
        <v>3968</v>
      </c>
      <c r="K167" s="299"/>
    </row>
    <row r="168" s="1" customFormat="1" ht="5.25" customHeight="1">
      <c r="B168" s="329"/>
      <c r="C168" s="324"/>
      <c r="D168" s="324"/>
      <c r="E168" s="324"/>
      <c r="F168" s="324"/>
      <c r="G168" s="325"/>
      <c r="H168" s="324"/>
      <c r="I168" s="324"/>
      <c r="J168" s="324"/>
      <c r="K168" s="352"/>
    </row>
    <row r="169" s="1" customFormat="1" ht="15" customHeight="1">
      <c r="B169" s="329"/>
      <c r="C169" s="304" t="s">
        <v>3972</v>
      </c>
      <c r="D169" s="304"/>
      <c r="E169" s="304"/>
      <c r="F169" s="327" t="s">
        <v>3969</v>
      </c>
      <c r="G169" s="304"/>
      <c r="H169" s="304" t="s">
        <v>4009</v>
      </c>
      <c r="I169" s="304" t="s">
        <v>3971</v>
      </c>
      <c r="J169" s="304">
        <v>120</v>
      </c>
      <c r="K169" s="352"/>
    </row>
    <row r="170" s="1" customFormat="1" ht="15" customHeight="1">
      <c r="B170" s="329"/>
      <c r="C170" s="304" t="s">
        <v>4018</v>
      </c>
      <c r="D170" s="304"/>
      <c r="E170" s="304"/>
      <c r="F170" s="327" t="s">
        <v>3969</v>
      </c>
      <c r="G170" s="304"/>
      <c r="H170" s="304" t="s">
        <v>4019</v>
      </c>
      <c r="I170" s="304" t="s">
        <v>3971</v>
      </c>
      <c r="J170" s="304" t="s">
        <v>4020</v>
      </c>
      <c r="K170" s="352"/>
    </row>
    <row r="171" s="1" customFormat="1" ht="15" customHeight="1">
      <c r="B171" s="329"/>
      <c r="C171" s="304" t="s">
        <v>95</v>
      </c>
      <c r="D171" s="304"/>
      <c r="E171" s="304"/>
      <c r="F171" s="327" t="s">
        <v>3969</v>
      </c>
      <c r="G171" s="304"/>
      <c r="H171" s="304" t="s">
        <v>4036</v>
      </c>
      <c r="I171" s="304" t="s">
        <v>3971</v>
      </c>
      <c r="J171" s="304" t="s">
        <v>4020</v>
      </c>
      <c r="K171" s="352"/>
    </row>
    <row r="172" s="1" customFormat="1" ht="15" customHeight="1">
      <c r="B172" s="329"/>
      <c r="C172" s="304" t="s">
        <v>3974</v>
      </c>
      <c r="D172" s="304"/>
      <c r="E172" s="304"/>
      <c r="F172" s="327" t="s">
        <v>3975</v>
      </c>
      <c r="G172" s="304"/>
      <c r="H172" s="304" t="s">
        <v>4036</v>
      </c>
      <c r="I172" s="304" t="s">
        <v>3971</v>
      </c>
      <c r="J172" s="304">
        <v>50</v>
      </c>
      <c r="K172" s="352"/>
    </row>
    <row r="173" s="1" customFormat="1" ht="15" customHeight="1">
      <c r="B173" s="329"/>
      <c r="C173" s="304" t="s">
        <v>3977</v>
      </c>
      <c r="D173" s="304"/>
      <c r="E173" s="304"/>
      <c r="F173" s="327" t="s">
        <v>3969</v>
      </c>
      <c r="G173" s="304"/>
      <c r="H173" s="304" t="s">
        <v>4036</v>
      </c>
      <c r="I173" s="304" t="s">
        <v>3979</v>
      </c>
      <c r="J173" s="304"/>
      <c r="K173" s="352"/>
    </row>
    <row r="174" s="1" customFormat="1" ht="15" customHeight="1">
      <c r="B174" s="329"/>
      <c r="C174" s="304" t="s">
        <v>3988</v>
      </c>
      <c r="D174" s="304"/>
      <c r="E174" s="304"/>
      <c r="F174" s="327" t="s">
        <v>3975</v>
      </c>
      <c r="G174" s="304"/>
      <c r="H174" s="304" t="s">
        <v>4036</v>
      </c>
      <c r="I174" s="304" t="s">
        <v>3971</v>
      </c>
      <c r="J174" s="304">
        <v>50</v>
      </c>
      <c r="K174" s="352"/>
    </row>
    <row r="175" s="1" customFormat="1" ht="15" customHeight="1">
      <c r="B175" s="329"/>
      <c r="C175" s="304" t="s">
        <v>3996</v>
      </c>
      <c r="D175" s="304"/>
      <c r="E175" s="304"/>
      <c r="F175" s="327" t="s">
        <v>3975</v>
      </c>
      <c r="G175" s="304"/>
      <c r="H175" s="304" t="s">
        <v>4036</v>
      </c>
      <c r="I175" s="304" t="s">
        <v>3971</v>
      </c>
      <c r="J175" s="304">
        <v>50</v>
      </c>
      <c r="K175" s="352"/>
    </row>
    <row r="176" s="1" customFormat="1" ht="15" customHeight="1">
      <c r="B176" s="329"/>
      <c r="C176" s="304" t="s">
        <v>3994</v>
      </c>
      <c r="D176" s="304"/>
      <c r="E176" s="304"/>
      <c r="F176" s="327" t="s">
        <v>3975</v>
      </c>
      <c r="G176" s="304"/>
      <c r="H176" s="304" t="s">
        <v>4036</v>
      </c>
      <c r="I176" s="304" t="s">
        <v>3971</v>
      </c>
      <c r="J176" s="304">
        <v>50</v>
      </c>
      <c r="K176" s="352"/>
    </row>
    <row r="177" s="1" customFormat="1" ht="15" customHeight="1">
      <c r="B177" s="329"/>
      <c r="C177" s="304" t="s">
        <v>134</v>
      </c>
      <c r="D177" s="304"/>
      <c r="E177" s="304"/>
      <c r="F177" s="327" t="s">
        <v>3969</v>
      </c>
      <c r="G177" s="304"/>
      <c r="H177" s="304" t="s">
        <v>4037</v>
      </c>
      <c r="I177" s="304" t="s">
        <v>4038</v>
      </c>
      <c r="J177" s="304"/>
      <c r="K177" s="352"/>
    </row>
    <row r="178" s="1" customFormat="1" ht="15" customHeight="1">
      <c r="B178" s="329"/>
      <c r="C178" s="304" t="s">
        <v>58</v>
      </c>
      <c r="D178" s="304"/>
      <c r="E178" s="304"/>
      <c r="F178" s="327" t="s">
        <v>3969</v>
      </c>
      <c r="G178" s="304"/>
      <c r="H178" s="304" t="s">
        <v>4039</v>
      </c>
      <c r="I178" s="304" t="s">
        <v>4040</v>
      </c>
      <c r="J178" s="304">
        <v>1</v>
      </c>
      <c r="K178" s="352"/>
    </row>
    <row r="179" s="1" customFormat="1" ht="15" customHeight="1">
      <c r="B179" s="329"/>
      <c r="C179" s="304" t="s">
        <v>54</v>
      </c>
      <c r="D179" s="304"/>
      <c r="E179" s="304"/>
      <c r="F179" s="327" t="s">
        <v>3969</v>
      </c>
      <c r="G179" s="304"/>
      <c r="H179" s="304" t="s">
        <v>4041</v>
      </c>
      <c r="I179" s="304" t="s">
        <v>3971</v>
      </c>
      <c r="J179" s="304">
        <v>20</v>
      </c>
      <c r="K179" s="352"/>
    </row>
    <row r="180" s="1" customFormat="1" ht="15" customHeight="1">
      <c r="B180" s="329"/>
      <c r="C180" s="304" t="s">
        <v>55</v>
      </c>
      <c r="D180" s="304"/>
      <c r="E180" s="304"/>
      <c r="F180" s="327" t="s">
        <v>3969</v>
      </c>
      <c r="G180" s="304"/>
      <c r="H180" s="304" t="s">
        <v>4042</v>
      </c>
      <c r="I180" s="304" t="s">
        <v>3971</v>
      </c>
      <c r="J180" s="304">
        <v>255</v>
      </c>
      <c r="K180" s="352"/>
    </row>
    <row r="181" s="1" customFormat="1" ht="15" customHeight="1">
      <c r="B181" s="329"/>
      <c r="C181" s="304" t="s">
        <v>135</v>
      </c>
      <c r="D181" s="304"/>
      <c r="E181" s="304"/>
      <c r="F181" s="327" t="s">
        <v>3969</v>
      </c>
      <c r="G181" s="304"/>
      <c r="H181" s="304" t="s">
        <v>3933</v>
      </c>
      <c r="I181" s="304" t="s">
        <v>3971</v>
      </c>
      <c r="J181" s="304">
        <v>10</v>
      </c>
      <c r="K181" s="352"/>
    </row>
    <row r="182" s="1" customFormat="1" ht="15" customHeight="1">
      <c r="B182" s="329"/>
      <c r="C182" s="304" t="s">
        <v>136</v>
      </c>
      <c r="D182" s="304"/>
      <c r="E182" s="304"/>
      <c r="F182" s="327" t="s">
        <v>3969</v>
      </c>
      <c r="G182" s="304"/>
      <c r="H182" s="304" t="s">
        <v>4043</v>
      </c>
      <c r="I182" s="304" t="s">
        <v>4004</v>
      </c>
      <c r="J182" s="304"/>
      <c r="K182" s="352"/>
    </row>
    <row r="183" s="1" customFormat="1" ht="15" customHeight="1">
      <c r="B183" s="329"/>
      <c r="C183" s="304" t="s">
        <v>4044</v>
      </c>
      <c r="D183" s="304"/>
      <c r="E183" s="304"/>
      <c r="F183" s="327" t="s">
        <v>3969</v>
      </c>
      <c r="G183" s="304"/>
      <c r="H183" s="304" t="s">
        <v>4045</v>
      </c>
      <c r="I183" s="304" t="s">
        <v>4004</v>
      </c>
      <c r="J183" s="304"/>
      <c r="K183" s="352"/>
    </row>
    <row r="184" s="1" customFormat="1" ht="15" customHeight="1">
      <c r="B184" s="329"/>
      <c r="C184" s="304" t="s">
        <v>4033</v>
      </c>
      <c r="D184" s="304"/>
      <c r="E184" s="304"/>
      <c r="F184" s="327" t="s">
        <v>3969</v>
      </c>
      <c r="G184" s="304"/>
      <c r="H184" s="304" t="s">
        <v>4046</v>
      </c>
      <c r="I184" s="304" t="s">
        <v>4004</v>
      </c>
      <c r="J184" s="304"/>
      <c r="K184" s="352"/>
    </row>
    <row r="185" s="1" customFormat="1" ht="15" customHeight="1">
      <c r="B185" s="329"/>
      <c r="C185" s="304" t="s">
        <v>138</v>
      </c>
      <c r="D185" s="304"/>
      <c r="E185" s="304"/>
      <c r="F185" s="327" t="s">
        <v>3975</v>
      </c>
      <c r="G185" s="304"/>
      <c r="H185" s="304" t="s">
        <v>4047</v>
      </c>
      <c r="I185" s="304" t="s">
        <v>3971</v>
      </c>
      <c r="J185" s="304">
        <v>50</v>
      </c>
      <c r="K185" s="352"/>
    </row>
    <row r="186" s="1" customFormat="1" ht="15" customHeight="1">
      <c r="B186" s="329"/>
      <c r="C186" s="304" t="s">
        <v>4048</v>
      </c>
      <c r="D186" s="304"/>
      <c r="E186" s="304"/>
      <c r="F186" s="327" t="s">
        <v>3975</v>
      </c>
      <c r="G186" s="304"/>
      <c r="H186" s="304" t="s">
        <v>4049</v>
      </c>
      <c r="I186" s="304" t="s">
        <v>4050</v>
      </c>
      <c r="J186" s="304"/>
      <c r="K186" s="352"/>
    </row>
    <row r="187" s="1" customFormat="1" ht="15" customHeight="1">
      <c r="B187" s="329"/>
      <c r="C187" s="304" t="s">
        <v>4051</v>
      </c>
      <c r="D187" s="304"/>
      <c r="E187" s="304"/>
      <c r="F187" s="327" t="s">
        <v>3975</v>
      </c>
      <c r="G187" s="304"/>
      <c r="H187" s="304" t="s">
        <v>4052</v>
      </c>
      <c r="I187" s="304" t="s">
        <v>4050</v>
      </c>
      <c r="J187" s="304"/>
      <c r="K187" s="352"/>
    </row>
    <row r="188" s="1" customFormat="1" ht="15" customHeight="1">
      <c r="B188" s="329"/>
      <c r="C188" s="304" t="s">
        <v>4053</v>
      </c>
      <c r="D188" s="304"/>
      <c r="E188" s="304"/>
      <c r="F188" s="327" t="s">
        <v>3975</v>
      </c>
      <c r="G188" s="304"/>
      <c r="H188" s="304" t="s">
        <v>4054</v>
      </c>
      <c r="I188" s="304" t="s">
        <v>4050</v>
      </c>
      <c r="J188" s="304"/>
      <c r="K188" s="352"/>
    </row>
    <row r="189" s="1" customFormat="1" ht="15" customHeight="1">
      <c r="B189" s="329"/>
      <c r="C189" s="365" t="s">
        <v>4055</v>
      </c>
      <c r="D189" s="304"/>
      <c r="E189" s="304"/>
      <c r="F189" s="327" t="s">
        <v>3975</v>
      </c>
      <c r="G189" s="304"/>
      <c r="H189" s="304" t="s">
        <v>4056</v>
      </c>
      <c r="I189" s="304" t="s">
        <v>4057</v>
      </c>
      <c r="J189" s="366" t="s">
        <v>4058</v>
      </c>
      <c r="K189" s="352"/>
    </row>
    <row r="190" s="17" customFormat="1" ht="15" customHeight="1">
      <c r="B190" s="367"/>
      <c r="C190" s="368" t="s">
        <v>4059</v>
      </c>
      <c r="D190" s="369"/>
      <c r="E190" s="369"/>
      <c r="F190" s="370" t="s">
        <v>3975</v>
      </c>
      <c r="G190" s="369"/>
      <c r="H190" s="369" t="s">
        <v>4060</v>
      </c>
      <c r="I190" s="369" t="s">
        <v>4057</v>
      </c>
      <c r="J190" s="371" t="s">
        <v>4058</v>
      </c>
      <c r="K190" s="372"/>
    </row>
    <row r="191" s="1" customFormat="1" ht="15" customHeight="1">
      <c r="B191" s="329"/>
      <c r="C191" s="365" t="s">
        <v>43</v>
      </c>
      <c r="D191" s="304"/>
      <c r="E191" s="304"/>
      <c r="F191" s="327" t="s">
        <v>3969</v>
      </c>
      <c r="G191" s="304"/>
      <c r="H191" s="301" t="s">
        <v>4061</v>
      </c>
      <c r="I191" s="304" t="s">
        <v>4062</v>
      </c>
      <c r="J191" s="304"/>
      <c r="K191" s="352"/>
    </row>
    <row r="192" s="1" customFormat="1" ht="15" customHeight="1">
      <c r="B192" s="329"/>
      <c r="C192" s="365" t="s">
        <v>4063</v>
      </c>
      <c r="D192" s="304"/>
      <c r="E192" s="304"/>
      <c r="F192" s="327" t="s">
        <v>3969</v>
      </c>
      <c r="G192" s="304"/>
      <c r="H192" s="304" t="s">
        <v>4064</v>
      </c>
      <c r="I192" s="304" t="s">
        <v>4004</v>
      </c>
      <c r="J192" s="304"/>
      <c r="K192" s="352"/>
    </row>
    <row r="193" s="1" customFormat="1" ht="15" customHeight="1">
      <c r="B193" s="329"/>
      <c r="C193" s="365" t="s">
        <v>4065</v>
      </c>
      <c r="D193" s="304"/>
      <c r="E193" s="304"/>
      <c r="F193" s="327" t="s">
        <v>3969</v>
      </c>
      <c r="G193" s="304"/>
      <c r="H193" s="304" t="s">
        <v>4066</v>
      </c>
      <c r="I193" s="304" t="s">
        <v>4004</v>
      </c>
      <c r="J193" s="304"/>
      <c r="K193" s="352"/>
    </row>
    <row r="194" s="1" customFormat="1" ht="15" customHeight="1">
      <c r="B194" s="329"/>
      <c r="C194" s="365" t="s">
        <v>4067</v>
      </c>
      <c r="D194" s="304"/>
      <c r="E194" s="304"/>
      <c r="F194" s="327" t="s">
        <v>3975</v>
      </c>
      <c r="G194" s="304"/>
      <c r="H194" s="304" t="s">
        <v>4068</v>
      </c>
      <c r="I194" s="304" t="s">
        <v>4004</v>
      </c>
      <c r="J194" s="304"/>
      <c r="K194" s="352"/>
    </row>
    <row r="195" s="1" customFormat="1" ht="15" customHeight="1">
      <c r="B195" s="358"/>
      <c r="C195" s="373"/>
      <c r="D195" s="338"/>
      <c r="E195" s="338"/>
      <c r="F195" s="338"/>
      <c r="G195" s="338"/>
      <c r="H195" s="338"/>
      <c r="I195" s="338"/>
      <c r="J195" s="338"/>
      <c r="K195" s="359"/>
    </row>
    <row r="196" s="1" customFormat="1" ht="18.75" customHeight="1">
      <c r="B196" s="340"/>
      <c r="C196" s="350"/>
      <c r="D196" s="350"/>
      <c r="E196" s="350"/>
      <c r="F196" s="360"/>
      <c r="G196" s="350"/>
      <c r="H196" s="350"/>
      <c r="I196" s="350"/>
      <c r="J196" s="350"/>
      <c r="K196" s="340"/>
    </row>
    <row r="197" s="1" customFormat="1" ht="18.75" customHeight="1">
      <c r="B197" s="340"/>
      <c r="C197" s="350"/>
      <c r="D197" s="350"/>
      <c r="E197" s="350"/>
      <c r="F197" s="360"/>
      <c r="G197" s="350"/>
      <c r="H197" s="350"/>
      <c r="I197" s="350"/>
      <c r="J197" s="350"/>
      <c r="K197" s="340"/>
    </row>
    <row r="198" s="1" customFormat="1" ht="18.75" customHeight="1">
      <c r="B198" s="312"/>
      <c r="C198" s="312"/>
      <c r="D198" s="312"/>
      <c r="E198" s="312"/>
      <c r="F198" s="312"/>
      <c r="G198" s="312"/>
      <c r="H198" s="312"/>
      <c r="I198" s="312"/>
      <c r="J198" s="312"/>
      <c r="K198" s="312"/>
    </row>
    <row r="199" s="1" customFormat="1" ht="13.5">
      <c r="B199" s="291"/>
      <c r="C199" s="292"/>
      <c r="D199" s="292"/>
      <c r="E199" s="292"/>
      <c r="F199" s="292"/>
      <c r="G199" s="292"/>
      <c r="H199" s="292"/>
      <c r="I199" s="292"/>
      <c r="J199" s="292"/>
      <c r="K199" s="293"/>
    </row>
    <row r="200" s="1" customFormat="1" ht="21">
      <c r="B200" s="294"/>
      <c r="C200" s="295" t="s">
        <v>4069</v>
      </c>
      <c r="D200" s="295"/>
      <c r="E200" s="295"/>
      <c r="F200" s="295"/>
      <c r="G200" s="295"/>
      <c r="H200" s="295"/>
      <c r="I200" s="295"/>
      <c r="J200" s="295"/>
      <c r="K200" s="296"/>
    </row>
    <row r="201" s="1" customFormat="1" ht="25.5" customHeight="1">
      <c r="B201" s="294"/>
      <c r="C201" s="374" t="s">
        <v>4070</v>
      </c>
      <c r="D201" s="374"/>
      <c r="E201" s="374"/>
      <c r="F201" s="374" t="s">
        <v>4071</v>
      </c>
      <c r="G201" s="375"/>
      <c r="H201" s="374" t="s">
        <v>4072</v>
      </c>
      <c r="I201" s="374"/>
      <c r="J201" s="374"/>
      <c r="K201" s="296"/>
    </row>
    <row r="202" s="1" customFormat="1" ht="5.25" customHeight="1">
      <c r="B202" s="329"/>
      <c r="C202" s="324"/>
      <c r="D202" s="324"/>
      <c r="E202" s="324"/>
      <c r="F202" s="324"/>
      <c r="G202" s="350"/>
      <c r="H202" s="324"/>
      <c r="I202" s="324"/>
      <c r="J202" s="324"/>
      <c r="K202" s="352"/>
    </row>
    <row r="203" s="1" customFormat="1" ht="15" customHeight="1">
      <c r="B203" s="329"/>
      <c r="C203" s="304" t="s">
        <v>4062</v>
      </c>
      <c r="D203" s="304"/>
      <c r="E203" s="304"/>
      <c r="F203" s="327" t="s">
        <v>44</v>
      </c>
      <c r="G203" s="304"/>
      <c r="H203" s="304" t="s">
        <v>4073</v>
      </c>
      <c r="I203" s="304"/>
      <c r="J203" s="304"/>
      <c r="K203" s="352"/>
    </row>
    <row r="204" s="1" customFormat="1" ht="15" customHeight="1">
      <c r="B204" s="329"/>
      <c r="C204" s="304"/>
      <c r="D204" s="304"/>
      <c r="E204" s="304"/>
      <c r="F204" s="327" t="s">
        <v>45</v>
      </c>
      <c r="G204" s="304"/>
      <c r="H204" s="304" t="s">
        <v>4074</v>
      </c>
      <c r="I204" s="304"/>
      <c r="J204" s="304"/>
      <c r="K204" s="352"/>
    </row>
    <row r="205" s="1" customFormat="1" ht="15" customHeight="1">
      <c r="B205" s="329"/>
      <c r="C205" s="304"/>
      <c r="D205" s="304"/>
      <c r="E205" s="304"/>
      <c r="F205" s="327" t="s">
        <v>48</v>
      </c>
      <c r="G205" s="304"/>
      <c r="H205" s="304" t="s">
        <v>4075</v>
      </c>
      <c r="I205" s="304"/>
      <c r="J205" s="304"/>
      <c r="K205" s="352"/>
    </row>
    <row r="206" s="1" customFormat="1" ht="15" customHeight="1">
      <c r="B206" s="329"/>
      <c r="C206" s="304"/>
      <c r="D206" s="304"/>
      <c r="E206" s="304"/>
      <c r="F206" s="327" t="s">
        <v>46</v>
      </c>
      <c r="G206" s="304"/>
      <c r="H206" s="304" t="s">
        <v>4076</v>
      </c>
      <c r="I206" s="304"/>
      <c r="J206" s="304"/>
      <c r="K206" s="352"/>
    </row>
    <row r="207" s="1" customFormat="1" ht="15" customHeight="1">
      <c r="B207" s="329"/>
      <c r="C207" s="304"/>
      <c r="D207" s="304"/>
      <c r="E207" s="304"/>
      <c r="F207" s="327" t="s">
        <v>47</v>
      </c>
      <c r="G207" s="304"/>
      <c r="H207" s="304" t="s">
        <v>4077</v>
      </c>
      <c r="I207" s="304"/>
      <c r="J207" s="304"/>
      <c r="K207" s="352"/>
    </row>
    <row r="208" s="1" customFormat="1" ht="15" customHeight="1">
      <c r="B208" s="329"/>
      <c r="C208" s="304"/>
      <c r="D208" s="304"/>
      <c r="E208" s="304"/>
      <c r="F208" s="327"/>
      <c r="G208" s="304"/>
      <c r="H208" s="304"/>
      <c r="I208" s="304"/>
      <c r="J208" s="304"/>
      <c r="K208" s="352"/>
    </row>
    <row r="209" s="1" customFormat="1" ht="15" customHeight="1">
      <c r="B209" s="329"/>
      <c r="C209" s="304" t="s">
        <v>4016</v>
      </c>
      <c r="D209" s="304"/>
      <c r="E209" s="304"/>
      <c r="F209" s="327" t="s">
        <v>80</v>
      </c>
      <c r="G209" s="304"/>
      <c r="H209" s="304" t="s">
        <v>4078</v>
      </c>
      <c r="I209" s="304"/>
      <c r="J209" s="304"/>
      <c r="K209" s="352"/>
    </row>
    <row r="210" s="1" customFormat="1" ht="15" customHeight="1">
      <c r="B210" s="329"/>
      <c r="C210" s="304"/>
      <c r="D210" s="304"/>
      <c r="E210" s="304"/>
      <c r="F210" s="327" t="s">
        <v>3912</v>
      </c>
      <c r="G210" s="304"/>
      <c r="H210" s="304" t="s">
        <v>3913</v>
      </c>
      <c r="I210" s="304"/>
      <c r="J210" s="304"/>
      <c r="K210" s="352"/>
    </row>
    <row r="211" s="1" customFormat="1" ht="15" customHeight="1">
      <c r="B211" s="329"/>
      <c r="C211" s="304"/>
      <c r="D211" s="304"/>
      <c r="E211" s="304"/>
      <c r="F211" s="327" t="s">
        <v>3910</v>
      </c>
      <c r="G211" s="304"/>
      <c r="H211" s="304" t="s">
        <v>4079</v>
      </c>
      <c r="I211" s="304"/>
      <c r="J211" s="304"/>
      <c r="K211" s="352"/>
    </row>
    <row r="212" s="1" customFormat="1" ht="15" customHeight="1">
      <c r="B212" s="376"/>
      <c r="C212" s="304"/>
      <c r="D212" s="304"/>
      <c r="E212" s="304"/>
      <c r="F212" s="327" t="s">
        <v>3914</v>
      </c>
      <c r="G212" s="365"/>
      <c r="H212" s="356" t="s">
        <v>3915</v>
      </c>
      <c r="I212" s="356"/>
      <c r="J212" s="356"/>
      <c r="K212" s="377"/>
    </row>
    <row r="213" s="1" customFormat="1" ht="15" customHeight="1">
      <c r="B213" s="376"/>
      <c r="C213" s="304"/>
      <c r="D213" s="304"/>
      <c r="E213" s="304"/>
      <c r="F213" s="327" t="s">
        <v>3916</v>
      </c>
      <c r="G213" s="365"/>
      <c r="H213" s="356" t="s">
        <v>168</v>
      </c>
      <c r="I213" s="356"/>
      <c r="J213" s="356"/>
      <c r="K213" s="377"/>
    </row>
    <row r="214" s="1" customFormat="1" ht="15" customHeight="1">
      <c r="B214" s="376"/>
      <c r="C214" s="304"/>
      <c r="D214" s="304"/>
      <c r="E214" s="304"/>
      <c r="F214" s="327"/>
      <c r="G214" s="365"/>
      <c r="H214" s="356"/>
      <c r="I214" s="356"/>
      <c r="J214" s="356"/>
      <c r="K214" s="377"/>
    </row>
    <row r="215" s="1" customFormat="1" ht="15" customHeight="1">
      <c r="B215" s="376"/>
      <c r="C215" s="304" t="s">
        <v>4040</v>
      </c>
      <c r="D215" s="304"/>
      <c r="E215" s="304"/>
      <c r="F215" s="327">
        <v>1</v>
      </c>
      <c r="G215" s="365"/>
      <c r="H215" s="356" t="s">
        <v>4080</v>
      </c>
      <c r="I215" s="356"/>
      <c r="J215" s="356"/>
      <c r="K215" s="377"/>
    </row>
    <row r="216" s="1" customFormat="1" ht="15" customHeight="1">
      <c r="B216" s="376"/>
      <c r="C216" s="304"/>
      <c r="D216" s="304"/>
      <c r="E216" s="304"/>
      <c r="F216" s="327">
        <v>2</v>
      </c>
      <c r="G216" s="365"/>
      <c r="H216" s="356" t="s">
        <v>4081</v>
      </c>
      <c r="I216" s="356"/>
      <c r="J216" s="356"/>
      <c r="K216" s="377"/>
    </row>
    <row r="217" s="1" customFormat="1" ht="15" customHeight="1">
      <c r="B217" s="376"/>
      <c r="C217" s="304"/>
      <c r="D217" s="304"/>
      <c r="E217" s="304"/>
      <c r="F217" s="327">
        <v>3</v>
      </c>
      <c r="G217" s="365"/>
      <c r="H217" s="356" t="s">
        <v>4082</v>
      </c>
      <c r="I217" s="356"/>
      <c r="J217" s="356"/>
      <c r="K217" s="377"/>
    </row>
    <row r="218" s="1" customFormat="1" ht="15" customHeight="1">
      <c r="B218" s="376"/>
      <c r="C218" s="304"/>
      <c r="D218" s="304"/>
      <c r="E218" s="304"/>
      <c r="F218" s="327">
        <v>4</v>
      </c>
      <c r="G218" s="365"/>
      <c r="H218" s="356" t="s">
        <v>4083</v>
      </c>
      <c r="I218" s="356"/>
      <c r="J218" s="356"/>
      <c r="K218" s="377"/>
    </row>
    <row r="219" s="1" customFormat="1" ht="12.75" customHeight="1">
      <c r="B219" s="378"/>
      <c r="C219" s="379"/>
      <c r="D219" s="379"/>
      <c r="E219" s="379"/>
      <c r="F219" s="379"/>
      <c r="G219" s="379"/>
      <c r="H219" s="379"/>
      <c r="I219" s="379"/>
      <c r="J219" s="379"/>
      <c r="K219" s="380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82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124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Víceúčelový objekt č.p. 55 - stavební úpravy 2NP a přístavba výtahu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125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126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21. 9. 2024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19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27</v>
      </c>
      <c r="F15" s="40"/>
      <c r="G15" s="40"/>
      <c r="H15" s="40"/>
      <c r="I15" s="144" t="s">
        <v>28</v>
      </c>
      <c r="J15" s="135" t="s">
        <v>19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29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28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31</v>
      </c>
      <c r="E20" s="40"/>
      <c r="F20" s="40"/>
      <c r="G20" s="40"/>
      <c r="H20" s="40"/>
      <c r="I20" s="144" t="s">
        <v>26</v>
      </c>
      <c r="J20" s="135" t="s">
        <v>19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32</v>
      </c>
      <c r="F21" s="40"/>
      <c r="G21" s="40"/>
      <c r="H21" s="40"/>
      <c r="I21" s="144" t="s">
        <v>28</v>
      </c>
      <c r="J21" s="135" t="s">
        <v>19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34</v>
      </c>
      <c r="E23" s="40"/>
      <c r="F23" s="40"/>
      <c r="G23" s="40"/>
      <c r="H23" s="40"/>
      <c r="I23" s="144" t="s">
        <v>26</v>
      </c>
      <c r="J23" s="135" t="s">
        <v>35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36</v>
      </c>
      <c r="F24" s="40"/>
      <c r="G24" s="40"/>
      <c r="H24" s="40"/>
      <c r="I24" s="144" t="s">
        <v>28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37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9"/>
      <c r="B27" s="150"/>
      <c r="C27" s="149"/>
      <c r="D27" s="149"/>
      <c r="E27" s="151" t="s">
        <v>38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39</v>
      </c>
      <c r="E30" s="40"/>
      <c r="F30" s="40"/>
      <c r="G30" s="40"/>
      <c r="H30" s="40"/>
      <c r="I30" s="40"/>
      <c r="J30" s="155">
        <f>ROUND(J81,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41</v>
      </c>
      <c r="G32" s="40"/>
      <c r="H32" s="40"/>
      <c r="I32" s="156" t="s">
        <v>40</v>
      </c>
      <c r="J32" s="156" t="s">
        <v>42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43</v>
      </c>
      <c r="E33" s="144" t="s">
        <v>44</v>
      </c>
      <c r="F33" s="158">
        <f>ROUND((SUM(BE81:BE122)),  2)</f>
        <v>0</v>
      </c>
      <c r="G33" s="40"/>
      <c r="H33" s="40"/>
      <c r="I33" s="159">
        <v>0.20999999999999999</v>
      </c>
      <c r="J33" s="158">
        <f>ROUND(((SUM(BE81:BE122))*I33),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45</v>
      </c>
      <c r="F34" s="158">
        <f>ROUND((SUM(BF81:BF122)),  2)</f>
        <v>0</v>
      </c>
      <c r="G34" s="40"/>
      <c r="H34" s="40"/>
      <c r="I34" s="159">
        <v>0.12</v>
      </c>
      <c r="J34" s="158">
        <f>ROUND(((SUM(BF81:BF122))*I34),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46</v>
      </c>
      <c r="F35" s="158">
        <f>ROUND((SUM(BG81:BG122)),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47</v>
      </c>
      <c r="F36" s="158">
        <f>ROUND((SUM(BH81:BH122)),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48</v>
      </c>
      <c r="F37" s="158">
        <f>ROUND((SUM(BI81:BI122)),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49</v>
      </c>
      <c r="E39" s="162"/>
      <c r="F39" s="162"/>
      <c r="G39" s="163" t="s">
        <v>50</v>
      </c>
      <c r="H39" s="164" t="s">
        <v>51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127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71" t="str">
        <f>E7</f>
        <v>Víceúčelový objekt č.p. 55 - stavební úpravy 2NP a přístavba výtahu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125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00 - Ostatní a vedlejší náklady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Zlatá Koruna</v>
      </c>
      <c r="G52" s="42"/>
      <c r="H52" s="42"/>
      <c r="I52" s="34" t="s">
        <v>23</v>
      </c>
      <c r="J52" s="74" t="str">
        <f>IF(J12="","",J12)</f>
        <v>21. 9. 2024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Zlatá Koruna</v>
      </c>
      <c r="G54" s="42"/>
      <c r="H54" s="42"/>
      <c r="I54" s="34" t="s">
        <v>31</v>
      </c>
      <c r="J54" s="38" t="str">
        <f>E21</f>
        <v>Ing. Ladislav Sláma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Filip Šimek www.rozp.cz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128</v>
      </c>
      <c r="D57" s="173"/>
      <c r="E57" s="173"/>
      <c r="F57" s="173"/>
      <c r="G57" s="173"/>
      <c r="H57" s="173"/>
      <c r="I57" s="173"/>
      <c r="J57" s="174" t="s">
        <v>129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71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130</v>
      </c>
    </row>
    <row r="60" s="9" customFormat="1" ht="24.96" customHeight="1">
      <c r="A60" s="9"/>
      <c r="B60" s="176"/>
      <c r="C60" s="177"/>
      <c r="D60" s="178" t="s">
        <v>131</v>
      </c>
      <c r="E60" s="179"/>
      <c r="F60" s="179"/>
      <c r="G60" s="179"/>
      <c r="H60" s="179"/>
      <c r="I60" s="179"/>
      <c r="J60" s="180">
        <f>J82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6"/>
      <c r="C61" s="177"/>
      <c r="D61" s="178" t="s">
        <v>132</v>
      </c>
      <c r="E61" s="179"/>
      <c r="F61" s="179"/>
      <c r="G61" s="179"/>
      <c r="H61" s="179"/>
      <c r="I61" s="179"/>
      <c r="J61" s="180">
        <f>J91</f>
        <v>0</v>
      </c>
      <c r="K61" s="177"/>
      <c r="L61" s="18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133</v>
      </c>
      <c r="D68" s="42"/>
      <c r="E68" s="42"/>
      <c r="F68" s="42"/>
      <c r="G68" s="42"/>
      <c r="H68" s="42"/>
      <c r="I68" s="42"/>
      <c r="J68" s="42"/>
      <c r="K68" s="4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4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6.25" customHeight="1">
      <c r="A71" s="40"/>
      <c r="B71" s="41"/>
      <c r="C71" s="42"/>
      <c r="D71" s="42"/>
      <c r="E71" s="171" t="str">
        <f>E7</f>
        <v>Víceúčelový objekt č.p. 55 - stavební úpravy 2NP a přístavba výtahu</v>
      </c>
      <c r="F71" s="34"/>
      <c r="G71" s="34"/>
      <c r="H71" s="34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125</v>
      </c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00 - Ostatní a vedlejší náklady</v>
      </c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>Zlatá Koruna</v>
      </c>
      <c r="G75" s="42"/>
      <c r="H75" s="42"/>
      <c r="I75" s="34" t="s">
        <v>23</v>
      </c>
      <c r="J75" s="74" t="str">
        <f>IF(J12="","",J12)</f>
        <v>21. 9. 2024</v>
      </c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25</v>
      </c>
      <c r="D77" s="42"/>
      <c r="E77" s="42"/>
      <c r="F77" s="29" t="str">
        <f>E15</f>
        <v>Obec Zlatá Koruna</v>
      </c>
      <c r="G77" s="42"/>
      <c r="H77" s="42"/>
      <c r="I77" s="34" t="s">
        <v>31</v>
      </c>
      <c r="J77" s="38" t="str">
        <f>E21</f>
        <v>Ing. Ladislav Sláma</v>
      </c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5.65" customHeight="1">
      <c r="A78" s="40"/>
      <c r="B78" s="41"/>
      <c r="C78" s="34" t="s">
        <v>29</v>
      </c>
      <c r="D78" s="42"/>
      <c r="E78" s="42"/>
      <c r="F78" s="29" t="str">
        <f>IF(E18="","",E18)</f>
        <v>Vyplň údaj</v>
      </c>
      <c r="G78" s="42"/>
      <c r="H78" s="42"/>
      <c r="I78" s="34" t="s">
        <v>34</v>
      </c>
      <c r="J78" s="38" t="str">
        <f>E24</f>
        <v>Filip Šimek www.rozp.cz</v>
      </c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0" customFormat="1" ht="29.28" customHeight="1">
      <c r="A80" s="182"/>
      <c r="B80" s="183"/>
      <c r="C80" s="184" t="s">
        <v>134</v>
      </c>
      <c r="D80" s="185" t="s">
        <v>58</v>
      </c>
      <c r="E80" s="185" t="s">
        <v>54</v>
      </c>
      <c r="F80" s="185" t="s">
        <v>55</v>
      </c>
      <c r="G80" s="185" t="s">
        <v>135</v>
      </c>
      <c r="H80" s="185" t="s">
        <v>136</v>
      </c>
      <c r="I80" s="185" t="s">
        <v>137</v>
      </c>
      <c r="J80" s="185" t="s">
        <v>129</v>
      </c>
      <c r="K80" s="186" t="s">
        <v>138</v>
      </c>
      <c r="L80" s="187"/>
      <c r="M80" s="94" t="s">
        <v>19</v>
      </c>
      <c r="N80" s="95" t="s">
        <v>43</v>
      </c>
      <c r="O80" s="95" t="s">
        <v>139</v>
      </c>
      <c r="P80" s="95" t="s">
        <v>140</v>
      </c>
      <c r="Q80" s="95" t="s">
        <v>141</v>
      </c>
      <c r="R80" s="95" t="s">
        <v>142</v>
      </c>
      <c r="S80" s="95" t="s">
        <v>143</v>
      </c>
      <c r="T80" s="96" t="s">
        <v>144</v>
      </c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</row>
    <row r="81" s="2" customFormat="1" ht="22.8" customHeight="1">
      <c r="A81" s="40"/>
      <c r="B81" s="41"/>
      <c r="C81" s="101" t="s">
        <v>145</v>
      </c>
      <c r="D81" s="42"/>
      <c r="E81" s="42"/>
      <c r="F81" s="42"/>
      <c r="G81" s="42"/>
      <c r="H81" s="42"/>
      <c r="I81" s="42"/>
      <c r="J81" s="188">
        <f>BK81</f>
        <v>0</v>
      </c>
      <c r="K81" s="42"/>
      <c r="L81" s="46"/>
      <c r="M81" s="97"/>
      <c r="N81" s="189"/>
      <c r="O81" s="98"/>
      <c r="P81" s="190">
        <f>P82+P91</f>
        <v>0</v>
      </c>
      <c r="Q81" s="98"/>
      <c r="R81" s="190">
        <f>R82+R91</f>
        <v>0</v>
      </c>
      <c r="S81" s="98"/>
      <c r="T81" s="191">
        <f>T82+T91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72</v>
      </c>
      <c r="AU81" s="19" t="s">
        <v>130</v>
      </c>
      <c r="BK81" s="192">
        <f>BK82+BK91</f>
        <v>0</v>
      </c>
    </row>
    <row r="82" s="11" customFormat="1" ht="25.92" customHeight="1">
      <c r="A82" s="11"/>
      <c r="B82" s="193"/>
      <c r="C82" s="194"/>
      <c r="D82" s="195" t="s">
        <v>72</v>
      </c>
      <c r="E82" s="196" t="s">
        <v>81</v>
      </c>
      <c r="F82" s="196" t="s">
        <v>146</v>
      </c>
      <c r="G82" s="194"/>
      <c r="H82" s="194"/>
      <c r="I82" s="197"/>
      <c r="J82" s="198">
        <f>BK82</f>
        <v>0</v>
      </c>
      <c r="K82" s="194"/>
      <c r="L82" s="199"/>
      <c r="M82" s="200"/>
      <c r="N82" s="201"/>
      <c r="O82" s="201"/>
      <c r="P82" s="202">
        <f>SUM(P83:P90)</f>
        <v>0</v>
      </c>
      <c r="Q82" s="201"/>
      <c r="R82" s="202">
        <f>SUM(R83:R90)</f>
        <v>0</v>
      </c>
      <c r="S82" s="201"/>
      <c r="T82" s="203">
        <f>SUM(T83:T90)</f>
        <v>0</v>
      </c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R82" s="204" t="s">
        <v>81</v>
      </c>
      <c r="AT82" s="205" t="s">
        <v>72</v>
      </c>
      <c r="AU82" s="205" t="s">
        <v>73</v>
      </c>
      <c r="AY82" s="204" t="s">
        <v>147</v>
      </c>
      <c r="BK82" s="206">
        <f>SUM(BK83:BK90)</f>
        <v>0</v>
      </c>
    </row>
    <row r="83" s="2" customFormat="1" ht="24.15" customHeight="1">
      <c r="A83" s="40"/>
      <c r="B83" s="41"/>
      <c r="C83" s="207" t="s">
        <v>81</v>
      </c>
      <c r="D83" s="207" t="s">
        <v>148</v>
      </c>
      <c r="E83" s="208" t="s">
        <v>149</v>
      </c>
      <c r="F83" s="209" t="s">
        <v>150</v>
      </c>
      <c r="G83" s="210" t="s">
        <v>151</v>
      </c>
      <c r="H83" s="211">
        <v>1</v>
      </c>
      <c r="I83" s="212"/>
      <c r="J83" s="213">
        <f>ROUND(I83*H83,2)</f>
        <v>0</v>
      </c>
      <c r="K83" s="209" t="s">
        <v>19</v>
      </c>
      <c r="L83" s="46"/>
      <c r="M83" s="214" t="s">
        <v>19</v>
      </c>
      <c r="N83" s="215" t="s">
        <v>44</v>
      </c>
      <c r="O83" s="86"/>
      <c r="P83" s="216">
        <f>O83*H83</f>
        <v>0</v>
      </c>
      <c r="Q83" s="216">
        <v>0</v>
      </c>
      <c r="R83" s="216">
        <f>Q83*H83</f>
        <v>0</v>
      </c>
      <c r="S83" s="216">
        <v>0</v>
      </c>
      <c r="T83" s="217">
        <f>S83*H83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R83" s="218" t="s">
        <v>152</v>
      </c>
      <c r="AT83" s="218" t="s">
        <v>148</v>
      </c>
      <c r="AU83" s="218" t="s">
        <v>81</v>
      </c>
      <c r="AY83" s="19" t="s">
        <v>147</v>
      </c>
      <c r="BE83" s="219">
        <f>IF(N83="základní",J83,0)</f>
        <v>0</v>
      </c>
      <c r="BF83" s="219">
        <f>IF(N83="snížená",J83,0)</f>
        <v>0</v>
      </c>
      <c r="BG83" s="219">
        <f>IF(N83="zákl. přenesená",J83,0)</f>
        <v>0</v>
      </c>
      <c r="BH83" s="219">
        <f>IF(N83="sníž. přenesená",J83,0)</f>
        <v>0</v>
      </c>
      <c r="BI83" s="219">
        <f>IF(N83="nulová",J83,0)</f>
        <v>0</v>
      </c>
      <c r="BJ83" s="19" t="s">
        <v>81</v>
      </c>
      <c r="BK83" s="219">
        <f>ROUND(I83*H83,2)</f>
        <v>0</v>
      </c>
      <c r="BL83" s="19" t="s">
        <v>152</v>
      </c>
      <c r="BM83" s="218" t="s">
        <v>153</v>
      </c>
    </row>
    <row r="84" s="12" customFormat="1">
      <c r="A84" s="12"/>
      <c r="B84" s="220"/>
      <c r="C84" s="221"/>
      <c r="D84" s="222" t="s">
        <v>154</v>
      </c>
      <c r="E84" s="223" t="s">
        <v>19</v>
      </c>
      <c r="F84" s="224" t="s">
        <v>155</v>
      </c>
      <c r="G84" s="221"/>
      <c r="H84" s="223" t="s">
        <v>19</v>
      </c>
      <c r="I84" s="225"/>
      <c r="J84" s="221"/>
      <c r="K84" s="221"/>
      <c r="L84" s="226"/>
      <c r="M84" s="227"/>
      <c r="N84" s="228"/>
      <c r="O84" s="228"/>
      <c r="P84" s="228"/>
      <c r="Q84" s="228"/>
      <c r="R84" s="228"/>
      <c r="S84" s="228"/>
      <c r="T84" s="229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T84" s="230" t="s">
        <v>154</v>
      </c>
      <c r="AU84" s="230" t="s">
        <v>81</v>
      </c>
      <c r="AV84" s="12" t="s">
        <v>81</v>
      </c>
      <c r="AW84" s="12" t="s">
        <v>33</v>
      </c>
      <c r="AX84" s="12" t="s">
        <v>73</v>
      </c>
      <c r="AY84" s="230" t="s">
        <v>147</v>
      </c>
    </row>
    <row r="85" s="12" customFormat="1">
      <c r="A85" s="12"/>
      <c r="B85" s="220"/>
      <c r="C85" s="221"/>
      <c r="D85" s="222" t="s">
        <v>154</v>
      </c>
      <c r="E85" s="223" t="s">
        <v>19</v>
      </c>
      <c r="F85" s="224" t="s">
        <v>156</v>
      </c>
      <c r="G85" s="221"/>
      <c r="H85" s="223" t="s">
        <v>19</v>
      </c>
      <c r="I85" s="225"/>
      <c r="J85" s="221"/>
      <c r="K85" s="221"/>
      <c r="L85" s="226"/>
      <c r="M85" s="227"/>
      <c r="N85" s="228"/>
      <c r="O85" s="228"/>
      <c r="P85" s="228"/>
      <c r="Q85" s="228"/>
      <c r="R85" s="228"/>
      <c r="S85" s="228"/>
      <c r="T85" s="229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T85" s="230" t="s">
        <v>154</v>
      </c>
      <c r="AU85" s="230" t="s">
        <v>81</v>
      </c>
      <c r="AV85" s="12" t="s">
        <v>81</v>
      </c>
      <c r="AW85" s="12" t="s">
        <v>33</v>
      </c>
      <c r="AX85" s="12" t="s">
        <v>73</v>
      </c>
      <c r="AY85" s="230" t="s">
        <v>147</v>
      </c>
    </row>
    <row r="86" s="12" customFormat="1">
      <c r="A86" s="12"/>
      <c r="B86" s="220"/>
      <c r="C86" s="221"/>
      <c r="D86" s="222" t="s">
        <v>154</v>
      </c>
      <c r="E86" s="223" t="s">
        <v>19</v>
      </c>
      <c r="F86" s="224" t="s">
        <v>157</v>
      </c>
      <c r="G86" s="221"/>
      <c r="H86" s="223" t="s">
        <v>19</v>
      </c>
      <c r="I86" s="225"/>
      <c r="J86" s="221"/>
      <c r="K86" s="221"/>
      <c r="L86" s="226"/>
      <c r="M86" s="227"/>
      <c r="N86" s="228"/>
      <c r="O86" s="228"/>
      <c r="P86" s="228"/>
      <c r="Q86" s="228"/>
      <c r="R86" s="228"/>
      <c r="S86" s="228"/>
      <c r="T86" s="229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T86" s="230" t="s">
        <v>154</v>
      </c>
      <c r="AU86" s="230" t="s">
        <v>81</v>
      </c>
      <c r="AV86" s="12" t="s">
        <v>81</v>
      </c>
      <c r="AW86" s="12" t="s">
        <v>33</v>
      </c>
      <c r="AX86" s="12" t="s">
        <v>73</v>
      </c>
      <c r="AY86" s="230" t="s">
        <v>147</v>
      </c>
    </row>
    <row r="87" s="13" customFormat="1">
      <c r="A87" s="13"/>
      <c r="B87" s="231"/>
      <c r="C87" s="232"/>
      <c r="D87" s="222" t="s">
        <v>154</v>
      </c>
      <c r="E87" s="233" t="s">
        <v>19</v>
      </c>
      <c r="F87" s="234" t="s">
        <v>81</v>
      </c>
      <c r="G87" s="232"/>
      <c r="H87" s="235">
        <v>1</v>
      </c>
      <c r="I87" s="236"/>
      <c r="J87" s="232"/>
      <c r="K87" s="232"/>
      <c r="L87" s="237"/>
      <c r="M87" s="238"/>
      <c r="N87" s="239"/>
      <c r="O87" s="239"/>
      <c r="P87" s="239"/>
      <c r="Q87" s="239"/>
      <c r="R87" s="239"/>
      <c r="S87" s="239"/>
      <c r="T87" s="240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41" t="s">
        <v>154</v>
      </c>
      <c r="AU87" s="241" t="s">
        <v>81</v>
      </c>
      <c r="AV87" s="13" t="s">
        <v>83</v>
      </c>
      <c r="AW87" s="13" t="s">
        <v>33</v>
      </c>
      <c r="AX87" s="13" t="s">
        <v>81</v>
      </c>
      <c r="AY87" s="241" t="s">
        <v>147</v>
      </c>
    </row>
    <row r="88" s="2" customFormat="1" ht="24.15" customHeight="1">
      <c r="A88" s="40"/>
      <c r="B88" s="41"/>
      <c r="C88" s="207" t="s">
        <v>83</v>
      </c>
      <c r="D88" s="207" t="s">
        <v>148</v>
      </c>
      <c r="E88" s="208" t="s">
        <v>158</v>
      </c>
      <c r="F88" s="209" t="s">
        <v>159</v>
      </c>
      <c r="G88" s="210" t="s">
        <v>151</v>
      </c>
      <c r="H88" s="211">
        <v>1</v>
      </c>
      <c r="I88" s="212"/>
      <c r="J88" s="213">
        <f>ROUND(I88*H88,2)</f>
        <v>0</v>
      </c>
      <c r="K88" s="209" t="s">
        <v>19</v>
      </c>
      <c r="L88" s="46"/>
      <c r="M88" s="214" t="s">
        <v>19</v>
      </c>
      <c r="N88" s="215" t="s">
        <v>44</v>
      </c>
      <c r="O88" s="86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8" t="s">
        <v>152</v>
      </c>
      <c r="AT88" s="218" t="s">
        <v>148</v>
      </c>
      <c r="AU88" s="218" t="s">
        <v>81</v>
      </c>
      <c r="AY88" s="19" t="s">
        <v>147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19" t="s">
        <v>81</v>
      </c>
      <c r="BK88" s="219">
        <f>ROUND(I88*H88,2)</f>
        <v>0</v>
      </c>
      <c r="BL88" s="19" t="s">
        <v>152</v>
      </c>
      <c r="BM88" s="218" t="s">
        <v>160</v>
      </c>
    </row>
    <row r="89" s="2" customFormat="1" ht="24.15" customHeight="1">
      <c r="A89" s="40"/>
      <c r="B89" s="41"/>
      <c r="C89" s="207" t="s">
        <v>161</v>
      </c>
      <c r="D89" s="207" t="s">
        <v>148</v>
      </c>
      <c r="E89" s="208" t="s">
        <v>162</v>
      </c>
      <c r="F89" s="209" t="s">
        <v>163</v>
      </c>
      <c r="G89" s="210" t="s">
        <v>151</v>
      </c>
      <c r="H89" s="211">
        <v>1</v>
      </c>
      <c r="I89" s="212"/>
      <c r="J89" s="213">
        <f>ROUND(I89*H89,2)</f>
        <v>0</v>
      </c>
      <c r="K89" s="209" t="s">
        <v>19</v>
      </c>
      <c r="L89" s="46"/>
      <c r="M89" s="214" t="s">
        <v>19</v>
      </c>
      <c r="N89" s="215" t="s">
        <v>44</v>
      </c>
      <c r="O89" s="86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8" t="s">
        <v>152</v>
      </c>
      <c r="AT89" s="218" t="s">
        <v>148</v>
      </c>
      <c r="AU89" s="218" t="s">
        <v>81</v>
      </c>
      <c r="AY89" s="19" t="s">
        <v>147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19" t="s">
        <v>81</v>
      </c>
      <c r="BK89" s="219">
        <f>ROUND(I89*H89,2)</f>
        <v>0</v>
      </c>
      <c r="BL89" s="19" t="s">
        <v>152</v>
      </c>
      <c r="BM89" s="218" t="s">
        <v>164</v>
      </c>
    </row>
    <row r="90" s="2" customFormat="1" ht="24.15" customHeight="1">
      <c r="A90" s="40"/>
      <c r="B90" s="41"/>
      <c r="C90" s="207" t="s">
        <v>152</v>
      </c>
      <c r="D90" s="207" t="s">
        <v>148</v>
      </c>
      <c r="E90" s="208" t="s">
        <v>165</v>
      </c>
      <c r="F90" s="209" t="s">
        <v>166</v>
      </c>
      <c r="G90" s="210" t="s">
        <v>151</v>
      </c>
      <c r="H90" s="211">
        <v>1</v>
      </c>
      <c r="I90" s="212"/>
      <c r="J90" s="213">
        <f>ROUND(I90*H90,2)</f>
        <v>0</v>
      </c>
      <c r="K90" s="209" t="s">
        <v>19</v>
      </c>
      <c r="L90" s="46"/>
      <c r="M90" s="214" t="s">
        <v>19</v>
      </c>
      <c r="N90" s="215" t="s">
        <v>44</v>
      </c>
      <c r="O90" s="86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8" t="s">
        <v>152</v>
      </c>
      <c r="AT90" s="218" t="s">
        <v>148</v>
      </c>
      <c r="AU90" s="218" t="s">
        <v>81</v>
      </c>
      <c r="AY90" s="19" t="s">
        <v>147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19" t="s">
        <v>81</v>
      </c>
      <c r="BK90" s="219">
        <f>ROUND(I90*H90,2)</f>
        <v>0</v>
      </c>
      <c r="BL90" s="19" t="s">
        <v>152</v>
      </c>
      <c r="BM90" s="218" t="s">
        <v>167</v>
      </c>
    </row>
    <row r="91" s="11" customFormat="1" ht="25.92" customHeight="1">
      <c r="A91" s="11"/>
      <c r="B91" s="193"/>
      <c r="C91" s="194"/>
      <c r="D91" s="195" t="s">
        <v>72</v>
      </c>
      <c r="E91" s="196" t="s">
        <v>83</v>
      </c>
      <c r="F91" s="196" t="s">
        <v>168</v>
      </c>
      <c r="G91" s="194"/>
      <c r="H91" s="194"/>
      <c r="I91" s="197"/>
      <c r="J91" s="198">
        <f>BK91</f>
        <v>0</v>
      </c>
      <c r="K91" s="194"/>
      <c r="L91" s="199"/>
      <c r="M91" s="200"/>
      <c r="N91" s="201"/>
      <c r="O91" s="201"/>
      <c r="P91" s="202">
        <f>SUM(P92:P122)</f>
        <v>0</v>
      </c>
      <c r="Q91" s="201"/>
      <c r="R91" s="202">
        <f>SUM(R92:R122)</f>
        <v>0</v>
      </c>
      <c r="S91" s="201"/>
      <c r="T91" s="203">
        <f>SUM(T92:T122)</f>
        <v>0</v>
      </c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R91" s="204" t="s">
        <v>81</v>
      </c>
      <c r="AT91" s="205" t="s">
        <v>72</v>
      </c>
      <c r="AU91" s="205" t="s">
        <v>73</v>
      </c>
      <c r="AY91" s="204" t="s">
        <v>147</v>
      </c>
      <c r="BK91" s="206">
        <f>SUM(BK92:BK122)</f>
        <v>0</v>
      </c>
    </row>
    <row r="92" s="2" customFormat="1" ht="16.5" customHeight="1">
      <c r="A92" s="40"/>
      <c r="B92" s="41"/>
      <c r="C92" s="207" t="s">
        <v>169</v>
      </c>
      <c r="D92" s="207" t="s">
        <v>148</v>
      </c>
      <c r="E92" s="208" t="s">
        <v>170</v>
      </c>
      <c r="F92" s="209" t="s">
        <v>171</v>
      </c>
      <c r="G92" s="210" t="s">
        <v>151</v>
      </c>
      <c r="H92" s="211">
        <v>1</v>
      </c>
      <c r="I92" s="212"/>
      <c r="J92" s="213">
        <f>ROUND(I92*H92,2)</f>
        <v>0</v>
      </c>
      <c r="K92" s="209" t="s">
        <v>19</v>
      </c>
      <c r="L92" s="46"/>
      <c r="M92" s="214" t="s">
        <v>19</v>
      </c>
      <c r="N92" s="215" t="s">
        <v>44</v>
      </c>
      <c r="O92" s="86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8" t="s">
        <v>152</v>
      </c>
      <c r="AT92" s="218" t="s">
        <v>148</v>
      </c>
      <c r="AU92" s="218" t="s">
        <v>81</v>
      </c>
      <c r="AY92" s="19" t="s">
        <v>147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19" t="s">
        <v>81</v>
      </c>
      <c r="BK92" s="219">
        <f>ROUND(I92*H92,2)</f>
        <v>0</v>
      </c>
      <c r="BL92" s="19" t="s">
        <v>152</v>
      </c>
      <c r="BM92" s="218" t="s">
        <v>172</v>
      </c>
    </row>
    <row r="93" s="12" customFormat="1">
      <c r="A93" s="12"/>
      <c r="B93" s="220"/>
      <c r="C93" s="221"/>
      <c r="D93" s="222" t="s">
        <v>154</v>
      </c>
      <c r="E93" s="223" t="s">
        <v>19</v>
      </c>
      <c r="F93" s="224" t="s">
        <v>173</v>
      </c>
      <c r="G93" s="221"/>
      <c r="H93" s="223" t="s">
        <v>19</v>
      </c>
      <c r="I93" s="225"/>
      <c r="J93" s="221"/>
      <c r="K93" s="221"/>
      <c r="L93" s="226"/>
      <c r="M93" s="227"/>
      <c r="N93" s="228"/>
      <c r="O93" s="228"/>
      <c r="P93" s="228"/>
      <c r="Q93" s="228"/>
      <c r="R93" s="228"/>
      <c r="S93" s="228"/>
      <c r="T93" s="229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T93" s="230" t="s">
        <v>154</v>
      </c>
      <c r="AU93" s="230" t="s">
        <v>81</v>
      </c>
      <c r="AV93" s="12" t="s">
        <v>81</v>
      </c>
      <c r="AW93" s="12" t="s">
        <v>33</v>
      </c>
      <c r="AX93" s="12" t="s">
        <v>73</v>
      </c>
      <c r="AY93" s="230" t="s">
        <v>147</v>
      </c>
    </row>
    <row r="94" s="12" customFormat="1">
      <c r="A94" s="12"/>
      <c r="B94" s="220"/>
      <c r="C94" s="221"/>
      <c r="D94" s="222" t="s">
        <v>154</v>
      </c>
      <c r="E94" s="223" t="s">
        <v>19</v>
      </c>
      <c r="F94" s="224" t="s">
        <v>174</v>
      </c>
      <c r="G94" s="221"/>
      <c r="H94" s="223" t="s">
        <v>19</v>
      </c>
      <c r="I94" s="225"/>
      <c r="J94" s="221"/>
      <c r="K94" s="221"/>
      <c r="L94" s="226"/>
      <c r="M94" s="227"/>
      <c r="N94" s="228"/>
      <c r="O94" s="228"/>
      <c r="P94" s="228"/>
      <c r="Q94" s="228"/>
      <c r="R94" s="228"/>
      <c r="S94" s="228"/>
      <c r="T94" s="229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T94" s="230" t="s">
        <v>154</v>
      </c>
      <c r="AU94" s="230" t="s">
        <v>81</v>
      </c>
      <c r="AV94" s="12" t="s">
        <v>81</v>
      </c>
      <c r="AW94" s="12" t="s">
        <v>33</v>
      </c>
      <c r="AX94" s="12" t="s">
        <v>73</v>
      </c>
      <c r="AY94" s="230" t="s">
        <v>147</v>
      </c>
    </row>
    <row r="95" s="12" customFormat="1">
      <c r="A95" s="12"/>
      <c r="B95" s="220"/>
      <c r="C95" s="221"/>
      <c r="D95" s="222" t="s">
        <v>154</v>
      </c>
      <c r="E95" s="223" t="s">
        <v>19</v>
      </c>
      <c r="F95" s="224" t="s">
        <v>175</v>
      </c>
      <c r="G95" s="221"/>
      <c r="H95" s="223" t="s">
        <v>19</v>
      </c>
      <c r="I95" s="225"/>
      <c r="J95" s="221"/>
      <c r="K95" s="221"/>
      <c r="L95" s="226"/>
      <c r="M95" s="227"/>
      <c r="N95" s="228"/>
      <c r="O95" s="228"/>
      <c r="P95" s="228"/>
      <c r="Q95" s="228"/>
      <c r="R95" s="228"/>
      <c r="S95" s="228"/>
      <c r="T95" s="229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T95" s="230" t="s">
        <v>154</v>
      </c>
      <c r="AU95" s="230" t="s">
        <v>81</v>
      </c>
      <c r="AV95" s="12" t="s">
        <v>81</v>
      </c>
      <c r="AW95" s="12" t="s">
        <v>33</v>
      </c>
      <c r="AX95" s="12" t="s">
        <v>73</v>
      </c>
      <c r="AY95" s="230" t="s">
        <v>147</v>
      </c>
    </row>
    <row r="96" s="13" customFormat="1">
      <c r="A96" s="13"/>
      <c r="B96" s="231"/>
      <c r="C96" s="232"/>
      <c r="D96" s="222" t="s">
        <v>154</v>
      </c>
      <c r="E96" s="233" t="s">
        <v>19</v>
      </c>
      <c r="F96" s="234" t="s">
        <v>81</v>
      </c>
      <c r="G96" s="232"/>
      <c r="H96" s="235">
        <v>1</v>
      </c>
      <c r="I96" s="236"/>
      <c r="J96" s="232"/>
      <c r="K96" s="232"/>
      <c r="L96" s="237"/>
      <c r="M96" s="238"/>
      <c r="N96" s="239"/>
      <c r="O96" s="239"/>
      <c r="P96" s="239"/>
      <c r="Q96" s="239"/>
      <c r="R96" s="239"/>
      <c r="S96" s="239"/>
      <c r="T96" s="240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1" t="s">
        <v>154</v>
      </c>
      <c r="AU96" s="241" t="s">
        <v>81</v>
      </c>
      <c r="AV96" s="13" t="s">
        <v>83</v>
      </c>
      <c r="AW96" s="13" t="s">
        <v>33</v>
      </c>
      <c r="AX96" s="13" t="s">
        <v>81</v>
      </c>
      <c r="AY96" s="241" t="s">
        <v>147</v>
      </c>
    </row>
    <row r="97" s="2" customFormat="1" ht="16.5" customHeight="1">
      <c r="A97" s="40"/>
      <c r="B97" s="41"/>
      <c r="C97" s="207" t="s">
        <v>176</v>
      </c>
      <c r="D97" s="207" t="s">
        <v>148</v>
      </c>
      <c r="E97" s="208" t="s">
        <v>177</v>
      </c>
      <c r="F97" s="209" t="s">
        <v>178</v>
      </c>
      <c r="G97" s="210" t="s">
        <v>151</v>
      </c>
      <c r="H97" s="211">
        <v>1</v>
      </c>
      <c r="I97" s="212"/>
      <c r="J97" s="213">
        <f>ROUND(I97*H97,2)</f>
        <v>0</v>
      </c>
      <c r="K97" s="209" t="s">
        <v>19</v>
      </c>
      <c r="L97" s="46"/>
      <c r="M97" s="214" t="s">
        <v>19</v>
      </c>
      <c r="N97" s="215" t="s">
        <v>44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152</v>
      </c>
      <c r="AT97" s="218" t="s">
        <v>148</v>
      </c>
      <c r="AU97" s="218" t="s">
        <v>81</v>
      </c>
      <c r="AY97" s="19" t="s">
        <v>147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81</v>
      </c>
      <c r="BK97" s="219">
        <f>ROUND(I97*H97,2)</f>
        <v>0</v>
      </c>
      <c r="BL97" s="19" t="s">
        <v>152</v>
      </c>
      <c r="BM97" s="218" t="s">
        <v>179</v>
      </c>
    </row>
    <row r="98" s="12" customFormat="1">
      <c r="A98" s="12"/>
      <c r="B98" s="220"/>
      <c r="C98" s="221"/>
      <c r="D98" s="222" t="s">
        <v>154</v>
      </c>
      <c r="E98" s="223" t="s">
        <v>19</v>
      </c>
      <c r="F98" s="224" t="s">
        <v>180</v>
      </c>
      <c r="G98" s="221"/>
      <c r="H98" s="223" t="s">
        <v>19</v>
      </c>
      <c r="I98" s="225"/>
      <c r="J98" s="221"/>
      <c r="K98" s="221"/>
      <c r="L98" s="226"/>
      <c r="M98" s="227"/>
      <c r="N98" s="228"/>
      <c r="O98" s="228"/>
      <c r="P98" s="228"/>
      <c r="Q98" s="228"/>
      <c r="R98" s="228"/>
      <c r="S98" s="228"/>
      <c r="T98" s="229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T98" s="230" t="s">
        <v>154</v>
      </c>
      <c r="AU98" s="230" t="s">
        <v>81</v>
      </c>
      <c r="AV98" s="12" t="s">
        <v>81</v>
      </c>
      <c r="AW98" s="12" t="s">
        <v>33</v>
      </c>
      <c r="AX98" s="12" t="s">
        <v>73</v>
      </c>
      <c r="AY98" s="230" t="s">
        <v>147</v>
      </c>
    </row>
    <row r="99" s="12" customFormat="1">
      <c r="A99" s="12"/>
      <c r="B99" s="220"/>
      <c r="C99" s="221"/>
      <c r="D99" s="222" t="s">
        <v>154</v>
      </c>
      <c r="E99" s="223" t="s">
        <v>19</v>
      </c>
      <c r="F99" s="224" t="s">
        <v>181</v>
      </c>
      <c r="G99" s="221"/>
      <c r="H99" s="223" t="s">
        <v>19</v>
      </c>
      <c r="I99" s="225"/>
      <c r="J99" s="221"/>
      <c r="K99" s="221"/>
      <c r="L99" s="226"/>
      <c r="M99" s="227"/>
      <c r="N99" s="228"/>
      <c r="O99" s="228"/>
      <c r="P99" s="228"/>
      <c r="Q99" s="228"/>
      <c r="R99" s="228"/>
      <c r="S99" s="228"/>
      <c r="T99" s="229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T99" s="230" t="s">
        <v>154</v>
      </c>
      <c r="AU99" s="230" t="s">
        <v>81</v>
      </c>
      <c r="AV99" s="12" t="s">
        <v>81</v>
      </c>
      <c r="AW99" s="12" t="s">
        <v>33</v>
      </c>
      <c r="AX99" s="12" t="s">
        <v>73</v>
      </c>
      <c r="AY99" s="230" t="s">
        <v>147</v>
      </c>
    </row>
    <row r="100" s="13" customFormat="1">
      <c r="A100" s="13"/>
      <c r="B100" s="231"/>
      <c r="C100" s="232"/>
      <c r="D100" s="222" t="s">
        <v>154</v>
      </c>
      <c r="E100" s="233" t="s">
        <v>19</v>
      </c>
      <c r="F100" s="234" t="s">
        <v>81</v>
      </c>
      <c r="G100" s="232"/>
      <c r="H100" s="235">
        <v>1</v>
      </c>
      <c r="I100" s="236"/>
      <c r="J100" s="232"/>
      <c r="K100" s="232"/>
      <c r="L100" s="237"/>
      <c r="M100" s="238"/>
      <c r="N100" s="239"/>
      <c r="O100" s="239"/>
      <c r="P100" s="239"/>
      <c r="Q100" s="239"/>
      <c r="R100" s="239"/>
      <c r="S100" s="239"/>
      <c r="T100" s="240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1" t="s">
        <v>154</v>
      </c>
      <c r="AU100" s="241" t="s">
        <v>81</v>
      </c>
      <c r="AV100" s="13" t="s">
        <v>83</v>
      </c>
      <c r="AW100" s="13" t="s">
        <v>33</v>
      </c>
      <c r="AX100" s="13" t="s">
        <v>81</v>
      </c>
      <c r="AY100" s="241" t="s">
        <v>147</v>
      </c>
    </row>
    <row r="101" s="2" customFormat="1" ht="24.15" customHeight="1">
      <c r="A101" s="40"/>
      <c r="B101" s="41"/>
      <c r="C101" s="207" t="s">
        <v>182</v>
      </c>
      <c r="D101" s="207" t="s">
        <v>148</v>
      </c>
      <c r="E101" s="208" t="s">
        <v>183</v>
      </c>
      <c r="F101" s="209" t="s">
        <v>184</v>
      </c>
      <c r="G101" s="210" t="s">
        <v>151</v>
      </c>
      <c r="H101" s="211">
        <v>1</v>
      </c>
      <c r="I101" s="212"/>
      <c r="J101" s="213">
        <f>ROUND(I101*H101,2)</f>
        <v>0</v>
      </c>
      <c r="K101" s="209" t="s">
        <v>19</v>
      </c>
      <c r="L101" s="46"/>
      <c r="M101" s="214" t="s">
        <v>19</v>
      </c>
      <c r="N101" s="215" t="s">
        <v>44</v>
      </c>
      <c r="O101" s="86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8" t="s">
        <v>152</v>
      </c>
      <c r="AT101" s="218" t="s">
        <v>148</v>
      </c>
      <c r="AU101" s="218" t="s">
        <v>81</v>
      </c>
      <c r="AY101" s="19" t="s">
        <v>147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81</v>
      </c>
      <c r="BK101" s="219">
        <f>ROUND(I101*H101,2)</f>
        <v>0</v>
      </c>
      <c r="BL101" s="19" t="s">
        <v>152</v>
      </c>
      <c r="BM101" s="218" t="s">
        <v>185</v>
      </c>
    </row>
    <row r="102" s="12" customFormat="1">
      <c r="A102" s="12"/>
      <c r="B102" s="220"/>
      <c r="C102" s="221"/>
      <c r="D102" s="222" t="s">
        <v>154</v>
      </c>
      <c r="E102" s="223" t="s">
        <v>19</v>
      </c>
      <c r="F102" s="224" t="s">
        <v>186</v>
      </c>
      <c r="G102" s="221"/>
      <c r="H102" s="223" t="s">
        <v>19</v>
      </c>
      <c r="I102" s="225"/>
      <c r="J102" s="221"/>
      <c r="K102" s="221"/>
      <c r="L102" s="226"/>
      <c r="M102" s="227"/>
      <c r="N102" s="228"/>
      <c r="O102" s="228"/>
      <c r="P102" s="228"/>
      <c r="Q102" s="228"/>
      <c r="R102" s="228"/>
      <c r="S102" s="228"/>
      <c r="T102" s="229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T102" s="230" t="s">
        <v>154</v>
      </c>
      <c r="AU102" s="230" t="s">
        <v>81</v>
      </c>
      <c r="AV102" s="12" t="s">
        <v>81</v>
      </c>
      <c r="AW102" s="12" t="s">
        <v>33</v>
      </c>
      <c r="AX102" s="12" t="s">
        <v>73</v>
      </c>
      <c r="AY102" s="230" t="s">
        <v>147</v>
      </c>
    </row>
    <row r="103" s="12" customFormat="1">
      <c r="A103" s="12"/>
      <c r="B103" s="220"/>
      <c r="C103" s="221"/>
      <c r="D103" s="222" t="s">
        <v>154</v>
      </c>
      <c r="E103" s="223" t="s">
        <v>19</v>
      </c>
      <c r="F103" s="224" t="s">
        <v>187</v>
      </c>
      <c r="G103" s="221"/>
      <c r="H103" s="223" t="s">
        <v>19</v>
      </c>
      <c r="I103" s="225"/>
      <c r="J103" s="221"/>
      <c r="K103" s="221"/>
      <c r="L103" s="226"/>
      <c r="M103" s="227"/>
      <c r="N103" s="228"/>
      <c r="O103" s="228"/>
      <c r="P103" s="228"/>
      <c r="Q103" s="228"/>
      <c r="R103" s="228"/>
      <c r="S103" s="228"/>
      <c r="T103" s="229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T103" s="230" t="s">
        <v>154</v>
      </c>
      <c r="AU103" s="230" t="s">
        <v>81</v>
      </c>
      <c r="AV103" s="12" t="s">
        <v>81</v>
      </c>
      <c r="AW103" s="12" t="s">
        <v>33</v>
      </c>
      <c r="AX103" s="12" t="s">
        <v>73</v>
      </c>
      <c r="AY103" s="230" t="s">
        <v>147</v>
      </c>
    </row>
    <row r="104" s="12" customFormat="1">
      <c r="A104" s="12"/>
      <c r="B104" s="220"/>
      <c r="C104" s="221"/>
      <c r="D104" s="222" t="s">
        <v>154</v>
      </c>
      <c r="E104" s="223" t="s">
        <v>19</v>
      </c>
      <c r="F104" s="224" t="s">
        <v>188</v>
      </c>
      <c r="G104" s="221"/>
      <c r="H104" s="223" t="s">
        <v>19</v>
      </c>
      <c r="I104" s="225"/>
      <c r="J104" s="221"/>
      <c r="K104" s="221"/>
      <c r="L104" s="226"/>
      <c r="M104" s="227"/>
      <c r="N104" s="228"/>
      <c r="O104" s="228"/>
      <c r="P104" s="228"/>
      <c r="Q104" s="228"/>
      <c r="R104" s="228"/>
      <c r="S104" s="228"/>
      <c r="T104" s="229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T104" s="230" t="s">
        <v>154</v>
      </c>
      <c r="AU104" s="230" t="s">
        <v>81</v>
      </c>
      <c r="AV104" s="12" t="s">
        <v>81</v>
      </c>
      <c r="AW104" s="12" t="s">
        <v>33</v>
      </c>
      <c r="AX104" s="12" t="s">
        <v>73</v>
      </c>
      <c r="AY104" s="230" t="s">
        <v>147</v>
      </c>
    </row>
    <row r="105" s="13" customFormat="1">
      <c r="A105" s="13"/>
      <c r="B105" s="231"/>
      <c r="C105" s="232"/>
      <c r="D105" s="222" t="s">
        <v>154</v>
      </c>
      <c r="E105" s="233" t="s">
        <v>19</v>
      </c>
      <c r="F105" s="234" t="s">
        <v>81</v>
      </c>
      <c r="G105" s="232"/>
      <c r="H105" s="235">
        <v>1</v>
      </c>
      <c r="I105" s="236"/>
      <c r="J105" s="232"/>
      <c r="K105" s="232"/>
      <c r="L105" s="237"/>
      <c r="M105" s="238"/>
      <c r="N105" s="239"/>
      <c r="O105" s="239"/>
      <c r="P105" s="239"/>
      <c r="Q105" s="239"/>
      <c r="R105" s="239"/>
      <c r="S105" s="239"/>
      <c r="T105" s="240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1" t="s">
        <v>154</v>
      </c>
      <c r="AU105" s="241" t="s">
        <v>81</v>
      </c>
      <c r="AV105" s="13" t="s">
        <v>83</v>
      </c>
      <c r="AW105" s="13" t="s">
        <v>33</v>
      </c>
      <c r="AX105" s="13" t="s">
        <v>81</v>
      </c>
      <c r="AY105" s="241" t="s">
        <v>147</v>
      </c>
    </row>
    <row r="106" s="2" customFormat="1" ht="16.5" customHeight="1">
      <c r="A106" s="40"/>
      <c r="B106" s="41"/>
      <c r="C106" s="207" t="s">
        <v>189</v>
      </c>
      <c r="D106" s="207" t="s">
        <v>148</v>
      </c>
      <c r="E106" s="208" t="s">
        <v>190</v>
      </c>
      <c r="F106" s="209" t="s">
        <v>191</v>
      </c>
      <c r="G106" s="210" t="s">
        <v>151</v>
      </c>
      <c r="H106" s="211">
        <v>1</v>
      </c>
      <c r="I106" s="212"/>
      <c r="J106" s="213">
        <f>ROUND(I106*H106,2)</f>
        <v>0</v>
      </c>
      <c r="K106" s="209" t="s">
        <v>19</v>
      </c>
      <c r="L106" s="46"/>
      <c r="M106" s="214" t="s">
        <v>19</v>
      </c>
      <c r="N106" s="215" t="s">
        <v>44</v>
      </c>
      <c r="O106" s="86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8" t="s">
        <v>152</v>
      </c>
      <c r="AT106" s="218" t="s">
        <v>148</v>
      </c>
      <c r="AU106" s="218" t="s">
        <v>81</v>
      </c>
      <c r="AY106" s="19" t="s">
        <v>147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9" t="s">
        <v>81</v>
      </c>
      <c r="BK106" s="219">
        <f>ROUND(I106*H106,2)</f>
        <v>0</v>
      </c>
      <c r="BL106" s="19" t="s">
        <v>152</v>
      </c>
      <c r="BM106" s="218" t="s">
        <v>192</v>
      </c>
    </row>
    <row r="107" s="12" customFormat="1">
      <c r="A107" s="12"/>
      <c r="B107" s="220"/>
      <c r="C107" s="221"/>
      <c r="D107" s="222" t="s">
        <v>154</v>
      </c>
      <c r="E107" s="223" t="s">
        <v>19</v>
      </c>
      <c r="F107" s="224" t="s">
        <v>193</v>
      </c>
      <c r="G107" s="221"/>
      <c r="H107" s="223" t="s">
        <v>19</v>
      </c>
      <c r="I107" s="225"/>
      <c r="J107" s="221"/>
      <c r="K107" s="221"/>
      <c r="L107" s="226"/>
      <c r="M107" s="227"/>
      <c r="N107" s="228"/>
      <c r="O107" s="228"/>
      <c r="P107" s="228"/>
      <c r="Q107" s="228"/>
      <c r="R107" s="228"/>
      <c r="S107" s="228"/>
      <c r="T107" s="229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T107" s="230" t="s">
        <v>154</v>
      </c>
      <c r="AU107" s="230" t="s">
        <v>81</v>
      </c>
      <c r="AV107" s="12" t="s">
        <v>81</v>
      </c>
      <c r="AW107" s="12" t="s">
        <v>33</v>
      </c>
      <c r="AX107" s="12" t="s">
        <v>73</v>
      </c>
      <c r="AY107" s="230" t="s">
        <v>147</v>
      </c>
    </row>
    <row r="108" s="12" customFormat="1">
      <c r="A108" s="12"/>
      <c r="B108" s="220"/>
      <c r="C108" s="221"/>
      <c r="D108" s="222" t="s">
        <v>154</v>
      </c>
      <c r="E108" s="223" t="s">
        <v>19</v>
      </c>
      <c r="F108" s="224" t="s">
        <v>194</v>
      </c>
      <c r="G108" s="221"/>
      <c r="H108" s="223" t="s">
        <v>19</v>
      </c>
      <c r="I108" s="225"/>
      <c r="J108" s="221"/>
      <c r="K108" s="221"/>
      <c r="L108" s="226"/>
      <c r="M108" s="227"/>
      <c r="N108" s="228"/>
      <c r="O108" s="228"/>
      <c r="P108" s="228"/>
      <c r="Q108" s="228"/>
      <c r="R108" s="228"/>
      <c r="S108" s="228"/>
      <c r="T108" s="229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T108" s="230" t="s">
        <v>154</v>
      </c>
      <c r="AU108" s="230" t="s">
        <v>81</v>
      </c>
      <c r="AV108" s="12" t="s">
        <v>81</v>
      </c>
      <c r="AW108" s="12" t="s">
        <v>33</v>
      </c>
      <c r="AX108" s="12" t="s">
        <v>73</v>
      </c>
      <c r="AY108" s="230" t="s">
        <v>147</v>
      </c>
    </row>
    <row r="109" s="13" customFormat="1">
      <c r="A109" s="13"/>
      <c r="B109" s="231"/>
      <c r="C109" s="232"/>
      <c r="D109" s="222" t="s">
        <v>154</v>
      </c>
      <c r="E109" s="233" t="s">
        <v>19</v>
      </c>
      <c r="F109" s="234" t="s">
        <v>81</v>
      </c>
      <c r="G109" s="232"/>
      <c r="H109" s="235">
        <v>1</v>
      </c>
      <c r="I109" s="236"/>
      <c r="J109" s="232"/>
      <c r="K109" s="232"/>
      <c r="L109" s="237"/>
      <c r="M109" s="238"/>
      <c r="N109" s="239"/>
      <c r="O109" s="239"/>
      <c r="P109" s="239"/>
      <c r="Q109" s="239"/>
      <c r="R109" s="239"/>
      <c r="S109" s="239"/>
      <c r="T109" s="240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1" t="s">
        <v>154</v>
      </c>
      <c r="AU109" s="241" t="s">
        <v>81</v>
      </c>
      <c r="AV109" s="13" t="s">
        <v>83</v>
      </c>
      <c r="AW109" s="13" t="s">
        <v>33</v>
      </c>
      <c r="AX109" s="13" t="s">
        <v>81</v>
      </c>
      <c r="AY109" s="241" t="s">
        <v>147</v>
      </c>
    </row>
    <row r="110" s="2" customFormat="1" ht="21.75" customHeight="1">
      <c r="A110" s="40"/>
      <c r="B110" s="41"/>
      <c r="C110" s="207" t="s">
        <v>195</v>
      </c>
      <c r="D110" s="207" t="s">
        <v>148</v>
      </c>
      <c r="E110" s="208" t="s">
        <v>196</v>
      </c>
      <c r="F110" s="209" t="s">
        <v>197</v>
      </c>
      <c r="G110" s="210" t="s">
        <v>151</v>
      </c>
      <c r="H110" s="211">
        <v>1</v>
      </c>
      <c r="I110" s="212"/>
      <c r="J110" s="213">
        <f>ROUND(I110*H110,2)</f>
        <v>0</v>
      </c>
      <c r="K110" s="209" t="s">
        <v>19</v>
      </c>
      <c r="L110" s="46"/>
      <c r="M110" s="214" t="s">
        <v>19</v>
      </c>
      <c r="N110" s="215" t="s">
        <v>44</v>
      </c>
      <c r="O110" s="86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8" t="s">
        <v>152</v>
      </c>
      <c r="AT110" s="218" t="s">
        <v>148</v>
      </c>
      <c r="AU110" s="218" t="s">
        <v>81</v>
      </c>
      <c r="AY110" s="19" t="s">
        <v>147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19" t="s">
        <v>81</v>
      </c>
      <c r="BK110" s="219">
        <f>ROUND(I110*H110,2)</f>
        <v>0</v>
      </c>
      <c r="BL110" s="19" t="s">
        <v>152</v>
      </c>
      <c r="BM110" s="218" t="s">
        <v>198</v>
      </c>
    </row>
    <row r="111" s="12" customFormat="1">
      <c r="A111" s="12"/>
      <c r="B111" s="220"/>
      <c r="C111" s="221"/>
      <c r="D111" s="222" t="s">
        <v>154</v>
      </c>
      <c r="E111" s="223" t="s">
        <v>19</v>
      </c>
      <c r="F111" s="224" t="s">
        <v>199</v>
      </c>
      <c r="G111" s="221"/>
      <c r="H111" s="223" t="s">
        <v>19</v>
      </c>
      <c r="I111" s="225"/>
      <c r="J111" s="221"/>
      <c r="K111" s="221"/>
      <c r="L111" s="226"/>
      <c r="M111" s="227"/>
      <c r="N111" s="228"/>
      <c r="O111" s="228"/>
      <c r="P111" s="228"/>
      <c r="Q111" s="228"/>
      <c r="R111" s="228"/>
      <c r="S111" s="228"/>
      <c r="T111" s="229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T111" s="230" t="s">
        <v>154</v>
      </c>
      <c r="AU111" s="230" t="s">
        <v>81</v>
      </c>
      <c r="AV111" s="12" t="s">
        <v>81</v>
      </c>
      <c r="AW111" s="12" t="s">
        <v>33</v>
      </c>
      <c r="AX111" s="12" t="s">
        <v>73</v>
      </c>
      <c r="AY111" s="230" t="s">
        <v>147</v>
      </c>
    </row>
    <row r="112" s="13" customFormat="1">
      <c r="A112" s="13"/>
      <c r="B112" s="231"/>
      <c r="C112" s="232"/>
      <c r="D112" s="222" t="s">
        <v>154</v>
      </c>
      <c r="E112" s="233" t="s">
        <v>19</v>
      </c>
      <c r="F112" s="234" t="s">
        <v>81</v>
      </c>
      <c r="G112" s="232"/>
      <c r="H112" s="235">
        <v>1</v>
      </c>
      <c r="I112" s="236"/>
      <c r="J112" s="232"/>
      <c r="K112" s="232"/>
      <c r="L112" s="237"/>
      <c r="M112" s="238"/>
      <c r="N112" s="239"/>
      <c r="O112" s="239"/>
      <c r="P112" s="239"/>
      <c r="Q112" s="239"/>
      <c r="R112" s="239"/>
      <c r="S112" s="239"/>
      <c r="T112" s="240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1" t="s">
        <v>154</v>
      </c>
      <c r="AU112" s="241" t="s">
        <v>81</v>
      </c>
      <c r="AV112" s="13" t="s">
        <v>83</v>
      </c>
      <c r="AW112" s="13" t="s">
        <v>33</v>
      </c>
      <c r="AX112" s="13" t="s">
        <v>81</v>
      </c>
      <c r="AY112" s="241" t="s">
        <v>147</v>
      </c>
    </row>
    <row r="113" s="2" customFormat="1" ht="16.5" customHeight="1">
      <c r="A113" s="40"/>
      <c r="B113" s="41"/>
      <c r="C113" s="207" t="s">
        <v>200</v>
      </c>
      <c r="D113" s="207" t="s">
        <v>148</v>
      </c>
      <c r="E113" s="208" t="s">
        <v>201</v>
      </c>
      <c r="F113" s="209" t="s">
        <v>202</v>
      </c>
      <c r="G113" s="210" t="s">
        <v>151</v>
      </c>
      <c r="H113" s="211">
        <v>1</v>
      </c>
      <c r="I113" s="212"/>
      <c r="J113" s="213">
        <f>ROUND(I113*H113,2)</f>
        <v>0</v>
      </c>
      <c r="K113" s="209" t="s">
        <v>19</v>
      </c>
      <c r="L113" s="46"/>
      <c r="M113" s="214" t="s">
        <v>19</v>
      </c>
      <c r="N113" s="215" t="s">
        <v>44</v>
      </c>
      <c r="O113" s="86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8" t="s">
        <v>152</v>
      </c>
      <c r="AT113" s="218" t="s">
        <v>148</v>
      </c>
      <c r="AU113" s="218" t="s">
        <v>81</v>
      </c>
      <c r="AY113" s="19" t="s">
        <v>147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9" t="s">
        <v>81</v>
      </c>
      <c r="BK113" s="219">
        <f>ROUND(I113*H113,2)</f>
        <v>0</v>
      </c>
      <c r="BL113" s="19" t="s">
        <v>152</v>
      </c>
      <c r="BM113" s="218" t="s">
        <v>203</v>
      </c>
    </row>
    <row r="114" s="12" customFormat="1">
      <c r="A114" s="12"/>
      <c r="B114" s="220"/>
      <c r="C114" s="221"/>
      <c r="D114" s="222" t="s">
        <v>154</v>
      </c>
      <c r="E114" s="223" t="s">
        <v>19</v>
      </c>
      <c r="F114" s="224" t="s">
        <v>204</v>
      </c>
      <c r="G114" s="221"/>
      <c r="H114" s="223" t="s">
        <v>19</v>
      </c>
      <c r="I114" s="225"/>
      <c r="J114" s="221"/>
      <c r="K114" s="221"/>
      <c r="L114" s="226"/>
      <c r="M114" s="227"/>
      <c r="N114" s="228"/>
      <c r="O114" s="228"/>
      <c r="P114" s="228"/>
      <c r="Q114" s="228"/>
      <c r="R114" s="228"/>
      <c r="S114" s="228"/>
      <c r="T114" s="229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T114" s="230" t="s">
        <v>154</v>
      </c>
      <c r="AU114" s="230" t="s">
        <v>81</v>
      </c>
      <c r="AV114" s="12" t="s">
        <v>81</v>
      </c>
      <c r="AW114" s="12" t="s">
        <v>33</v>
      </c>
      <c r="AX114" s="12" t="s">
        <v>73</v>
      </c>
      <c r="AY114" s="230" t="s">
        <v>147</v>
      </c>
    </row>
    <row r="115" s="12" customFormat="1">
      <c r="A115" s="12"/>
      <c r="B115" s="220"/>
      <c r="C115" s="221"/>
      <c r="D115" s="222" t="s">
        <v>154</v>
      </c>
      <c r="E115" s="223" t="s">
        <v>19</v>
      </c>
      <c r="F115" s="224" t="s">
        <v>205</v>
      </c>
      <c r="G115" s="221"/>
      <c r="H115" s="223" t="s">
        <v>19</v>
      </c>
      <c r="I115" s="225"/>
      <c r="J115" s="221"/>
      <c r="K115" s="221"/>
      <c r="L115" s="226"/>
      <c r="M115" s="227"/>
      <c r="N115" s="228"/>
      <c r="O115" s="228"/>
      <c r="P115" s="228"/>
      <c r="Q115" s="228"/>
      <c r="R115" s="228"/>
      <c r="S115" s="228"/>
      <c r="T115" s="229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T115" s="230" t="s">
        <v>154</v>
      </c>
      <c r="AU115" s="230" t="s">
        <v>81</v>
      </c>
      <c r="AV115" s="12" t="s">
        <v>81</v>
      </c>
      <c r="AW115" s="12" t="s">
        <v>33</v>
      </c>
      <c r="AX115" s="12" t="s">
        <v>73</v>
      </c>
      <c r="AY115" s="230" t="s">
        <v>147</v>
      </c>
    </row>
    <row r="116" s="12" customFormat="1">
      <c r="A116" s="12"/>
      <c r="B116" s="220"/>
      <c r="C116" s="221"/>
      <c r="D116" s="222" t="s">
        <v>154</v>
      </c>
      <c r="E116" s="223" t="s">
        <v>19</v>
      </c>
      <c r="F116" s="224" t="s">
        <v>206</v>
      </c>
      <c r="G116" s="221"/>
      <c r="H116" s="223" t="s">
        <v>19</v>
      </c>
      <c r="I116" s="225"/>
      <c r="J116" s="221"/>
      <c r="K116" s="221"/>
      <c r="L116" s="226"/>
      <c r="M116" s="227"/>
      <c r="N116" s="228"/>
      <c r="O116" s="228"/>
      <c r="P116" s="228"/>
      <c r="Q116" s="228"/>
      <c r="R116" s="228"/>
      <c r="S116" s="228"/>
      <c r="T116" s="229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T116" s="230" t="s">
        <v>154</v>
      </c>
      <c r="AU116" s="230" t="s">
        <v>81</v>
      </c>
      <c r="AV116" s="12" t="s">
        <v>81</v>
      </c>
      <c r="AW116" s="12" t="s">
        <v>33</v>
      </c>
      <c r="AX116" s="12" t="s">
        <v>73</v>
      </c>
      <c r="AY116" s="230" t="s">
        <v>147</v>
      </c>
    </row>
    <row r="117" s="12" customFormat="1">
      <c r="A117" s="12"/>
      <c r="B117" s="220"/>
      <c r="C117" s="221"/>
      <c r="D117" s="222" t="s">
        <v>154</v>
      </c>
      <c r="E117" s="223" t="s">
        <v>19</v>
      </c>
      <c r="F117" s="224" t="s">
        <v>207</v>
      </c>
      <c r="G117" s="221"/>
      <c r="H117" s="223" t="s">
        <v>19</v>
      </c>
      <c r="I117" s="225"/>
      <c r="J117" s="221"/>
      <c r="K117" s="221"/>
      <c r="L117" s="226"/>
      <c r="M117" s="227"/>
      <c r="N117" s="228"/>
      <c r="O117" s="228"/>
      <c r="P117" s="228"/>
      <c r="Q117" s="228"/>
      <c r="R117" s="228"/>
      <c r="S117" s="228"/>
      <c r="T117" s="229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T117" s="230" t="s">
        <v>154</v>
      </c>
      <c r="AU117" s="230" t="s">
        <v>81</v>
      </c>
      <c r="AV117" s="12" t="s">
        <v>81</v>
      </c>
      <c r="AW117" s="12" t="s">
        <v>33</v>
      </c>
      <c r="AX117" s="12" t="s">
        <v>73</v>
      </c>
      <c r="AY117" s="230" t="s">
        <v>147</v>
      </c>
    </row>
    <row r="118" s="13" customFormat="1">
      <c r="A118" s="13"/>
      <c r="B118" s="231"/>
      <c r="C118" s="232"/>
      <c r="D118" s="222" t="s">
        <v>154</v>
      </c>
      <c r="E118" s="233" t="s">
        <v>19</v>
      </c>
      <c r="F118" s="234" t="s">
        <v>81</v>
      </c>
      <c r="G118" s="232"/>
      <c r="H118" s="235">
        <v>1</v>
      </c>
      <c r="I118" s="236"/>
      <c r="J118" s="232"/>
      <c r="K118" s="232"/>
      <c r="L118" s="237"/>
      <c r="M118" s="238"/>
      <c r="N118" s="239"/>
      <c r="O118" s="239"/>
      <c r="P118" s="239"/>
      <c r="Q118" s="239"/>
      <c r="R118" s="239"/>
      <c r="S118" s="239"/>
      <c r="T118" s="240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1" t="s">
        <v>154</v>
      </c>
      <c r="AU118" s="241" t="s">
        <v>81</v>
      </c>
      <c r="AV118" s="13" t="s">
        <v>83</v>
      </c>
      <c r="AW118" s="13" t="s">
        <v>33</v>
      </c>
      <c r="AX118" s="13" t="s">
        <v>81</v>
      </c>
      <c r="AY118" s="241" t="s">
        <v>147</v>
      </c>
    </row>
    <row r="119" s="2" customFormat="1" ht="24.15" customHeight="1">
      <c r="A119" s="40"/>
      <c r="B119" s="41"/>
      <c r="C119" s="207" t="s">
        <v>208</v>
      </c>
      <c r="D119" s="207" t="s">
        <v>148</v>
      </c>
      <c r="E119" s="208" t="s">
        <v>209</v>
      </c>
      <c r="F119" s="209" t="s">
        <v>210</v>
      </c>
      <c r="G119" s="210" t="s">
        <v>151</v>
      </c>
      <c r="H119" s="211">
        <v>1</v>
      </c>
      <c r="I119" s="212"/>
      <c r="J119" s="213">
        <f>ROUND(I119*H119,2)</f>
        <v>0</v>
      </c>
      <c r="K119" s="209" t="s">
        <v>19</v>
      </c>
      <c r="L119" s="46"/>
      <c r="M119" s="214" t="s">
        <v>19</v>
      </c>
      <c r="N119" s="215" t="s">
        <v>44</v>
      </c>
      <c r="O119" s="86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8" t="s">
        <v>152</v>
      </c>
      <c r="AT119" s="218" t="s">
        <v>148</v>
      </c>
      <c r="AU119" s="218" t="s">
        <v>81</v>
      </c>
      <c r="AY119" s="19" t="s">
        <v>147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19" t="s">
        <v>81</v>
      </c>
      <c r="BK119" s="219">
        <f>ROUND(I119*H119,2)</f>
        <v>0</v>
      </c>
      <c r="BL119" s="19" t="s">
        <v>152</v>
      </c>
      <c r="BM119" s="218" t="s">
        <v>211</v>
      </c>
    </row>
    <row r="120" s="12" customFormat="1">
      <c r="A120" s="12"/>
      <c r="B120" s="220"/>
      <c r="C120" s="221"/>
      <c r="D120" s="222" t="s">
        <v>154</v>
      </c>
      <c r="E120" s="223" t="s">
        <v>19</v>
      </c>
      <c r="F120" s="224" t="s">
        <v>212</v>
      </c>
      <c r="G120" s="221"/>
      <c r="H120" s="223" t="s">
        <v>19</v>
      </c>
      <c r="I120" s="225"/>
      <c r="J120" s="221"/>
      <c r="K120" s="221"/>
      <c r="L120" s="226"/>
      <c r="M120" s="227"/>
      <c r="N120" s="228"/>
      <c r="O120" s="228"/>
      <c r="P120" s="228"/>
      <c r="Q120" s="228"/>
      <c r="R120" s="228"/>
      <c r="S120" s="228"/>
      <c r="T120" s="229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T120" s="230" t="s">
        <v>154</v>
      </c>
      <c r="AU120" s="230" t="s">
        <v>81</v>
      </c>
      <c r="AV120" s="12" t="s">
        <v>81</v>
      </c>
      <c r="AW120" s="12" t="s">
        <v>33</v>
      </c>
      <c r="AX120" s="12" t="s">
        <v>73</v>
      </c>
      <c r="AY120" s="230" t="s">
        <v>147</v>
      </c>
    </row>
    <row r="121" s="13" customFormat="1">
      <c r="A121" s="13"/>
      <c r="B121" s="231"/>
      <c r="C121" s="232"/>
      <c r="D121" s="222" t="s">
        <v>154</v>
      </c>
      <c r="E121" s="233" t="s">
        <v>19</v>
      </c>
      <c r="F121" s="234" t="s">
        <v>81</v>
      </c>
      <c r="G121" s="232"/>
      <c r="H121" s="235">
        <v>1</v>
      </c>
      <c r="I121" s="236"/>
      <c r="J121" s="232"/>
      <c r="K121" s="232"/>
      <c r="L121" s="237"/>
      <c r="M121" s="238"/>
      <c r="N121" s="239"/>
      <c r="O121" s="239"/>
      <c r="P121" s="239"/>
      <c r="Q121" s="239"/>
      <c r="R121" s="239"/>
      <c r="S121" s="239"/>
      <c r="T121" s="240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1" t="s">
        <v>154</v>
      </c>
      <c r="AU121" s="241" t="s">
        <v>81</v>
      </c>
      <c r="AV121" s="13" t="s">
        <v>83</v>
      </c>
      <c r="AW121" s="13" t="s">
        <v>33</v>
      </c>
      <c r="AX121" s="13" t="s">
        <v>81</v>
      </c>
      <c r="AY121" s="241" t="s">
        <v>147</v>
      </c>
    </row>
    <row r="122" s="2" customFormat="1" ht="24.15" customHeight="1">
      <c r="A122" s="40"/>
      <c r="B122" s="41"/>
      <c r="C122" s="207" t="s">
        <v>8</v>
      </c>
      <c r="D122" s="207" t="s">
        <v>148</v>
      </c>
      <c r="E122" s="208" t="s">
        <v>213</v>
      </c>
      <c r="F122" s="209" t="s">
        <v>214</v>
      </c>
      <c r="G122" s="210" t="s">
        <v>151</v>
      </c>
      <c r="H122" s="211">
        <v>1</v>
      </c>
      <c r="I122" s="212"/>
      <c r="J122" s="213">
        <f>ROUND(I122*H122,2)</f>
        <v>0</v>
      </c>
      <c r="K122" s="209" t="s">
        <v>19</v>
      </c>
      <c r="L122" s="46"/>
      <c r="M122" s="242" t="s">
        <v>19</v>
      </c>
      <c r="N122" s="243" t="s">
        <v>44</v>
      </c>
      <c r="O122" s="244"/>
      <c r="P122" s="245">
        <f>O122*H122</f>
        <v>0</v>
      </c>
      <c r="Q122" s="245">
        <v>0</v>
      </c>
      <c r="R122" s="245">
        <f>Q122*H122</f>
        <v>0</v>
      </c>
      <c r="S122" s="245">
        <v>0</v>
      </c>
      <c r="T122" s="24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8" t="s">
        <v>152</v>
      </c>
      <c r="AT122" s="218" t="s">
        <v>148</v>
      </c>
      <c r="AU122" s="218" t="s">
        <v>81</v>
      </c>
      <c r="AY122" s="19" t="s">
        <v>147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19" t="s">
        <v>81</v>
      </c>
      <c r="BK122" s="219">
        <f>ROUND(I122*H122,2)</f>
        <v>0</v>
      </c>
      <c r="BL122" s="19" t="s">
        <v>152</v>
      </c>
      <c r="BM122" s="218" t="s">
        <v>215</v>
      </c>
    </row>
    <row r="123" s="2" customFormat="1" ht="6.96" customHeight="1">
      <c r="A123" s="40"/>
      <c r="B123" s="61"/>
      <c r="C123" s="62"/>
      <c r="D123" s="62"/>
      <c r="E123" s="62"/>
      <c r="F123" s="62"/>
      <c r="G123" s="62"/>
      <c r="H123" s="62"/>
      <c r="I123" s="62"/>
      <c r="J123" s="62"/>
      <c r="K123" s="62"/>
      <c r="L123" s="46"/>
      <c r="M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</sheetData>
  <sheetProtection sheet="1" autoFilter="0" formatColumns="0" formatRows="0" objects="1" scenarios="1" spinCount="100000" saltValue="mqtZDluXme0Is2+OREHFb6pPP/5Y6UIEOQr1Sm84n6Cbb1EjmoyGw+MMB3FgVVnjHYOanX530/hZGbSBRhgETQ==" hashValue="2S675FpcUIKSGjmA1mKx61t/CtknG1nKCOO3CqoOl2xMT+SHM7JoNHj1TZHW+jbbIBUk2A29Kv5kty9iJhsfRQ==" algorithmName="SHA-512" password="9690"/>
  <autoFilter ref="C80:K122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124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Víceúčelový objekt č.p. 55 - stavební úpravy 2NP a přístavba výtahu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125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216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21. 9. 2024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19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27</v>
      </c>
      <c r="F15" s="40"/>
      <c r="G15" s="40"/>
      <c r="H15" s="40"/>
      <c r="I15" s="144" t="s">
        <v>28</v>
      </c>
      <c r="J15" s="135" t="s">
        <v>19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29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28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31</v>
      </c>
      <c r="E20" s="40"/>
      <c r="F20" s="40"/>
      <c r="G20" s="40"/>
      <c r="H20" s="40"/>
      <c r="I20" s="144" t="s">
        <v>26</v>
      </c>
      <c r="J20" s="135" t="s">
        <v>19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32</v>
      </c>
      <c r="F21" s="40"/>
      <c r="G21" s="40"/>
      <c r="H21" s="40"/>
      <c r="I21" s="144" t="s">
        <v>28</v>
      </c>
      <c r="J21" s="135" t="s">
        <v>19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34</v>
      </c>
      <c r="E23" s="40"/>
      <c r="F23" s="40"/>
      <c r="G23" s="40"/>
      <c r="H23" s="40"/>
      <c r="I23" s="144" t="s">
        <v>26</v>
      </c>
      <c r="J23" s="135" t="s">
        <v>35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36</v>
      </c>
      <c r="F24" s="40"/>
      <c r="G24" s="40"/>
      <c r="H24" s="40"/>
      <c r="I24" s="144" t="s">
        <v>28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37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9"/>
      <c r="B27" s="150"/>
      <c r="C27" s="149"/>
      <c r="D27" s="149"/>
      <c r="E27" s="151" t="s">
        <v>38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39</v>
      </c>
      <c r="E30" s="40"/>
      <c r="F30" s="40"/>
      <c r="G30" s="40"/>
      <c r="H30" s="40"/>
      <c r="I30" s="40"/>
      <c r="J30" s="155">
        <f>ROUND(J96,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41</v>
      </c>
      <c r="G32" s="40"/>
      <c r="H32" s="40"/>
      <c r="I32" s="156" t="s">
        <v>40</v>
      </c>
      <c r="J32" s="156" t="s">
        <v>42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43</v>
      </c>
      <c r="E33" s="144" t="s">
        <v>44</v>
      </c>
      <c r="F33" s="158">
        <f>ROUND((SUM(BE96:BE386)),  2)</f>
        <v>0</v>
      </c>
      <c r="G33" s="40"/>
      <c r="H33" s="40"/>
      <c r="I33" s="159">
        <v>0.20999999999999999</v>
      </c>
      <c r="J33" s="158">
        <f>ROUND(((SUM(BE96:BE386))*I33),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45</v>
      </c>
      <c r="F34" s="158">
        <f>ROUND((SUM(BF96:BF386)),  2)</f>
        <v>0</v>
      </c>
      <c r="G34" s="40"/>
      <c r="H34" s="40"/>
      <c r="I34" s="159">
        <v>0.12</v>
      </c>
      <c r="J34" s="158">
        <f>ROUND(((SUM(BF96:BF386))*I34),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46</v>
      </c>
      <c r="F35" s="158">
        <f>ROUND((SUM(BG96:BG386)),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47</v>
      </c>
      <c r="F36" s="158">
        <f>ROUND((SUM(BH96:BH386)),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48</v>
      </c>
      <c r="F37" s="158">
        <f>ROUND((SUM(BI96:BI386)),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49</v>
      </c>
      <c r="E39" s="162"/>
      <c r="F39" s="162"/>
      <c r="G39" s="163" t="s">
        <v>50</v>
      </c>
      <c r="H39" s="164" t="s">
        <v>51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127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71" t="str">
        <f>E7</f>
        <v>Víceúčelový objekt č.p. 55 - stavební úpravy 2NP a přístavba výtahu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125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01 - Bourací práce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Zlatá Koruna</v>
      </c>
      <c r="G52" s="42"/>
      <c r="H52" s="42"/>
      <c r="I52" s="34" t="s">
        <v>23</v>
      </c>
      <c r="J52" s="74" t="str">
        <f>IF(J12="","",J12)</f>
        <v>21. 9. 2024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Zlatá Koruna</v>
      </c>
      <c r="G54" s="42"/>
      <c r="H54" s="42"/>
      <c r="I54" s="34" t="s">
        <v>31</v>
      </c>
      <c r="J54" s="38" t="str">
        <f>E21</f>
        <v>Ing. Ladislav Sláma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Filip Šimek www.rozp.cz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128</v>
      </c>
      <c r="D57" s="173"/>
      <c r="E57" s="173"/>
      <c r="F57" s="173"/>
      <c r="G57" s="173"/>
      <c r="H57" s="173"/>
      <c r="I57" s="173"/>
      <c r="J57" s="174" t="s">
        <v>129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71</v>
      </c>
      <c r="D59" s="42"/>
      <c r="E59" s="42"/>
      <c r="F59" s="42"/>
      <c r="G59" s="42"/>
      <c r="H59" s="42"/>
      <c r="I59" s="42"/>
      <c r="J59" s="104">
        <f>J96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130</v>
      </c>
    </row>
    <row r="60" s="9" customFormat="1" ht="24.96" customHeight="1">
      <c r="A60" s="9"/>
      <c r="B60" s="176"/>
      <c r="C60" s="177"/>
      <c r="D60" s="178" t="s">
        <v>217</v>
      </c>
      <c r="E60" s="179"/>
      <c r="F60" s="179"/>
      <c r="G60" s="179"/>
      <c r="H60" s="179"/>
      <c r="I60" s="179"/>
      <c r="J60" s="180">
        <f>J97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4" customFormat="1" ht="19.92" customHeight="1">
      <c r="A61" s="14"/>
      <c r="B61" s="247"/>
      <c r="C61" s="127"/>
      <c r="D61" s="248" t="s">
        <v>218</v>
      </c>
      <c r="E61" s="249"/>
      <c r="F61" s="249"/>
      <c r="G61" s="249"/>
      <c r="H61" s="249"/>
      <c r="I61" s="249"/>
      <c r="J61" s="250">
        <f>J98</f>
        <v>0</v>
      </c>
      <c r="K61" s="127"/>
      <c r="L61" s="251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</row>
    <row r="62" s="14" customFormat="1" ht="19.92" customHeight="1">
      <c r="A62" s="14"/>
      <c r="B62" s="247"/>
      <c r="C62" s="127"/>
      <c r="D62" s="248" t="s">
        <v>219</v>
      </c>
      <c r="E62" s="249"/>
      <c r="F62" s="249"/>
      <c r="G62" s="249"/>
      <c r="H62" s="249"/>
      <c r="I62" s="249"/>
      <c r="J62" s="250">
        <f>J109</f>
        <v>0</v>
      </c>
      <c r="K62" s="127"/>
      <c r="L62" s="251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</row>
    <row r="63" s="14" customFormat="1" ht="19.92" customHeight="1">
      <c r="A63" s="14"/>
      <c r="B63" s="247"/>
      <c r="C63" s="127"/>
      <c r="D63" s="248" t="s">
        <v>220</v>
      </c>
      <c r="E63" s="249"/>
      <c r="F63" s="249"/>
      <c r="G63" s="249"/>
      <c r="H63" s="249"/>
      <c r="I63" s="249"/>
      <c r="J63" s="250">
        <f>J114</f>
        <v>0</v>
      </c>
      <c r="K63" s="127"/>
      <c r="L63" s="251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</row>
    <row r="64" s="14" customFormat="1" ht="19.92" customHeight="1">
      <c r="A64" s="14"/>
      <c r="B64" s="247"/>
      <c r="C64" s="127"/>
      <c r="D64" s="248" t="s">
        <v>221</v>
      </c>
      <c r="E64" s="249"/>
      <c r="F64" s="249"/>
      <c r="G64" s="249"/>
      <c r="H64" s="249"/>
      <c r="I64" s="249"/>
      <c r="J64" s="250">
        <f>J247</f>
        <v>0</v>
      </c>
      <c r="K64" s="127"/>
      <c r="L64" s="251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</row>
    <row r="65" s="9" customFormat="1" ht="24.96" customHeight="1">
      <c r="A65" s="9"/>
      <c r="B65" s="176"/>
      <c r="C65" s="177"/>
      <c r="D65" s="178" t="s">
        <v>222</v>
      </c>
      <c r="E65" s="179"/>
      <c r="F65" s="179"/>
      <c r="G65" s="179"/>
      <c r="H65" s="179"/>
      <c r="I65" s="179"/>
      <c r="J65" s="180">
        <f>J273</f>
        <v>0</v>
      </c>
      <c r="K65" s="177"/>
      <c r="L65" s="18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4" customFormat="1" ht="19.92" customHeight="1">
      <c r="A66" s="14"/>
      <c r="B66" s="247"/>
      <c r="C66" s="127"/>
      <c r="D66" s="248" t="s">
        <v>223</v>
      </c>
      <c r="E66" s="249"/>
      <c r="F66" s="249"/>
      <c r="G66" s="249"/>
      <c r="H66" s="249"/>
      <c r="I66" s="249"/>
      <c r="J66" s="250">
        <f>J274</f>
        <v>0</v>
      </c>
      <c r="K66" s="127"/>
      <c r="L66" s="251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</row>
    <row r="67" s="14" customFormat="1" ht="19.92" customHeight="1">
      <c r="A67" s="14"/>
      <c r="B67" s="247"/>
      <c r="C67" s="127"/>
      <c r="D67" s="248" t="s">
        <v>224</v>
      </c>
      <c r="E67" s="249"/>
      <c r="F67" s="249"/>
      <c r="G67" s="249"/>
      <c r="H67" s="249"/>
      <c r="I67" s="249"/>
      <c r="J67" s="250">
        <f>J287</f>
        <v>0</v>
      </c>
      <c r="K67" s="127"/>
      <c r="L67" s="251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</row>
    <row r="68" s="14" customFormat="1" ht="19.92" customHeight="1">
      <c r="A68" s="14"/>
      <c r="B68" s="247"/>
      <c r="C68" s="127"/>
      <c r="D68" s="248" t="s">
        <v>225</v>
      </c>
      <c r="E68" s="249"/>
      <c r="F68" s="249"/>
      <c r="G68" s="249"/>
      <c r="H68" s="249"/>
      <c r="I68" s="249"/>
      <c r="J68" s="250">
        <f>J292</f>
        <v>0</v>
      </c>
      <c r="K68" s="127"/>
      <c r="L68" s="251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</row>
    <row r="69" s="14" customFormat="1" ht="19.92" customHeight="1">
      <c r="A69" s="14"/>
      <c r="B69" s="247"/>
      <c r="C69" s="127"/>
      <c r="D69" s="248" t="s">
        <v>226</v>
      </c>
      <c r="E69" s="249"/>
      <c r="F69" s="249"/>
      <c r="G69" s="249"/>
      <c r="H69" s="249"/>
      <c r="I69" s="249"/>
      <c r="J69" s="250">
        <f>J301</f>
        <v>0</v>
      </c>
      <c r="K69" s="127"/>
      <c r="L69" s="251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</row>
    <row r="70" s="14" customFormat="1" ht="19.92" customHeight="1">
      <c r="A70" s="14"/>
      <c r="B70" s="247"/>
      <c r="C70" s="127"/>
      <c r="D70" s="248" t="s">
        <v>227</v>
      </c>
      <c r="E70" s="249"/>
      <c r="F70" s="249"/>
      <c r="G70" s="249"/>
      <c r="H70" s="249"/>
      <c r="I70" s="249"/>
      <c r="J70" s="250">
        <f>J321</f>
        <v>0</v>
      </c>
      <c r="K70" s="127"/>
      <c r="L70" s="251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</row>
    <row r="71" s="14" customFormat="1" ht="19.92" customHeight="1">
      <c r="A71" s="14"/>
      <c r="B71" s="247"/>
      <c r="C71" s="127"/>
      <c r="D71" s="248" t="s">
        <v>228</v>
      </c>
      <c r="E71" s="249"/>
      <c r="F71" s="249"/>
      <c r="G71" s="249"/>
      <c r="H71" s="249"/>
      <c r="I71" s="249"/>
      <c r="J71" s="250">
        <f>J326</f>
        <v>0</v>
      </c>
      <c r="K71" s="127"/>
      <c r="L71" s="251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</row>
    <row r="72" s="14" customFormat="1" ht="19.92" customHeight="1">
      <c r="A72" s="14"/>
      <c r="B72" s="247"/>
      <c r="C72" s="127"/>
      <c r="D72" s="248" t="s">
        <v>229</v>
      </c>
      <c r="E72" s="249"/>
      <c r="F72" s="249"/>
      <c r="G72" s="249"/>
      <c r="H72" s="249"/>
      <c r="I72" s="249"/>
      <c r="J72" s="250">
        <f>J343</f>
        <v>0</v>
      </c>
      <c r="K72" s="127"/>
      <c r="L72" s="251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</row>
    <row r="73" s="14" customFormat="1" ht="19.92" customHeight="1">
      <c r="A73" s="14"/>
      <c r="B73" s="247"/>
      <c r="C73" s="127"/>
      <c r="D73" s="248" t="s">
        <v>230</v>
      </c>
      <c r="E73" s="249"/>
      <c r="F73" s="249"/>
      <c r="G73" s="249"/>
      <c r="H73" s="249"/>
      <c r="I73" s="249"/>
      <c r="J73" s="250">
        <f>J350</f>
        <v>0</v>
      </c>
      <c r="K73" s="127"/>
      <c r="L73" s="251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</row>
    <row r="74" s="14" customFormat="1" ht="19.92" customHeight="1">
      <c r="A74" s="14"/>
      <c r="B74" s="247"/>
      <c r="C74" s="127"/>
      <c r="D74" s="248" t="s">
        <v>231</v>
      </c>
      <c r="E74" s="249"/>
      <c r="F74" s="249"/>
      <c r="G74" s="249"/>
      <c r="H74" s="249"/>
      <c r="I74" s="249"/>
      <c r="J74" s="250">
        <f>J364</f>
        <v>0</v>
      </c>
      <c r="K74" s="127"/>
      <c r="L74" s="251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</row>
    <row r="75" s="14" customFormat="1" ht="19.92" customHeight="1">
      <c r="A75" s="14"/>
      <c r="B75" s="247"/>
      <c r="C75" s="127"/>
      <c r="D75" s="248" t="s">
        <v>232</v>
      </c>
      <c r="E75" s="249"/>
      <c r="F75" s="249"/>
      <c r="G75" s="249"/>
      <c r="H75" s="249"/>
      <c r="I75" s="249"/>
      <c r="J75" s="250">
        <f>J372</f>
        <v>0</v>
      </c>
      <c r="K75" s="127"/>
      <c r="L75" s="251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</row>
    <row r="76" s="14" customFormat="1" ht="19.92" customHeight="1">
      <c r="A76" s="14"/>
      <c r="B76" s="247"/>
      <c r="C76" s="127"/>
      <c r="D76" s="248" t="s">
        <v>233</v>
      </c>
      <c r="E76" s="249"/>
      <c r="F76" s="249"/>
      <c r="G76" s="249"/>
      <c r="H76" s="249"/>
      <c r="I76" s="249"/>
      <c r="J76" s="250">
        <f>J380</f>
        <v>0</v>
      </c>
      <c r="K76" s="127"/>
      <c r="L76" s="251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</row>
    <row r="77" s="2" customFormat="1" ht="21.84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61"/>
      <c r="C78" s="62"/>
      <c r="D78" s="62"/>
      <c r="E78" s="62"/>
      <c r="F78" s="62"/>
      <c r="G78" s="62"/>
      <c r="H78" s="62"/>
      <c r="I78" s="62"/>
      <c r="J78" s="62"/>
      <c r="K78" s="6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82" s="2" customFormat="1" ht="6.96" customHeight="1">
      <c r="A82" s="40"/>
      <c r="B82" s="63"/>
      <c r="C82" s="64"/>
      <c r="D82" s="64"/>
      <c r="E82" s="64"/>
      <c r="F82" s="64"/>
      <c r="G82" s="64"/>
      <c r="H82" s="64"/>
      <c r="I82" s="64"/>
      <c r="J82" s="64"/>
      <c r="K82" s="64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24.96" customHeight="1">
      <c r="A83" s="40"/>
      <c r="B83" s="41"/>
      <c r="C83" s="25" t="s">
        <v>133</v>
      </c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16</v>
      </c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26.25" customHeight="1">
      <c r="A86" s="40"/>
      <c r="B86" s="41"/>
      <c r="C86" s="42"/>
      <c r="D86" s="42"/>
      <c r="E86" s="171" t="str">
        <f>E7</f>
        <v>Víceúčelový objekt č.p. 55 - stavební úpravy 2NP a přístavba výtahu</v>
      </c>
      <c r="F86" s="34"/>
      <c r="G86" s="34"/>
      <c r="H86" s="34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125</v>
      </c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6.5" customHeight="1">
      <c r="A88" s="40"/>
      <c r="B88" s="41"/>
      <c r="C88" s="42"/>
      <c r="D88" s="42"/>
      <c r="E88" s="71" t="str">
        <f>E9</f>
        <v>01 - Bourací práce</v>
      </c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4" t="s">
        <v>21</v>
      </c>
      <c r="D90" s="42"/>
      <c r="E90" s="42"/>
      <c r="F90" s="29" t="str">
        <f>F12</f>
        <v>Zlatá Koruna</v>
      </c>
      <c r="G90" s="42"/>
      <c r="H90" s="42"/>
      <c r="I90" s="34" t="s">
        <v>23</v>
      </c>
      <c r="J90" s="74" t="str">
        <f>IF(J12="","",J12)</f>
        <v>21. 9. 2024</v>
      </c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4" t="s">
        <v>25</v>
      </c>
      <c r="D92" s="42"/>
      <c r="E92" s="42"/>
      <c r="F92" s="29" t="str">
        <f>E15</f>
        <v>Obec Zlatá Koruna</v>
      </c>
      <c r="G92" s="42"/>
      <c r="H92" s="42"/>
      <c r="I92" s="34" t="s">
        <v>31</v>
      </c>
      <c r="J92" s="38" t="str">
        <f>E21</f>
        <v>Ing. Ladislav Sláma</v>
      </c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25.65" customHeight="1">
      <c r="A93" s="40"/>
      <c r="B93" s="41"/>
      <c r="C93" s="34" t="s">
        <v>29</v>
      </c>
      <c r="D93" s="42"/>
      <c r="E93" s="42"/>
      <c r="F93" s="29" t="str">
        <f>IF(E18="","",E18)</f>
        <v>Vyplň údaj</v>
      </c>
      <c r="G93" s="42"/>
      <c r="H93" s="42"/>
      <c r="I93" s="34" t="s">
        <v>34</v>
      </c>
      <c r="J93" s="38" t="str">
        <f>E24</f>
        <v>Filip Šimek www.rozp.cz</v>
      </c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0.32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10" customFormat="1" ht="29.28" customHeight="1">
      <c r="A95" s="182"/>
      <c r="B95" s="183"/>
      <c r="C95" s="184" t="s">
        <v>134</v>
      </c>
      <c r="D95" s="185" t="s">
        <v>58</v>
      </c>
      <c r="E95" s="185" t="s">
        <v>54</v>
      </c>
      <c r="F95" s="185" t="s">
        <v>55</v>
      </c>
      <c r="G95" s="185" t="s">
        <v>135</v>
      </c>
      <c r="H95" s="185" t="s">
        <v>136</v>
      </c>
      <c r="I95" s="185" t="s">
        <v>137</v>
      </c>
      <c r="J95" s="185" t="s">
        <v>129</v>
      </c>
      <c r="K95" s="186" t="s">
        <v>138</v>
      </c>
      <c r="L95" s="187"/>
      <c r="M95" s="94" t="s">
        <v>19</v>
      </c>
      <c r="N95" s="95" t="s">
        <v>43</v>
      </c>
      <c r="O95" s="95" t="s">
        <v>139</v>
      </c>
      <c r="P95" s="95" t="s">
        <v>140</v>
      </c>
      <c r="Q95" s="95" t="s">
        <v>141</v>
      </c>
      <c r="R95" s="95" t="s">
        <v>142</v>
      </c>
      <c r="S95" s="95" t="s">
        <v>143</v>
      </c>
      <c r="T95" s="96" t="s">
        <v>144</v>
      </c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</row>
    <row r="96" s="2" customFormat="1" ht="22.8" customHeight="1">
      <c r="A96" s="40"/>
      <c r="B96" s="41"/>
      <c r="C96" s="101" t="s">
        <v>145</v>
      </c>
      <c r="D96" s="42"/>
      <c r="E96" s="42"/>
      <c r="F96" s="42"/>
      <c r="G96" s="42"/>
      <c r="H96" s="42"/>
      <c r="I96" s="42"/>
      <c r="J96" s="188">
        <f>BK96</f>
        <v>0</v>
      </c>
      <c r="K96" s="42"/>
      <c r="L96" s="46"/>
      <c r="M96" s="97"/>
      <c r="N96" s="189"/>
      <c r="O96" s="98"/>
      <c r="P96" s="190">
        <f>P97+P273</f>
        <v>0</v>
      </c>
      <c r="Q96" s="98"/>
      <c r="R96" s="190">
        <f>R97+R273</f>
        <v>1.8569258</v>
      </c>
      <c r="S96" s="98"/>
      <c r="T96" s="191">
        <f>T97+T273</f>
        <v>255.1112296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72</v>
      </c>
      <c r="AU96" s="19" t="s">
        <v>130</v>
      </c>
      <c r="BK96" s="192">
        <f>BK97+BK273</f>
        <v>0</v>
      </c>
    </row>
    <row r="97" s="11" customFormat="1" ht="25.92" customHeight="1">
      <c r="A97" s="11"/>
      <c r="B97" s="193"/>
      <c r="C97" s="194"/>
      <c r="D97" s="195" t="s">
        <v>72</v>
      </c>
      <c r="E97" s="196" t="s">
        <v>234</v>
      </c>
      <c r="F97" s="196" t="s">
        <v>235</v>
      </c>
      <c r="G97" s="194"/>
      <c r="H97" s="194"/>
      <c r="I97" s="197"/>
      <c r="J97" s="198">
        <f>BK97</f>
        <v>0</v>
      </c>
      <c r="K97" s="194"/>
      <c r="L97" s="199"/>
      <c r="M97" s="200"/>
      <c r="N97" s="201"/>
      <c r="O97" s="201"/>
      <c r="P97" s="202">
        <f>P98+P109+P114+P247</f>
        <v>0</v>
      </c>
      <c r="Q97" s="201"/>
      <c r="R97" s="202">
        <f>R98+R109+R114+R247</f>
        <v>0.96824580000000005</v>
      </c>
      <c r="S97" s="201"/>
      <c r="T97" s="203">
        <f>T98+T109+T114+T247</f>
        <v>220.07907</v>
      </c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R97" s="204" t="s">
        <v>81</v>
      </c>
      <c r="AT97" s="205" t="s">
        <v>72</v>
      </c>
      <c r="AU97" s="205" t="s">
        <v>73</v>
      </c>
      <c r="AY97" s="204" t="s">
        <v>147</v>
      </c>
      <c r="BK97" s="206">
        <f>BK98+BK109+BK114+BK247</f>
        <v>0</v>
      </c>
    </row>
    <row r="98" s="11" customFormat="1" ht="22.8" customHeight="1">
      <c r="A98" s="11"/>
      <c r="B98" s="193"/>
      <c r="C98" s="194"/>
      <c r="D98" s="195" t="s">
        <v>72</v>
      </c>
      <c r="E98" s="252" t="s">
        <v>81</v>
      </c>
      <c r="F98" s="252" t="s">
        <v>236</v>
      </c>
      <c r="G98" s="194"/>
      <c r="H98" s="194"/>
      <c r="I98" s="197"/>
      <c r="J98" s="253">
        <f>BK98</f>
        <v>0</v>
      </c>
      <c r="K98" s="194"/>
      <c r="L98" s="199"/>
      <c r="M98" s="200"/>
      <c r="N98" s="201"/>
      <c r="O98" s="201"/>
      <c r="P98" s="202">
        <f>SUM(P99:P108)</f>
        <v>0</v>
      </c>
      <c r="Q98" s="201"/>
      <c r="R98" s="202">
        <f>SUM(R99:R108)</f>
        <v>0</v>
      </c>
      <c r="S98" s="201"/>
      <c r="T98" s="203">
        <f>SUM(T99:T108)</f>
        <v>17.593</v>
      </c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R98" s="204" t="s">
        <v>81</v>
      </c>
      <c r="AT98" s="205" t="s">
        <v>72</v>
      </c>
      <c r="AU98" s="205" t="s">
        <v>81</v>
      </c>
      <c r="AY98" s="204" t="s">
        <v>147</v>
      </c>
      <c r="BK98" s="206">
        <f>SUM(BK99:BK108)</f>
        <v>0</v>
      </c>
    </row>
    <row r="99" s="2" customFormat="1" ht="66.75" customHeight="1">
      <c r="A99" s="40"/>
      <c r="B99" s="41"/>
      <c r="C99" s="207" t="s">
        <v>81</v>
      </c>
      <c r="D99" s="207" t="s">
        <v>148</v>
      </c>
      <c r="E99" s="208" t="s">
        <v>237</v>
      </c>
      <c r="F99" s="209" t="s">
        <v>238</v>
      </c>
      <c r="G99" s="210" t="s">
        <v>239</v>
      </c>
      <c r="H99" s="211">
        <v>22.5</v>
      </c>
      <c r="I99" s="212"/>
      <c r="J99" s="213">
        <f>ROUND(I99*H99,2)</f>
        <v>0</v>
      </c>
      <c r="K99" s="209" t="s">
        <v>240</v>
      </c>
      <c r="L99" s="46"/>
      <c r="M99" s="214" t="s">
        <v>19</v>
      </c>
      <c r="N99" s="215" t="s">
        <v>44</v>
      </c>
      <c r="O99" s="86"/>
      <c r="P99" s="216">
        <f>O99*H99</f>
        <v>0</v>
      </c>
      <c r="Q99" s="216">
        <v>0</v>
      </c>
      <c r="R99" s="216">
        <f>Q99*H99</f>
        <v>0</v>
      </c>
      <c r="S99" s="216">
        <v>0.28999999999999998</v>
      </c>
      <c r="T99" s="217">
        <f>S99*H99</f>
        <v>6.5249999999999995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152</v>
      </c>
      <c r="AT99" s="218" t="s">
        <v>148</v>
      </c>
      <c r="AU99" s="218" t="s">
        <v>83</v>
      </c>
      <c r="AY99" s="19" t="s">
        <v>147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81</v>
      </c>
      <c r="BK99" s="219">
        <f>ROUND(I99*H99,2)</f>
        <v>0</v>
      </c>
      <c r="BL99" s="19" t="s">
        <v>152</v>
      </c>
      <c r="BM99" s="218" t="s">
        <v>241</v>
      </c>
    </row>
    <row r="100" s="2" customFormat="1">
      <c r="A100" s="40"/>
      <c r="B100" s="41"/>
      <c r="C100" s="42"/>
      <c r="D100" s="254" t="s">
        <v>242</v>
      </c>
      <c r="E100" s="42"/>
      <c r="F100" s="255" t="s">
        <v>243</v>
      </c>
      <c r="G100" s="42"/>
      <c r="H100" s="42"/>
      <c r="I100" s="256"/>
      <c r="J100" s="42"/>
      <c r="K100" s="42"/>
      <c r="L100" s="46"/>
      <c r="M100" s="257"/>
      <c r="N100" s="258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242</v>
      </c>
      <c r="AU100" s="19" t="s">
        <v>83</v>
      </c>
    </row>
    <row r="101" s="2" customFormat="1" ht="55.5" customHeight="1">
      <c r="A101" s="40"/>
      <c r="B101" s="41"/>
      <c r="C101" s="207" t="s">
        <v>83</v>
      </c>
      <c r="D101" s="207" t="s">
        <v>148</v>
      </c>
      <c r="E101" s="208" t="s">
        <v>244</v>
      </c>
      <c r="F101" s="209" t="s">
        <v>245</v>
      </c>
      <c r="G101" s="210" t="s">
        <v>239</v>
      </c>
      <c r="H101" s="211">
        <v>22.5</v>
      </c>
      <c r="I101" s="212"/>
      <c r="J101" s="213">
        <f>ROUND(I101*H101,2)</f>
        <v>0</v>
      </c>
      <c r="K101" s="209" t="s">
        <v>240</v>
      </c>
      <c r="L101" s="46"/>
      <c r="M101" s="214" t="s">
        <v>19</v>
      </c>
      <c r="N101" s="215" t="s">
        <v>44</v>
      </c>
      <c r="O101" s="86"/>
      <c r="P101" s="216">
        <f>O101*H101</f>
        <v>0</v>
      </c>
      <c r="Q101" s="216">
        <v>0</v>
      </c>
      <c r="R101" s="216">
        <f>Q101*H101</f>
        <v>0</v>
      </c>
      <c r="S101" s="216">
        <v>0.45000000000000001</v>
      </c>
      <c r="T101" s="217">
        <f>S101*H101</f>
        <v>10.125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8" t="s">
        <v>152</v>
      </c>
      <c r="AT101" s="218" t="s">
        <v>148</v>
      </c>
      <c r="AU101" s="218" t="s">
        <v>83</v>
      </c>
      <c r="AY101" s="19" t="s">
        <v>147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81</v>
      </c>
      <c r="BK101" s="219">
        <f>ROUND(I101*H101,2)</f>
        <v>0</v>
      </c>
      <c r="BL101" s="19" t="s">
        <v>152</v>
      </c>
      <c r="BM101" s="218" t="s">
        <v>246</v>
      </c>
    </row>
    <row r="102" s="2" customFormat="1">
      <c r="A102" s="40"/>
      <c r="B102" s="41"/>
      <c r="C102" s="42"/>
      <c r="D102" s="254" t="s">
        <v>242</v>
      </c>
      <c r="E102" s="42"/>
      <c r="F102" s="255" t="s">
        <v>247</v>
      </c>
      <c r="G102" s="42"/>
      <c r="H102" s="42"/>
      <c r="I102" s="256"/>
      <c r="J102" s="42"/>
      <c r="K102" s="42"/>
      <c r="L102" s="46"/>
      <c r="M102" s="257"/>
      <c r="N102" s="258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242</v>
      </c>
      <c r="AU102" s="19" t="s">
        <v>83</v>
      </c>
    </row>
    <row r="103" s="12" customFormat="1">
      <c r="A103" s="12"/>
      <c r="B103" s="220"/>
      <c r="C103" s="221"/>
      <c r="D103" s="222" t="s">
        <v>154</v>
      </c>
      <c r="E103" s="223" t="s">
        <v>19</v>
      </c>
      <c r="F103" s="224" t="s">
        <v>248</v>
      </c>
      <c r="G103" s="221"/>
      <c r="H103" s="223" t="s">
        <v>19</v>
      </c>
      <c r="I103" s="225"/>
      <c r="J103" s="221"/>
      <c r="K103" s="221"/>
      <c r="L103" s="226"/>
      <c r="M103" s="227"/>
      <c r="N103" s="228"/>
      <c r="O103" s="228"/>
      <c r="P103" s="228"/>
      <c r="Q103" s="228"/>
      <c r="R103" s="228"/>
      <c r="S103" s="228"/>
      <c r="T103" s="229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T103" s="230" t="s">
        <v>154</v>
      </c>
      <c r="AU103" s="230" t="s">
        <v>83</v>
      </c>
      <c r="AV103" s="12" t="s">
        <v>81</v>
      </c>
      <c r="AW103" s="12" t="s">
        <v>33</v>
      </c>
      <c r="AX103" s="12" t="s">
        <v>73</v>
      </c>
      <c r="AY103" s="230" t="s">
        <v>147</v>
      </c>
    </row>
    <row r="104" s="13" customFormat="1">
      <c r="A104" s="13"/>
      <c r="B104" s="231"/>
      <c r="C104" s="232"/>
      <c r="D104" s="222" t="s">
        <v>154</v>
      </c>
      <c r="E104" s="233" t="s">
        <v>19</v>
      </c>
      <c r="F104" s="234" t="s">
        <v>249</v>
      </c>
      <c r="G104" s="232"/>
      <c r="H104" s="235">
        <v>22.5</v>
      </c>
      <c r="I104" s="236"/>
      <c r="J104" s="232"/>
      <c r="K104" s="232"/>
      <c r="L104" s="237"/>
      <c r="M104" s="238"/>
      <c r="N104" s="239"/>
      <c r="O104" s="239"/>
      <c r="P104" s="239"/>
      <c r="Q104" s="239"/>
      <c r="R104" s="239"/>
      <c r="S104" s="239"/>
      <c r="T104" s="240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1" t="s">
        <v>154</v>
      </c>
      <c r="AU104" s="241" t="s">
        <v>83</v>
      </c>
      <c r="AV104" s="13" t="s">
        <v>83</v>
      </c>
      <c r="AW104" s="13" t="s">
        <v>33</v>
      </c>
      <c r="AX104" s="13" t="s">
        <v>81</v>
      </c>
      <c r="AY104" s="241" t="s">
        <v>147</v>
      </c>
    </row>
    <row r="105" s="2" customFormat="1" ht="49.05" customHeight="1">
      <c r="A105" s="40"/>
      <c r="B105" s="41"/>
      <c r="C105" s="207" t="s">
        <v>161</v>
      </c>
      <c r="D105" s="207" t="s">
        <v>148</v>
      </c>
      <c r="E105" s="208" t="s">
        <v>250</v>
      </c>
      <c r="F105" s="209" t="s">
        <v>251</v>
      </c>
      <c r="G105" s="210" t="s">
        <v>252</v>
      </c>
      <c r="H105" s="211">
        <v>4.5999999999999996</v>
      </c>
      <c r="I105" s="212"/>
      <c r="J105" s="213">
        <f>ROUND(I105*H105,2)</f>
        <v>0</v>
      </c>
      <c r="K105" s="209" t="s">
        <v>240</v>
      </c>
      <c r="L105" s="46"/>
      <c r="M105" s="214" t="s">
        <v>19</v>
      </c>
      <c r="N105" s="215" t="s">
        <v>44</v>
      </c>
      <c r="O105" s="86"/>
      <c r="P105" s="216">
        <f>O105*H105</f>
        <v>0</v>
      </c>
      <c r="Q105" s="216">
        <v>0</v>
      </c>
      <c r="R105" s="216">
        <f>Q105*H105</f>
        <v>0</v>
      </c>
      <c r="S105" s="216">
        <v>0.20499999999999999</v>
      </c>
      <c r="T105" s="217">
        <f>S105*H105</f>
        <v>0.94299999999999984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8" t="s">
        <v>152</v>
      </c>
      <c r="AT105" s="218" t="s">
        <v>148</v>
      </c>
      <c r="AU105" s="218" t="s">
        <v>83</v>
      </c>
      <c r="AY105" s="19" t="s">
        <v>147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9" t="s">
        <v>81</v>
      </c>
      <c r="BK105" s="219">
        <f>ROUND(I105*H105,2)</f>
        <v>0</v>
      </c>
      <c r="BL105" s="19" t="s">
        <v>152</v>
      </c>
      <c r="BM105" s="218" t="s">
        <v>253</v>
      </c>
    </row>
    <row r="106" s="2" customFormat="1">
      <c r="A106" s="40"/>
      <c r="B106" s="41"/>
      <c r="C106" s="42"/>
      <c r="D106" s="254" t="s">
        <v>242</v>
      </c>
      <c r="E106" s="42"/>
      <c r="F106" s="255" t="s">
        <v>254</v>
      </c>
      <c r="G106" s="42"/>
      <c r="H106" s="42"/>
      <c r="I106" s="256"/>
      <c r="J106" s="42"/>
      <c r="K106" s="42"/>
      <c r="L106" s="46"/>
      <c r="M106" s="257"/>
      <c r="N106" s="258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242</v>
      </c>
      <c r="AU106" s="19" t="s">
        <v>83</v>
      </c>
    </row>
    <row r="107" s="12" customFormat="1">
      <c r="A107" s="12"/>
      <c r="B107" s="220"/>
      <c r="C107" s="221"/>
      <c r="D107" s="222" t="s">
        <v>154</v>
      </c>
      <c r="E107" s="223" t="s">
        <v>19</v>
      </c>
      <c r="F107" s="224" t="s">
        <v>255</v>
      </c>
      <c r="G107" s="221"/>
      <c r="H107" s="223" t="s">
        <v>19</v>
      </c>
      <c r="I107" s="225"/>
      <c r="J107" s="221"/>
      <c r="K107" s="221"/>
      <c r="L107" s="226"/>
      <c r="M107" s="227"/>
      <c r="N107" s="228"/>
      <c r="O107" s="228"/>
      <c r="P107" s="228"/>
      <c r="Q107" s="228"/>
      <c r="R107" s="228"/>
      <c r="S107" s="228"/>
      <c r="T107" s="229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T107" s="230" t="s">
        <v>154</v>
      </c>
      <c r="AU107" s="230" t="s">
        <v>83</v>
      </c>
      <c r="AV107" s="12" t="s">
        <v>81</v>
      </c>
      <c r="AW107" s="12" t="s">
        <v>33</v>
      </c>
      <c r="AX107" s="12" t="s">
        <v>73</v>
      </c>
      <c r="AY107" s="230" t="s">
        <v>147</v>
      </c>
    </row>
    <row r="108" s="13" customFormat="1">
      <c r="A108" s="13"/>
      <c r="B108" s="231"/>
      <c r="C108" s="232"/>
      <c r="D108" s="222" t="s">
        <v>154</v>
      </c>
      <c r="E108" s="233" t="s">
        <v>19</v>
      </c>
      <c r="F108" s="234" t="s">
        <v>256</v>
      </c>
      <c r="G108" s="232"/>
      <c r="H108" s="235">
        <v>4.5999999999999996</v>
      </c>
      <c r="I108" s="236"/>
      <c r="J108" s="232"/>
      <c r="K108" s="232"/>
      <c r="L108" s="237"/>
      <c r="M108" s="238"/>
      <c r="N108" s="239"/>
      <c r="O108" s="239"/>
      <c r="P108" s="239"/>
      <c r="Q108" s="239"/>
      <c r="R108" s="239"/>
      <c r="S108" s="239"/>
      <c r="T108" s="240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1" t="s">
        <v>154</v>
      </c>
      <c r="AU108" s="241" t="s">
        <v>83</v>
      </c>
      <c r="AV108" s="13" t="s">
        <v>83</v>
      </c>
      <c r="AW108" s="13" t="s">
        <v>33</v>
      </c>
      <c r="AX108" s="13" t="s">
        <v>81</v>
      </c>
      <c r="AY108" s="241" t="s">
        <v>147</v>
      </c>
    </row>
    <row r="109" s="11" customFormat="1" ht="22.8" customHeight="1">
      <c r="A109" s="11"/>
      <c r="B109" s="193"/>
      <c r="C109" s="194"/>
      <c r="D109" s="195" t="s">
        <v>72</v>
      </c>
      <c r="E109" s="252" t="s">
        <v>176</v>
      </c>
      <c r="F109" s="252" t="s">
        <v>257</v>
      </c>
      <c r="G109" s="194"/>
      <c r="H109" s="194"/>
      <c r="I109" s="197"/>
      <c r="J109" s="253">
        <f>BK109</f>
        <v>0</v>
      </c>
      <c r="K109" s="194"/>
      <c r="L109" s="199"/>
      <c r="M109" s="200"/>
      <c r="N109" s="201"/>
      <c r="O109" s="201"/>
      <c r="P109" s="202">
        <f>SUM(P110:P113)</f>
        <v>0</v>
      </c>
      <c r="Q109" s="201"/>
      <c r="R109" s="202">
        <f>SUM(R110:R113)</f>
        <v>0.42822780000000005</v>
      </c>
      <c r="S109" s="201"/>
      <c r="T109" s="203">
        <f>SUM(T110:T113)</f>
        <v>0.40920000000000001</v>
      </c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R109" s="204" t="s">
        <v>81</v>
      </c>
      <c r="AT109" s="205" t="s">
        <v>72</v>
      </c>
      <c r="AU109" s="205" t="s">
        <v>81</v>
      </c>
      <c r="AY109" s="204" t="s">
        <v>147</v>
      </c>
      <c r="BK109" s="206">
        <f>SUM(BK110:BK113)</f>
        <v>0</v>
      </c>
    </row>
    <row r="110" s="2" customFormat="1" ht="37.8" customHeight="1">
      <c r="A110" s="40"/>
      <c r="B110" s="41"/>
      <c r="C110" s="207" t="s">
        <v>152</v>
      </c>
      <c r="D110" s="207" t="s">
        <v>148</v>
      </c>
      <c r="E110" s="208" t="s">
        <v>258</v>
      </c>
      <c r="F110" s="209" t="s">
        <v>259</v>
      </c>
      <c r="G110" s="210" t="s">
        <v>239</v>
      </c>
      <c r="H110" s="211">
        <v>20.460000000000001</v>
      </c>
      <c r="I110" s="212"/>
      <c r="J110" s="213">
        <f>ROUND(I110*H110,2)</f>
        <v>0</v>
      </c>
      <c r="K110" s="209" t="s">
        <v>240</v>
      </c>
      <c r="L110" s="46"/>
      <c r="M110" s="214" t="s">
        <v>19</v>
      </c>
      <c r="N110" s="215" t="s">
        <v>44</v>
      </c>
      <c r="O110" s="86"/>
      <c r="P110" s="216">
        <f>O110*H110</f>
        <v>0</v>
      </c>
      <c r="Q110" s="216">
        <v>0.020930000000000001</v>
      </c>
      <c r="R110" s="216">
        <f>Q110*H110</f>
        <v>0.42822780000000005</v>
      </c>
      <c r="S110" s="216">
        <v>0.02</v>
      </c>
      <c r="T110" s="217">
        <f>S110*H110</f>
        <v>0.40920000000000001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8" t="s">
        <v>152</v>
      </c>
      <c r="AT110" s="218" t="s">
        <v>148</v>
      </c>
      <c r="AU110" s="218" t="s">
        <v>83</v>
      </c>
      <c r="AY110" s="19" t="s">
        <v>147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19" t="s">
        <v>81</v>
      </c>
      <c r="BK110" s="219">
        <f>ROUND(I110*H110,2)</f>
        <v>0</v>
      </c>
      <c r="BL110" s="19" t="s">
        <v>152</v>
      </c>
      <c r="BM110" s="218" t="s">
        <v>260</v>
      </c>
    </row>
    <row r="111" s="2" customFormat="1">
      <c r="A111" s="40"/>
      <c r="B111" s="41"/>
      <c r="C111" s="42"/>
      <c r="D111" s="254" t="s">
        <v>242</v>
      </c>
      <c r="E111" s="42"/>
      <c r="F111" s="255" t="s">
        <v>261</v>
      </c>
      <c r="G111" s="42"/>
      <c r="H111" s="42"/>
      <c r="I111" s="256"/>
      <c r="J111" s="42"/>
      <c r="K111" s="42"/>
      <c r="L111" s="46"/>
      <c r="M111" s="257"/>
      <c r="N111" s="258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242</v>
      </c>
      <c r="AU111" s="19" t="s">
        <v>83</v>
      </c>
    </row>
    <row r="112" s="12" customFormat="1">
      <c r="A112" s="12"/>
      <c r="B112" s="220"/>
      <c r="C112" s="221"/>
      <c r="D112" s="222" t="s">
        <v>154</v>
      </c>
      <c r="E112" s="223" t="s">
        <v>19</v>
      </c>
      <c r="F112" s="224" t="s">
        <v>262</v>
      </c>
      <c r="G112" s="221"/>
      <c r="H112" s="223" t="s">
        <v>19</v>
      </c>
      <c r="I112" s="225"/>
      <c r="J112" s="221"/>
      <c r="K112" s="221"/>
      <c r="L112" s="226"/>
      <c r="M112" s="227"/>
      <c r="N112" s="228"/>
      <c r="O112" s="228"/>
      <c r="P112" s="228"/>
      <c r="Q112" s="228"/>
      <c r="R112" s="228"/>
      <c r="S112" s="228"/>
      <c r="T112" s="229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T112" s="230" t="s">
        <v>154</v>
      </c>
      <c r="AU112" s="230" t="s">
        <v>83</v>
      </c>
      <c r="AV112" s="12" t="s">
        <v>81</v>
      </c>
      <c r="AW112" s="12" t="s">
        <v>33</v>
      </c>
      <c r="AX112" s="12" t="s">
        <v>73</v>
      </c>
      <c r="AY112" s="230" t="s">
        <v>147</v>
      </c>
    </row>
    <row r="113" s="13" customFormat="1">
      <c r="A113" s="13"/>
      <c r="B113" s="231"/>
      <c r="C113" s="232"/>
      <c r="D113" s="222" t="s">
        <v>154</v>
      </c>
      <c r="E113" s="233" t="s">
        <v>19</v>
      </c>
      <c r="F113" s="234" t="s">
        <v>263</v>
      </c>
      <c r="G113" s="232"/>
      <c r="H113" s="235">
        <v>20.460000000000001</v>
      </c>
      <c r="I113" s="236"/>
      <c r="J113" s="232"/>
      <c r="K113" s="232"/>
      <c r="L113" s="237"/>
      <c r="M113" s="238"/>
      <c r="N113" s="239"/>
      <c r="O113" s="239"/>
      <c r="P113" s="239"/>
      <c r="Q113" s="239"/>
      <c r="R113" s="239"/>
      <c r="S113" s="239"/>
      <c r="T113" s="240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1" t="s">
        <v>154</v>
      </c>
      <c r="AU113" s="241" t="s">
        <v>83</v>
      </c>
      <c r="AV113" s="13" t="s">
        <v>83</v>
      </c>
      <c r="AW113" s="13" t="s">
        <v>33</v>
      </c>
      <c r="AX113" s="13" t="s">
        <v>81</v>
      </c>
      <c r="AY113" s="241" t="s">
        <v>147</v>
      </c>
    </row>
    <row r="114" s="11" customFormat="1" ht="22.8" customHeight="1">
      <c r="A114" s="11"/>
      <c r="B114" s="193"/>
      <c r="C114" s="194"/>
      <c r="D114" s="195" t="s">
        <v>72</v>
      </c>
      <c r="E114" s="252" t="s">
        <v>195</v>
      </c>
      <c r="F114" s="252" t="s">
        <v>264</v>
      </c>
      <c r="G114" s="194"/>
      <c r="H114" s="194"/>
      <c r="I114" s="197"/>
      <c r="J114" s="253">
        <f>BK114</f>
        <v>0</v>
      </c>
      <c r="K114" s="194"/>
      <c r="L114" s="199"/>
      <c r="M114" s="200"/>
      <c r="N114" s="201"/>
      <c r="O114" s="201"/>
      <c r="P114" s="202">
        <f>SUM(P115:P246)</f>
        <v>0</v>
      </c>
      <c r="Q114" s="201"/>
      <c r="R114" s="202">
        <f>SUM(R115:R246)</f>
        <v>0.540018</v>
      </c>
      <c r="S114" s="201"/>
      <c r="T114" s="203">
        <f>SUM(T115:T246)</f>
        <v>202.07687000000001</v>
      </c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R114" s="204" t="s">
        <v>81</v>
      </c>
      <c r="AT114" s="205" t="s">
        <v>72</v>
      </c>
      <c r="AU114" s="205" t="s">
        <v>81</v>
      </c>
      <c r="AY114" s="204" t="s">
        <v>147</v>
      </c>
      <c r="BK114" s="206">
        <f>SUM(BK115:BK246)</f>
        <v>0</v>
      </c>
    </row>
    <row r="115" s="2" customFormat="1" ht="24.15" customHeight="1">
      <c r="A115" s="40"/>
      <c r="B115" s="41"/>
      <c r="C115" s="207" t="s">
        <v>169</v>
      </c>
      <c r="D115" s="207" t="s">
        <v>148</v>
      </c>
      <c r="E115" s="208" t="s">
        <v>265</v>
      </c>
      <c r="F115" s="209" t="s">
        <v>266</v>
      </c>
      <c r="G115" s="210" t="s">
        <v>252</v>
      </c>
      <c r="H115" s="211">
        <v>5.2000000000000002</v>
      </c>
      <c r="I115" s="212"/>
      <c r="J115" s="213">
        <f>ROUND(I115*H115,2)</f>
        <v>0</v>
      </c>
      <c r="K115" s="209" t="s">
        <v>240</v>
      </c>
      <c r="L115" s="46"/>
      <c r="M115" s="214" t="s">
        <v>19</v>
      </c>
      <c r="N115" s="215" t="s">
        <v>44</v>
      </c>
      <c r="O115" s="86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8" t="s">
        <v>152</v>
      </c>
      <c r="AT115" s="218" t="s">
        <v>148</v>
      </c>
      <c r="AU115" s="218" t="s">
        <v>83</v>
      </c>
      <c r="AY115" s="19" t="s">
        <v>147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19" t="s">
        <v>81</v>
      </c>
      <c r="BK115" s="219">
        <f>ROUND(I115*H115,2)</f>
        <v>0</v>
      </c>
      <c r="BL115" s="19" t="s">
        <v>152</v>
      </c>
      <c r="BM115" s="218" t="s">
        <v>267</v>
      </c>
    </row>
    <row r="116" s="2" customFormat="1">
      <c r="A116" s="40"/>
      <c r="B116" s="41"/>
      <c r="C116" s="42"/>
      <c r="D116" s="254" t="s">
        <v>242</v>
      </c>
      <c r="E116" s="42"/>
      <c r="F116" s="255" t="s">
        <v>268</v>
      </c>
      <c r="G116" s="42"/>
      <c r="H116" s="42"/>
      <c r="I116" s="256"/>
      <c r="J116" s="42"/>
      <c r="K116" s="42"/>
      <c r="L116" s="46"/>
      <c r="M116" s="257"/>
      <c r="N116" s="258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242</v>
      </c>
      <c r="AU116" s="19" t="s">
        <v>83</v>
      </c>
    </row>
    <row r="117" s="12" customFormat="1">
      <c r="A117" s="12"/>
      <c r="B117" s="220"/>
      <c r="C117" s="221"/>
      <c r="D117" s="222" t="s">
        <v>154</v>
      </c>
      <c r="E117" s="223" t="s">
        <v>19</v>
      </c>
      <c r="F117" s="224" t="s">
        <v>248</v>
      </c>
      <c r="G117" s="221"/>
      <c r="H117" s="223" t="s">
        <v>19</v>
      </c>
      <c r="I117" s="225"/>
      <c r="J117" s="221"/>
      <c r="K117" s="221"/>
      <c r="L117" s="226"/>
      <c r="M117" s="227"/>
      <c r="N117" s="228"/>
      <c r="O117" s="228"/>
      <c r="P117" s="228"/>
      <c r="Q117" s="228"/>
      <c r="R117" s="228"/>
      <c r="S117" s="228"/>
      <c r="T117" s="229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T117" s="230" t="s">
        <v>154</v>
      </c>
      <c r="AU117" s="230" t="s">
        <v>83</v>
      </c>
      <c r="AV117" s="12" t="s">
        <v>81</v>
      </c>
      <c r="AW117" s="12" t="s">
        <v>33</v>
      </c>
      <c r="AX117" s="12" t="s">
        <v>73</v>
      </c>
      <c r="AY117" s="230" t="s">
        <v>147</v>
      </c>
    </row>
    <row r="118" s="13" customFormat="1">
      <c r="A118" s="13"/>
      <c r="B118" s="231"/>
      <c r="C118" s="232"/>
      <c r="D118" s="222" t="s">
        <v>154</v>
      </c>
      <c r="E118" s="233" t="s">
        <v>19</v>
      </c>
      <c r="F118" s="234" t="s">
        <v>269</v>
      </c>
      <c r="G118" s="232"/>
      <c r="H118" s="235">
        <v>5.2000000000000002</v>
      </c>
      <c r="I118" s="236"/>
      <c r="J118" s="232"/>
      <c r="K118" s="232"/>
      <c r="L118" s="237"/>
      <c r="M118" s="238"/>
      <c r="N118" s="239"/>
      <c r="O118" s="239"/>
      <c r="P118" s="239"/>
      <c r="Q118" s="239"/>
      <c r="R118" s="239"/>
      <c r="S118" s="239"/>
      <c r="T118" s="240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1" t="s">
        <v>154</v>
      </c>
      <c r="AU118" s="241" t="s">
        <v>83</v>
      </c>
      <c r="AV118" s="13" t="s">
        <v>83</v>
      </c>
      <c r="AW118" s="13" t="s">
        <v>33</v>
      </c>
      <c r="AX118" s="13" t="s">
        <v>81</v>
      </c>
      <c r="AY118" s="241" t="s">
        <v>147</v>
      </c>
    </row>
    <row r="119" s="2" customFormat="1" ht="16.5" customHeight="1">
      <c r="A119" s="40"/>
      <c r="B119" s="41"/>
      <c r="C119" s="207" t="s">
        <v>176</v>
      </c>
      <c r="D119" s="207" t="s">
        <v>148</v>
      </c>
      <c r="E119" s="208" t="s">
        <v>270</v>
      </c>
      <c r="F119" s="209" t="s">
        <v>271</v>
      </c>
      <c r="G119" s="210" t="s">
        <v>272</v>
      </c>
      <c r="H119" s="211">
        <v>1.5</v>
      </c>
      <c r="I119" s="212"/>
      <c r="J119" s="213">
        <f>ROUND(I119*H119,2)</f>
        <v>0</v>
      </c>
      <c r="K119" s="209" t="s">
        <v>240</v>
      </c>
      <c r="L119" s="46"/>
      <c r="M119" s="214" t="s">
        <v>19</v>
      </c>
      <c r="N119" s="215" t="s">
        <v>44</v>
      </c>
      <c r="O119" s="86"/>
      <c r="P119" s="216">
        <f>O119*H119</f>
        <v>0</v>
      </c>
      <c r="Q119" s="216">
        <v>0</v>
      </c>
      <c r="R119" s="216">
        <f>Q119*H119</f>
        <v>0</v>
      </c>
      <c r="S119" s="216">
        <v>2</v>
      </c>
      <c r="T119" s="217">
        <f>S119*H119</f>
        <v>3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8" t="s">
        <v>152</v>
      </c>
      <c r="AT119" s="218" t="s">
        <v>148</v>
      </c>
      <c r="AU119" s="218" t="s">
        <v>83</v>
      </c>
      <c r="AY119" s="19" t="s">
        <v>147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19" t="s">
        <v>81</v>
      </c>
      <c r="BK119" s="219">
        <f>ROUND(I119*H119,2)</f>
        <v>0</v>
      </c>
      <c r="BL119" s="19" t="s">
        <v>152</v>
      </c>
      <c r="BM119" s="218" t="s">
        <v>273</v>
      </c>
    </row>
    <row r="120" s="2" customFormat="1">
      <c r="A120" s="40"/>
      <c r="B120" s="41"/>
      <c r="C120" s="42"/>
      <c r="D120" s="254" t="s">
        <v>242</v>
      </c>
      <c r="E120" s="42"/>
      <c r="F120" s="255" t="s">
        <v>274</v>
      </c>
      <c r="G120" s="42"/>
      <c r="H120" s="42"/>
      <c r="I120" s="256"/>
      <c r="J120" s="42"/>
      <c r="K120" s="42"/>
      <c r="L120" s="46"/>
      <c r="M120" s="257"/>
      <c r="N120" s="258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242</v>
      </c>
      <c r="AU120" s="19" t="s">
        <v>83</v>
      </c>
    </row>
    <row r="121" s="12" customFormat="1">
      <c r="A121" s="12"/>
      <c r="B121" s="220"/>
      <c r="C121" s="221"/>
      <c r="D121" s="222" t="s">
        <v>154</v>
      </c>
      <c r="E121" s="223" t="s">
        <v>19</v>
      </c>
      <c r="F121" s="224" t="s">
        <v>275</v>
      </c>
      <c r="G121" s="221"/>
      <c r="H121" s="223" t="s">
        <v>19</v>
      </c>
      <c r="I121" s="225"/>
      <c r="J121" s="221"/>
      <c r="K121" s="221"/>
      <c r="L121" s="226"/>
      <c r="M121" s="227"/>
      <c r="N121" s="228"/>
      <c r="O121" s="228"/>
      <c r="P121" s="228"/>
      <c r="Q121" s="228"/>
      <c r="R121" s="228"/>
      <c r="S121" s="228"/>
      <c r="T121" s="229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T121" s="230" t="s">
        <v>154</v>
      </c>
      <c r="AU121" s="230" t="s">
        <v>83</v>
      </c>
      <c r="AV121" s="12" t="s">
        <v>81</v>
      </c>
      <c r="AW121" s="12" t="s">
        <v>33</v>
      </c>
      <c r="AX121" s="12" t="s">
        <v>73</v>
      </c>
      <c r="AY121" s="230" t="s">
        <v>147</v>
      </c>
    </row>
    <row r="122" s="13" customFormat="1">
      <c r="A122" s="13"/>
      <c r="B122" s="231"/>
      <c r="C122" s="232"/>
      <c r="D122" s="222" t="s">
        <v>154</v>
      </c>
      <c r="E122" s="233" t="s">
        <v>19</v>
      </c>
      <c r="F122" s="234" t="s">
        <v>276</v>
      </c>
      <c r="G122" s="232"/>
      <c r="H122" s="235">
        <v>1.5</v>
      </c>
      <c r="I122" s="236"/>
      <c r="J122" s="232"/>
      <c r="K122" s="232"/>
      <c r="L122" s="237"/>
      <c r="M122" s="238"/>
      <c r="N122" s="239"/>
      <c r="O122" s="239"/>
      <c r="P122" s="239"/>
      <c r="Q122" s="239"/>
      <c r="R122" s="239"/>
      <c r="S122" s="239"/>
      <c r="T122" s="240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1" t="s">
        <v>154</v>
      </c>
      <c r="AU122" s="241" t="s">
        <v>83</v>
      </c>
      <c r="AV122" s="13" t="s">
        <v>83</v>
      </c>
      <c r="AW122" s="13" t="s">
        <v>33</v>
      </c>
      <c r="AX122" s="13" t="s">
        <v>81</v>
      </c>
      <c r="AY122" s="241" t="s">
        <v>147</v>
      </c>
    </row>
    <row r="123" s="2" customFormat="1" ht="24.15" customHeight="1">
      <c r="A123" s="40"/>
      <c r="B123" s="41"/>
      <c r="C123" s="207" t="s">
        <v>182</v>
      </c>
      <c r="D123" s="207" t="s">
        <v>148</v>
      </c>
      <c r="E123" s="208" t="s">
        <v>277</v>
      </c>
      <c r="F123" s="209" t="s">
        <v>278</v>
      </c>
      <c r="G123" s="210" t="s">
        <v>239</v>
      </c>
      <c r="H123" s="211">
        <v>403.56299999999999</v>
      </c>
      <c r="I123" s="212"/>
      <c r="J123" s="213">
        <f>ROUND(I123*H123,2)</f>
        <v>0</v>
      </c>
      <c r="K123" s="209" t="s">
        <v>240</v>
      </c>
      <c r="L123" s="46"/>
      <c r="M123" s="214" t="s">
        <v>19</v>
      </c>
      <c r="N123" s="215" t="s">
        <v>44</v>
      </c>
      <c r="O123" s="86"/>
      <c r="P123" s="216">
        <f>O123*H123</f>
        <v>0</v>
      </c>
      <c r="Q123" s="216">
        <v>0</v>
      </c>
      <c r="R123" s="216">
        <f>Q123*H123</f>
        <v>0</v>
      </c>
      <c r="S123" s="216">
        <v>0.080000000000000002</v>
      </c>
      <c r="T123" s="217">
        <f>S123*H123</f>
        <v>32.285040000000002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8" t="s">
        <v>152</v>
      </c>
      <c r="AT123" s="218" t="s">
        <v>148</v>
      </c>
      <c r="AU123" s="218" t="s">
        <v>83</v>
      </c>
      <c r="AY123" s="19" t="s">
        <v>147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9" t="s">
        <v>81</v>
      </c>
      <c r="BK123" s="219">
        <f>ROUND(I123*H123,2)</f>
        <v>0</v>
      </c>
      <c r="BL123" s="19" t="s">
        <v>152</v>
      </c>
      <c r="BM123" s="218" t="s">
        <v>279</v>
      </c>
    </row>
    <row r="124" s="2" customFormat="1">
      <c r="A124" s="40"/>
      <c r="B124" s="41"/>
      <c r="C124" s="42"/>
      <c r="D124" s="254" t="s">
        <v>242</v>
      </c>
      <c r="E124" s="42"/>
      <c r="F124" s="255" t="s">
        <v>280</v>
      </c>
      <c r="G124" s="42"/>
      <c r="H124" s="42"/>
      <c r="I124" s="256"/>
      <c r="J124" s="42"/>
      <c r="K124" s="42"/>
      <c r="L124" s="46"/>
      <c r="M124" s="257"/>
      <c r="N124" s="258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242</v>
      </c>
      <c r="AU124" s="19" t="s">
        <v>83</v>
      </c>
    </row>
    <row r="125" s="12" customFormat="1">
      <c r="A125" s="12"/>
      <c r="B125" s="220"/>
      <c r="C125" s="221"/>
      <c r="D125" s="222" t="s">
        <v>154</v>
      </c>
      <c r="E125" s="223" t="s">
        <v>19</v>
      </c>
      <c r="F125" s="224" t="s">
        <v>281</v>
      </c>
      <c r="G125" s="221"/>
      <c r="H125" s="223" t="s">
        <v>19</v>
      </c>
      <c r="I125" s="225"/>
      <c r="J125" s="221"/>
      <c r="K125" s="221"/>
      <c r="L125" s="226"/>
      <c r="M125" s="227"/>
      <c r="N125" s="228"/>
      <c r="O125" s="228"/>
      <c r="P125" s="228"/>
      <c r="Q125" s="228"/>
      <c r="R125" s="228"/>
      <c r="S125" s="228"/>
      <c r="T125" s="229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T125" s="230" t="s">
        <v>154</v>
      </c>
      <c r="AU125" s="230" t="s">
        <v>83</v>
      </c>
      <c r="AV125" s="12" t="s">
        <v>81</v>
      </c>
      <c r="AW125" s="12" t="s">
        <v>33</v>
      </c>
      <c r="AX125" s="12" t="s">
        <v>73</v>
      </c>
      <c r="AY125" s="230" t="s">
        <v>147</v>
      </c>
    </row>
    <row r="126" s="13" customFormat="1">
      <c r="A126" s="13"/>
      <c r="B126" s="231"/>
      <c r="C126" s="232"/>
      <c r="D126" s="222" t="s">
        <v>154</v>
      </c>
      <c r="E126" s="233" t="s">
        <v>19</v>
      </c>
      <c r="F126" s="234" t="s">
        <v>282</v>
      </c>
      <c r="G126" s="232"/>
      <c r="H126" s="235">
        <v>91.988</v>
      </c>
      <c r="I126" s="236"/>
      <c r="J126" s="232"/>
      <c r="K126" s="232"/>
      <c r="L126" s="237"/>
      <c r="M126" s="238"/>
      <c r="N126" s="239"/>
      <c r="O126" s="239"/>
      <c r="P126" s="239"/>
      <c r="Q126" s="239"/>
      <c r="R126" s="239"/>
      <c r="S126" s="239"/>
      <c r="T126" s="24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1" t="s">
        <v>154</v>
      </c>
      <c r="AU126" s="241" t="s">
        <v>83</v>
      </c>
      <c r="AV126" s="13" t="s">
        <v>83</v>
      </c>
      <c r="AW126" s="13" t="s">
        <v>33</v>
      </c>
      <c r="AX126" s="13" t="s">
        <v>73</v>
      </c>
      <c r="AY126" s="241" t="s">
        <v>147</v>
      </c>
    </row>
    <row r="127" s="12" customFormat="1">
      <c r="A127" s="12"/>
      <c r="B127" s="220"/>
      <c r="C127" s="221"/>
      <c r="D127" s="222" t="s">
        <v>154</v>
      </c>
      <c r="E127" s="223" t="s">
        <v>19</v>
      </c>
      <c r="F127" s="224" t="s">
        <v>283</v>
      </c>
      <c r="G127" s="221"/>
      <c r="H127" s="223" t="s">
        <v>19</v>
      </c>
      <c r="I127" s="225"/>
      <c r="J127" s="221"/>
      <c r="K127" s="221"/>
      <c r="L127" s="226"/>
      <c r="M127" s="227"/>
      <c r="N127" s="228"/>
      <c r="O127" s="228"/>
      <c r="P127" s="228"/>
      <c r="Q127" s="228"/>
      <c r="R127" s="228"/>
      <c r="S127" s="228"/>
      <c r="T127" s="229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T127" s="230" t="s">
        <v>154</v>
      </c>
      <c r="AU127" s="230" t="s">
        <v>83</v>
      </c>
      <c r="AV127" s="12" t="s">
        <v>81</v>
      </c>
      <c r="AW127" s="12" t="s">
        <v>33</v>
      </c>
      <c r="AX127" s="12" t="s">
        <v>73</v>
      </c>
      <c r="AY127" s="230" t="s">
        <v>147</v>
      </c>
    </row>
    <row r="128" s="13" customFormat="1">
      <c r="A128" s="13"/>
      <c r="B128" s="231"/>
      <c r="C128" s="232"/>
      <c r="D128" s="222" t="s">
        <v>154</v>
      </c>
      <c r="E128" s="233" t="s">
        <v>19</v>
      </c>
      <c r="F128" s="234" t="s">
        <v>284</v>
      </c>
      <c r="G128" s="232"/>
      <c r="H128" s="235">
        <v>235.125</v>
      </c>
      <c r="I128" s="236"/>
      <c r="J128" s="232"/>
      <c r="K128" s="232"/>
      <c r="L128" s="237"/>
      <c r="M128" s="238"/>
      <c r="N128" s="239"/>
      <c r="O128" s="239"/>
      <c r="P128" s="239"/>
      <c r="Q128" s="239"/>
      <c r="R128" s="239"/>
      <c r="S128" s="239"/>
      <c r="T128" s="24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1" t="s">
        <v>154</v>
      </c>
      <c r="AU128" s="241" t="s">
        <v>83</v>
      </c>
      <c r="AV128" s="13" t="s">
        <v>83</v>
      </c>
      <c r="AW128" s="13" t="s">
        <v>33</v>
      </c>
      <c r="AX128" s="13" t="s">
        <v>73</v>
      </c>
      <c r="AY128" s="241" t="s">
        <v>147</v>
      </c>
    </row>
    <row r="129" s="12" customFormat="1">
      <c r="A129" s="12"/>
      <c r="B129" s="220"/>
      <c r="C129" s="221"/>
      <c r="D129" s="222" t="s">
        <v>154</v>
      </c>
      <c r="E129" s="223" t="s">
        <v>19</v>
      </c>
      <c r="F129" s="224" t="s">
        <v>285</v>
      </c>
      <c r="G129" s="221"/>
      <c r="H129" s="223" t="s">
        <v>19</v>
      </c>
      <c r="I129" s="225"/>
      <c r="J129" s="221"/>
      <c r="K129" s="221"/>
      <c r="L129" s="226"/>
      <c r="M129" s="227"/>
      <c r="N129" s="228"/>
      <c r="O129" s="228"/>
      <c r="P129" s="228"/>
      <c r="Q129" s="228"/>
      <c r="R129" s="228"/>
      <c r="S129" s="228"/>
      <c r="T129" s="229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T129" s="230" t="s">
        <v>154</v>
      </c>
      <c r="AU129" s="230" t="s">
        <v>83</v>
      </c>
      <c r="AV129" s="12" t="s">
        <v>81</v>
      </c>
      <c r="AW129" s="12" t="s">
        <v>33</v>
      </c>
      <c r="AX129" s="12" t="s">
        <v>73</v>
      </c>
      <c r="AY129" s="230" t="s">
        <v>147</v>
      </c>
    </row>
    <row r="130" s="13" customFormat="1">
      <c r="A130" s="13"/>
      <c r="B130" s="231"/>
      <c r="C130" s="232"/>
      <c r="D130" s="222" t="s">
        <v>154</v>
      </c>
      <c r="E130" s="233" t="s">
        <v>19</v>
      </c>
      <c r="F130" s="234" t="s">
        <v>286</v>
      </c>
      <c r="G130" s="232"/>
      <c r="H130" s="235">
        <v>76.450000000000003</v>
      </c>
      <c r="I130" s="236"/>
      <c r="J130" s="232"/>
      <c r="K130" s="232"/>
      <c r="L130" s="237"/>
      <c r="M130" s="238"/>
      <c r="N130" s="239"/>
      <c r="O130" s="239"/>
      <c r="P130" s="239"/>
      <c r="Q130" s="239"/>
      <c r="R130" s="239"/>
      <c r="S130" s="239"/>
      <c r="T130" s="24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1" t="s">
        <v>154</v>
      </c>
      <c r="AU130" s="241" t="s">
        <v>83</v>
      </c>
      <c r="AV130" s="13" t="s">
        <v>83</v>
      </c>
      <c r="AW130" s="13" t="s">
        <v>33</v>
      </c>
      <c r="AX130" s="13" t="s">
        <v>73</v>
      </c>
      <c r="AY130" s="241" t="s">
        <v>147</v>
      </c>
    </row>
    <row r="131" s="15" customFormat="1">
      <c r="A131" s="15"/>
      <c r="B131" s="259"/>
      <c r="C131" s="260"/>
      <c r="D131" s="222" t="s">
        <v>154</v>
      </c>
      <c r="E131" s="261" t="s">
        <v>19</v>
      </c>
      <c r="F131" s="262" t="s">
        <v>287</v>
      </c>
      <c r="G131" s="260"/>
      <c r="H131" s="263">
        <v>403.56299999999999</v>
      </c>
      <c r="I131" s="264"/>
      <c r="J131" s="260"/>
      <c r="K131" s="260"/>
      <c r="L131" s="265"/>
      <c r="M131" s="266"/>
      <c r="N131" s="267"/>
      <c r="O131" s="267"/>
      <c r="P131" s="267"/>
      <c r="Q131" s="267"/>
      <c r="R131" s="267"/>
      <c r="S131" s="267"/>
      <c r="T131" s="268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9" t="s">
        <v>154</v>
      </c>
      <c r="AU131" s="269" t="s">
        <v>83</v>
      </c>
      <c r="AV131" s="15" t="s">
        <v>152</v>
      </c>
      <c r="AW131" s="15" t="s">
        <v>33</v>
      </c>
      <c r="AX131" s="15" t="s">
        <v>81</v>
      </c>
      <c r="AY131" s="269" t="s">
        <v>147</v>
      </c>
    </row>
    <row r="132" s="2" customFormat="1" ht="24.15" customHeight="1">
      <c r="A132" s="40"/>
      <c r="B132" s="41"/>
      <c r="C132" s="207" t="s">
        <v>189</v>
      </c>
      <c r="D132" s="207" t="s">
        <v>148</v>
      </c>
      <c r="E132" s="208" t="s">
        <v>288</v>
      </c>
      <c r="F132" s="209" t="s">
        <v>289</v>
      </c>
      <c r="G132" s="210" t="s">
        <v>239</v>
      </c>
      <c r="H132" s="211">
        <v>21.449999999999999</v>
      </c>
      <c r="I132" s="212"/>
      <c r="J132" s="213">
        <f>ROUND(I132*H132,2)</f>
        <v>0</v>
      </c>
      <c r="K132" s="209" t="s">
        <v>240</v>
      </c>
      <c r="L132" s="46"/>
      <c r="M132" s="214" t="s">
        <v>19</v>
      </c>
      <c r="N132" s="215" t="s">
        <v>44</v>
      </c>
      <c r="O132" s="86"/>
      <c r="P132" s="216">
        <f>O132*H132</f>
        <v>0</v>
      </c>
      <c r="Q132" s="216">
        <v>0</v>
      </c>
      <c r="R132" s="216">
        <f>Q132*H132</f>
        <v>0</v>
      </c>
      <c r="S132" s="216">
        <v>0.14000000000000001</v>
      </c>
      <c r="T132" s="217">
        <f>S132*H132</f>
        <v>3.0030000000000001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8" t="s">
        <v>152</v>
      </c>
      <c r="AT132" s="218" t="s">
        <v>148</v>
      </c>
      <c r="AU132" s="218" t="s">
        <v>83</v>
      </c>
      <c r="AY132" s="19" t="s">
        <v>147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19" t="s">
        <v>81</v>
      </c>
      <c r="BK132" s="219">
        <f>ROUND(I132*H132,2)</f>
        <v>0</v>
      </c>
      <c r="BL132" s="19" t="s">
        <v>152</v>
      </c>
      <c r="BM132" s="218" t="s">
        <v>290</v>
      </c>
    </row>
    <row r="133" s="2" customFormat="1">
      <c r="A133" s="40"/>
      <c r="B133" s="41"/>
      <c r="C133" s="42"/>
      <c r="D133" s="254" t="s">
        <v>242</v>
      </c>
      <c r="E133" s="42"/>
      <c r="F133" s="255" t="s">
        <v>291</v>
      </c>
      <c r="G133" s="42"/>
      <c r="H133" s="42"/>
      <c r="I133" s="256"/>
      <c r="J133" s="42"/>
      <c r="K133" s="42"/>
      <c r="L133" s="46"/>
      <c r="M133" s="257"/>
      <c r="N133" s="258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242</v>
      </c>
      <c r="AU133" s="19" t="s">
        <v>83</v>
      </c>
    </row>
    <row r="134" s="12" customFormat="1">
      <c r="A134" s="12"/>
      <c r="B134" s="220"/>
      <c r="C134" s="221"/>
      <c r="D134" s="222" t="s">
        <v>154</v>
      </c>
      <c r="E134" s="223" t="s">
        <v>19</v>
      </c>
      <c r="F134" s="224" t="s">
        <v>283</v>
      </c>
      <c r="G134" s="221"/>
      <c r="H134" s="223" t="s">
        <v>19</v>
      </c>
      <c r="I134" s="225"/>
      <c r="J134" s="221"/>
      <c r="K134" s="221"/>
      <c r="L134" s="226"/>
      <c r="M134" s="227"/>
      <c r="N134" s="228"/>
      <c r="O134" s="228"/>
      <c r="P134" s="228"/>
      <c r="Q134" s="228"/>
      <c r="R134" s="228"/>
      <c r="S134" s="228"/>
      <c r="T134" s="229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T134" s="230" t="s">
        <v>154</v>
      </c>
      <c r="AU134" s="230" t="s">
        <v>83</v>
      </c>
      <c r="AV134" s="12" t="s">
        <v>81</v>
      </c>
      <c r="AW134" s="12" t="s">
        <v>33</v>
      </c>
      <c r="AX134" s="12" t="s">
        <v>73</v>
      </c>
      <c r="AY134" s="230" t="s">
        <v>147</v>
      </c>
    </row>
    <row r="135" s="13" customFormat="1">
      <c r="A135" s="13"/>
      <c r="B135" s="231"/>
      <c r="C135" s="232"/>
      <c r="D135" s="222" t="s">
        <v>154</v>
      </c>
      <c r="E135" s="233" t="s">
        <v>19</v>
      </c>
      <c r="F135" s="234" t="s">
        <v>292</v>
      </c>
      <c r="G135" s="232"/>
      <c r="H135" s="235">
        <v>6.5999999999999996</v>
      </c>
      <c r="I135" s="236"/>
      <c r="J135" s="232"/>
      <c r="K135" s="232"/>
      <c r="L135" s="237"/>
      <c r="M135" s="238"/>
      <c r="N135" s="239"/>
      <c r="O135" s="239"/>
      <c r="P135" s="239"/>
      <c r="Q135" s="239"/>
      <c r="R135" s="239"/>
      <c r="S135" s="239"/>
      <c r="T135" s="24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1" t="s">
        <v>154</v>
      </c>
      <c r="AU135" s="241" t="s">
        <v>83</v>
      </c>
      <c r="AV135" s="13" t="s">
        <v>83</v>
      </c>
      <c r="AW135" s="13" t="s">
        <v>33</v>
      </c>
      <c r="AX135" s="13" t="s">
        <v>73</v>
      </c>
      <c r="AY135" s="241" t="s">
        <v>147</v>
      </c>
    </row>
    <row r="136" s="12" customFormat="1">
      <c r="A136" s="12"/>
      <c r="B136" s="220"/>
      <c r="C136" s="221"/>
      <c r="D136" s="222" t="s">
        <v>154</v>
      </c>
      <c r="E136" s="223" t="s">
        <v>19</v>
      </c>
      <c r="F136" s="224" t="s">
        <v>285</v>
      </c>
      <c r="G136" s="221"/>
      <c r="H136" s="223" t="s">
        <v>19</v>
      </c>
      <c r="I136" s="225"/>
      <c r="J136" s="221"/>
      <c r="K136" s="221"/>
      <c r="L136" s="226"/>
      <c r="M136" s="227"/>
      <c r="N136" s="228"/>
      <c r="O136" s="228"/>
      <c r="P136" s="228"/>
      <c r="Q136" s="228"/>
      <c r="R136" s="228"/>
      <c r="S136" s="228"/>
      <c r="T136" s="229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T136" s="230" t="s">
        <v>154</v>
      </c>
      <c r="AU136" s="230" t="s">
        <v>83</v>
      </c>
      <c r="AV136" s="12" t="s">
        <v>81</v>
      </c>
      <c r="AW136" s="12" t="s">
        <v>33</v>
      </c>
      <c r="AX136" s="12" t="s">
        <v>73</v>
      </c>
      <c r="AY136" s="230" t="s">
        <v>147</v>
      </c>
    </row>
    <row r="137" s="13" customFormat="1">
      <c r="A137" s="13"/>
      <c r="B137" s="231"/>
      <c r="C137" s="232"/>
      <c r="D137" s="222" t="s">
        <v>154</v>
      </c>
      <c r="E137" s="233" t="s">
        <v>19</v>
      </c>
      <c r="F137" s="234" t="s">
        <v>293</v>
      </c>
      <c r="G137" s="232"/>
      <c r="H137" s="235">
        <v>14.85</v>
      </c>
      <c r="I137" s="236"/>
      <c r="J137" s="232"/>
      <c r="K137" s="232"/>
      <c r="L137" s="237"/>
      <c r="M137" s="238"/>
      <c r="N137" s="239"/>
      <c r="O137" s="239"/>
      <c r="P137" s="239"/>
      <c r="Q137" s="239"/>
      <c r="R137" s="239"/>
      <c r="S137" s="239"/>
      <c r="T137" s="24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1" t="s">
        <v>154</v>
      </c>
      <c r="AU137" s="241" t="s">
        <v>83</v>
      </c>
      <c r="AV137" s="13" t="s">
        <v>83</v>
      </c>
      <c r="AW137" s="13" t="s">
        <v>33</v>
      </c>
      <c r="AX137" s="13" t="s">
        <v>73</v>
      </c>
      <c r="AY137" s="241" t="s">
        <v>147</v>
      </c>
    </row>
    <row r="138" s="15" customFormat="1">
      <c r="A138" s="15"/>
      <c r="B138" s="259"/>
      <c r="C138" s="260"/>
      <c r="D138" s="222" t="s">
        <v>154</v>
      </c>
      <c r="E138" s="261" t="s">
        <v>19</v>
      </c>
      <c r="F138" s="262" t="s">
        <v>287</v>
      </c>
      <c r="G138" s="260"/>
      <c r="H138" s="263">
        <v>21.449999999999999</v>
      </c>
      <c r="I138" s="264"/>
      <c r="J138" s="260"/>
      <c r="K138" s="260"/>
      <c r="L138" s="265"/>
      <c r="M138" s="266"/>
      <c r="N138" s="267"/>
      <c r="O138" s="267"/>
      <c r="P138" s="267"/>
      <c r="Q138" s="267"/>
      <c r="R138" s="267"/>
      <c r="S138" s="267"/>
      <c r="T138" s="268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9" t="s">
        <v>154</v>
      </c>
      <c r="AU138" s="269" t="s">
        <v>83</v>
      </c>
      <c r="AV138" s="15" t="s">
        <v>152</v>
      </c>
      <c r="AW138" s="15" t="s">
        <v>33</v>
      </c>
      <c r="AX138" s="15" t="s">
        <v>81</v>
      </c>
      <c r="AY138" s="269" t="s">
        <v>147</v>
      </c>
    </row>
    <row r="139" s="2" customFormat="1" ht="49.05" customHeight="1">
      <c r="A139" s="40"/>
      <c r="B139" s="41"/>
      <c r="C139" s="207" t="s">
        <v>195</v>
      </c>
      <c r="D139" s="207" t="s">
        <v>148</v>
      </c>
      <c r="E139" s="208" t="s">
        <v>294</v>
      </c>
      <c r="F139" s="209" t="s">
        <v>295</v>
      </c>
      <c r="G139" s="210" t="s">
        <v>272</v>
      </c>
      <c r="H139" s="211">
        <v>7.0259999999999998</v>
      </c>
      <c r="I139" s="212"/>
      <c r="J139" s="213">
        <f>ROUND(I139*H139,2)</f>
        <v>0</v>
      </c>
      <c r="K139" s="209" t="s">
        <v>240</v>
      </c>
      <c r="L139" s="46"/>
      <c r="M139" s="214" t="s">
        <v>19</v>
      </c>
      <c r="N139" s="215" t="s">
        <v>44</v>
      </c>
      <c r="O139" s="86"/>
      <c r="P139" s="216">
        <f>O139*H139</f>
        <v>0</v>
      </c>
      <c r="Q139" s="216">
        <v>0</v>
      </c>
      <c r="R139" s="216">
        <f>Q139*H139</f>
        <v>0</v>
      </c>
      <c r="S139" s="216">
        <v>1.8</v>
      </c>
      <c r="T139" s="217">
        <f>S139*H139</f>
        <v>12.646800000000001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8" t="s">
        <v>152</v>
      </c>
      <c r="AT139" s="218" t="s">
        <v>148</v>
      </c>
      <c r="AU139" s="218" t="s">
        <v>83</v>
      </c>
      <c r="AY139" s="19" t="s">
        <v>147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19" t="s">
        <v>81</v>
      </c>
      <c r="BK139" s="219">
        <f>ROUND(I139*H139,2)</f>
        <v>0</v>
      </c>
      <c r="BL139" s="19" t="s">
        <v>152</v>
      </c>
      <c r="BM139" s="218" t="s">
        <v>296</v>
      </c>
    </row>
    <row r="140" s="2" customFormat="1">
      <c r="A140" s="40"/>
      <c r="B140" s="41"/>
      <c r="C140" s="42"/>
      <c r="D140" s="254" t="s">
        <v>242</v>
      </c>
      <c r="E140" s="42"/>
      <c r="F140" s="255" t="s">
        <v>297</v>
      </c>
      <c r="G140" s="42"/>
      <c r="H140" s="42"/>
      <c r="I140" s="256"/>
      <c r="J140" s="42"/>
      <c r="K140" s="42"/>
      <c r="L140" s="46"/>
      <c r="M140" s="257"/>
      <c r="N140" s="258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242</v>
      </c>
      <c r="AU140" s="19" t="s">
        <v>83</v>
      </c>
    </row>
    <row r="141" s="12" customFormat="1">
      <c r="A141" s="12"/>
      <c r="B141" s="220"/>
      <c r="C141" s="221"/>
      <c r="D141" s="222" t="s">
        <v>154</v>
      </c>
      <c r="E141" s="223" t="s">
        <v>19</v>
      </c>
      <c r="F141" s="224" t="s">
        <v>285</v>
      </c>
      <c r="G141" s="221"/>
      <c r="H141" s="223" t="s">
        <v>19</v>
      </c>
      <c r="I141" s="225"/>
      <c r="J141" s="221"/>
      <c r="K141" s="221"/>
      <c r="L141" s="226"/>
      <c r="M141" s="227"/>
      <c r="N141" s="228"/>
      <c r="O141" s="228"/>
      <c r="P141" s="228"/>
      <c r="Q141" s="228"/>
      <c r="R141" s="228"/>
      <c r="S141" s="228"/>
      <c r="T141" s="229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T141" s="230" t="s">
        <v>154</v>
      </c>
      <c r="AU141" s="230" t="s">
        <v>83</v>
      </c>
      <c r="AV141" s="12" t="s">
        <v>81</v>
      </c>
      <c r="AW141" s="12" t="s">
        <v>33</v>
      </c>
      <c r="AX141" s="12" t="s">
        <v>73</v>
      </c>
      <c r="AY141" s="230" t="s">
        <v>147</v>
      </c>
    </row>
    <row r="142" s="12" customFormat="1">
      <c r="A142" s="12"/>
      <c r="B142" s="220"/>
      <c r="C142" s="221"/>
      <c r="D142" s="222" t="s">
        <v>154</v>
      </c>
      <c r="E142" s="223" t="s">
        <v>19</v>
      </c>
      <c r="F142" s="224" t="s">
        <v>298</v>
      </c>
      <c r="G142" s="221"/>
      <c r="H142" s="223" t="s">
        <v>19</v>
      </c>
      <c r="I142" s="225"/>
      <c r="J142" s="221"/>
      <c r="K142" s="221"/>
      <c r="L142" s="226"/>
      <c r="M142" s="227"/>
      <c r="N142" s="228"/>
      <c r="O142" s="228"/>
      <c r="P142" s="228"/>
      <c r="Q142" s="228"/>
      <c r="R142" s="228"/>
      <c r="S142" s="228"/>
      <c r="T142" s="229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T142" s="230" t="s">
        <v>154</v>
      </c>
      <c r="AU142" s="230" t="s">
        <v>83</v>
      </c>
      <c r="AV142" s="12" t="s">
        <v>81</v>
      </c>
      <c r="AW142" s="12" t="s">
        <v>33</v>
      </c>
      <c r="AX142" s="12" t="s">
        <v>73</v>
      </c>
      <c r="AY142" s="230" t="s">
        <v>147</v>
      </c>
    </row>
    <row r="143" s="13" customFormat="1">
      <c r="A143" s="13"/>
      <c r="B143" s="231"/>
      <c r="C143" s="232"/>
      <c r="D143" s="222" t="s">
        <v>154</v>
      </c>
      <c r="E143" s="233" t="s">
        <v>19</v>
      </c>
      <c r="F143" s="234" t="s">
        <v>299</v>
      </c>
      <c r="G143" s="232"/>
      <c r="H143" s="235">
        <v>3.0249999999999999</v>
      </c>
      <c r="I143" s="236"/>
      <c r="J143" s="232"/>
      <c r="K143" s="232"/>
      <c r="L143" s="237"/>
      <c r="M143" s="238"/>
      <c r="N143" s="239"/>
      <c r="O143" s="239"/>
      <c r="P143" s="239"/>
      <c r="Q143" s="239"/>
      <c r="R143" s="239"/>
      <c r="S143" s="239"/>
      <c r="T143" s="24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1" t="s">
        <v>154</v>
      </c>
      <c r="AU143" s="241" t="s">
        <v>83</v>
      </c>
      <c r="AV143" s="13" t="s">
        <v>83</v>
      </c>
      <c r="AW143" s="13" t="s">
        <v>33</v>
      </c>
      <c r="AX143" s="13" t="s">
        <v>73</v>
      </c>
      <c r="AY143" s="241" t="s">
        <v>147</v>
      </c>
    </row>
    <row r="144" s="12" customFormat="1">
      <c r="A144" s="12"/>
      <c r="B144" s="220"/>
      <c r="C144" s="221"/>
      <c r="D144" s="222" t="s">
        <v>154</v>
      </c>
      <c r="E144" s="223" t="s">
        <v>19</v>
      </c>
      <c r="F144" s="224" t="s">
        <v>300</v>
      </c>
      <c r="G144" s="221"/>
      <c r="H144" s="223" t="s">
        <v>19</v>
      </c>
      <c r="I144" s="225"/>
      <c r="J144" s="221"/>
      <c r="K144" s="221"/>
      <c r="L144" s="226"/>
      <c r="M144" s="227"/>
      <c r="N144" s="228"/>
      <c r="O144" s="228"/>
      <c r="P144" s="228"/>
      <c r="Q144" s="228"/>
      <c r="R144" s="228"/>
      <c r="S144" s="228"/>
      <c r="T144" s="229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T144" s="230" t="s">
        <v>154</v>
      </c>
      <c r="AU144" s="230" t="s">
        <v>83</v>
      </c>
      <c r="AV144" s="12" t="s">
        <v>81</v>
      </c>
      <c r="AW144" s="12" t="s">
        <v>33</v>
      </c>
      <c r="AX144" s="12" t="s">
        <v>73</v>
      </c>
      <c r="AY144" s="230" t="s">
        <v>147</v>
      </c>
    </row>
    <row r="145" s="13" customFormat="1">
      <c r="A145" s="13"/>
      <c r="B145" s="231"/>
      <c r="C145" s="232"/>
      <c r="D145" s="222" t="s">
        <v>154</v>
      </c>
      <c r="E145" s="233" t="s">
        <v>19</v>
      </c>
      <c r="F145" s="234" t="s">
        <v>301</v>
      </c>
      <c r="G145" s="232"/>
      <c r="H145" s="235">
        <v>4.0010000000000003</v>
      </c>
      <c r="I145" s="236"/>
      <c r="J145" s="232"/>
      <c r="K145" s="232"/>
      <c r="L145" s="237"/>
      <c r="M145" s="238"/>
      <c r="N145" s="239"/>
      <c r="O145" s="239"/>
      <c r="P145" s="239"/>
      <c r="Q145" s="239"/>
      <c r="R145" s="239"/>
      <c r="S145" s="239"/>
      <c r="T145" s="24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1" t="s">
        <v>154</v>
      </c>
      <c r="AU145" s="241" t="s">
        <v>83</v>
      </c>
      <c r="AV145" s="13" t="s">
        <v>83</v>
      </c>
      <c r="AW145" s="13" t="s">
        <v>33</v>
      </c>
      <c r="AX145" s="13" t="s">
        <v>73</v>
      </c>
      <c r="AY145" s="241" t="s">
        <v>147</v>
      </c>
    </row>
    <row r="146" s="15" customFormat="1">
      <c r="A146" s="15"/>
      <c r="B146" s="259"/>
      <c r="C146" s="260"/>
      <c r="D146" s="222" t="s">
        <v>154</v>
      </c>
      <c r="E146" s="261" t="s">
        <v>19</v>
      </c>
      <c r="F146" s="262" t="s">
        <v>287</v>
      </c>
      <c r="G146" s="260"/>
      <c r="H146" s="263">
        <v>7.0259999999999998</v>
      </c>
      <c r="I146" s="264"/>
      <c r="J146" s="260"/>
      <c r="K146" s="260"/>
      <c r="L146" s="265"/>
      <c r="M146" s="266"/>
      <c r="N146" s="267"/>
      <c r="O146" s="267"/>
      <c r="P146" s="267"/>
      <c r="Q146" s="267"/>
      <c r="R146" s="267"/>
      <c r="S146" s="267"/>
      <c r="T146" s="268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9" t="s">
        <v>154</v>
      </c>
      <c r="AU146" s="269" t="s">
        <v>83</v>
      </c>
      <c r="AV146" s="15" t="s">
        <v>152</v>
      </c>
      <c r="AW146" s="15" t="s">
        <v>33</v>
      </c>
      <c r="AX146" s="15" t="s">
        <v>81</v>
      </c>
      <c r="AY146" s="269" t="s">
        <v>147</v>
      </c>
    </row>
    <row r="147" s="2" customFormat="1" ht="24.15" customHeight="1">
      <c r="A147" s="40"/>
      <c r="B147" s="41"/>
      <c r="C147" s="207" t="s">
        <v>200</v>
      </c>
      <c r="D147" s="207" t="s">
        <v>148</v>
      </c>
      <c r="E147" s="208" t="s">
        <v>302</v>
      </c>
      <c r="F147" s="209" t="s">
        <v>303</v>
      </c>
      <c r="G147" s="210" t="s">
        <v>272</v>
      </c>
      <c r="H147" s="211">
        <v>2.4359999999999999</v>
      </c>
      <c r="I147" s="212"/>
      <c r="J147" s="213">
        <f>ROUND(I147*H147,2)</f>
        <v>0</v>
      </c>
      <c r="K147" s="209" t="s">
        <v>240</v>
      </c>
      <c r="L147" s="46"/>
      <c r="M147" s="214" t="s">
        <v>19</v>
      </c>
      <c r="N147" s="215" t="s">
        <v>44</v>
      </c>
      <c r="O147" s="86"/>
      <c r="P147" s="216">
        <f>O147*H147</f>
        <v>0</v>
      </c>
      <c r="Q147" s="216">
        <v>0</v>
      </c>
      <c r="R147" s="216">
        <f>Q147*H147</f>
        <v>0</v>
      </c>
      <c r="S147" s="216">
        <v>2.2000000000000002</v>
      </c>
      <c r="T147" s="217">
        <f>S147*H147</f>
        <v>5.3592000000000004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8" t="s">
        <v>152</v>
      </c>
      <c r="AT147" s="218" t="s">
        <v>148</v>
      </c>
      <c r="AU147" s="218" t="s">
        <v>83</v>
      </c>
      <c r="AY147" s="19" t="s">
        <v>147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19" t="s">
        <v>81</v>
      </c>
      <c r="BK147" s="219">
        <f>ROUND(I147*H147,2)</f>
        <v>0</v>
      </c>
      <c r="BL147" s="19" t="s">
        <v>152</v>
      </c>
      <c r="BM147" s="218" t="s">
        <v>304</v>
      </c>
    </row>
    <row r="148" s="2" customFormat="1">
      <c r="A148" s="40"/>
      <c r="B148" s="41"/>
      <c r="C148" s="42"/>
      <c r="D148" s="254" t="s">
        <v>242</v>
      </c>
      <c r="E148" s="42"/>
      <c r="F148" s="255" t="s">
        <v>305</v>
      </c>
      <c r="G148" s="42"/>
      <c r="H148" s="42"/>
      <c r="I148" s="256"/>
      <c r="J148" s="42"/>
      <c r="K148" s="42"/>
      <c r="L148" s="46"/>
      <c r="M148" s="257"/>
      <c r="N148" s="258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242</v>
      </c>
      <c r="AU148" s="19" t="s">
        <v>83</v>
      </c>
    </row>
    <row r="149" s="12" customFormat="1">
      <c r="A149" s="12"/>
      <c r="B149" s="220"/>
      <c r="C149" s="221"/>
      <c r="D149" s="222" t="s">
        <v>154</v>
      </c>
      <c r="E149" s="223" t="s">
        <v>19</v>
      </c>
      <c r="F149" s="224" t="s">
        <v>306</v>
      </c>
      <c r="G149" s="221"/>
      <c r="H149" s="223" t="s">
        <v>19</v>
      </c>
      <c r="I149" s="225"/>
      <c r="J149" s="221"/>
      <c r="K149" s="221"/>
      <c r="L149" s="226"/>
      <c r="M149" s="227"/>
      <c r="N149" s="228"/>
      <c r="O149" s="228"/>
      <c r="P149" s="228"/>
      <c r="Q149" s="228"/>
      <c r="R149" s="228"/>
      <c r="S149" s="228"/>
      <c r="T149" s="229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T149" s="230" t="s">
        <v>154</v>
      </c>
      <c r="AU149" s="230" t="s">
        <v>83</v>
      </c>
      <c r="AV149" s="12" t="s">
        <v>81</v>
      </c>
      <c r="AW149" s="12" t="s">
        <v>33</v>
      </c>
      <c r="AX149" s="12" t="s">
        <v>73</v>
      </c>
      <c r="AY149" s="230" t="s">
        <v>147</v>
      </c>
    </row>
    <row r="150" s="13" customFormat="1">
      <c r="A150" s="13"/>
      <c r="B150" s="231"/>
      <c r="C150" s="232"/>
      <c r="D150" s="222" t="s">
        <v>154</v>
      </c>
      <c r="E150" s="233" t="s">
        <v>19</v>
      </c>
      <c r="F150" s="234" t="s">
        <v>307</v>
      </c>
      <c r="G150" s="232"/>
      <c r="H150" s="235">
        <v>2.4359999999999999</v>
      </c>
      <c r="I150" s="236"/>
      <c r="J150" s="232"/>
      <c r="K150" s="232"/>
      <c r="L150" s="237"/>
      <c r="M150" s="238"/>
      <c r="N150" s="239"/>
      <c r="O150" s="239"/>
      <c r="P150" s="239"/>
      <c r="Q150" s="239"/>
      <c r="R150" s="239"/>
      <c r="S150" s="239"/>
      <c r="T150" s="24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1" t="s">
        <v>154</v>
      </c>
      <c r="AU150" s="241" t="s">
        <v>83</v>
      </c>
      <c r="AV150" s="13" t="s">
        <v>83</v>
      </c>
      <c r="AW150" s="13" t="s">
        <v>33</v>
      </c>
      <c r="AX150" s="13" t="s">
        <v>81</v>
      </c>
      <c r="AY150" s="241" t="s">
        <v>147</v>
      </c>
    </row>
    <row r="151" s="2" customFormat="1" ht="24.15" customHeight="1">
      <c r="A151" s="40"/>
      <c r="B151" s="41"/>
      <c r="C151" s="207" t="s">
        <v>208</v>
      </c>
      <c r="D151" s="207" t="s">
        <v>148</v>
      </c>
      <c r="E151" s="208" t="s">
        <v>308</v>
      </c>
      <c r="F151" s="209" t="s">
        <v>309</v>
      </c>
      <c r="G151" s="210" t="s">
        <v>272</v>
      </c>
      <c r="H151" s="211">
        <v>43.603999999999999</v>
      </c>
      <c r="I151" s="212"/>
      <c r="J151" s="213">
        <f>ROUND(I151*H151,2)</f>
        <v>0</v>
      </c>
      <c r="K151" s="209" t="s">
        <v>240</v>
      </c>
      <c r="L151" s="46"/>
      <c r="M151" s="214" t="s">
        <v>19</v>
      </c>
      <c r="N151" s="215" t="s">
        <v>44</v>
      </c>
      <c r="O151" s="86"/>
      <c r="P151" s="216">
        <f>O151*H151</f>
        <v>0</v>
      </c>
      <c r="Q151" s="216">
        <v>0</v>
      </c>
      <c r="R151" s="216">
        <f>Q151*H151</f>
        <v>0</v>
      </c>
      <c r="S151" s="216">
        <v>2.2000000000000002</v>
      </c>
      <c r="T151" s="217">
        <f>S151*H151</f>
        <v>95.92880000000001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8" t="s">
        <v>152</v>
      </c>
      <c r="AT151" s="218" t="s">
        <v>148</v>
      </c>
      <c r="AU151" s="218" t="s">
        <v>83</v>
      </c>
      <c r="AY151" s="19" t="s">
        <v>147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19" t="s">
        <v>81</v>
      </c>
      <c r="BK151" s="219">
        <f>ROUND(I151*H151,2)</f>
        <v>0</v>
      </c>
      <c r="BL151" s="19" t="s">
        <v>152</v>
      </c>
      <c r="BM151" s="218" t="s">
        <v>310</v>
      </c>
    </row>
    <row r="152" s="2" customFormat="1">
      <c r="A152" s="40"/>
      <c r="B152" s="41"/>
      <c r="C152" s="42"/>
      <c r="D152" s="254" t="s">
        <v>242</v>
      </c>
      <c r="E152" s="42"/>
      <c r="F152" s="255" t="s">
        <v>311</v>
      </c>
      <c r="G152" s="42"/>
      <c r="H152" s="42"/>
      <c r="I152" s="256"/>
      <c r="J152" s="42"/>
      <c r="K152" s="42"/>
      <c r="L152" s="46"/>
      <c r="M152" s="257"/>
      <c r="N152" s="258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242</v>
      </c>
      <c r="AU152" s="19" t="s">
        <v>83</v>
      </c>
    </row>
    <row r="153" s="12" customFormat="1">
      <c r="A153" s="12"/>
      <c r="B153" s="220"/>
      <c r="C153" s="221"/>
      <c r="D153" s="222" t="s">
        <v>154</v>
      </c>
      <c r="E153" s="223" t="s">
        <v>19</v>
      </c>
      <c r="F153" s="224" t="s">
        <v>312</v>
      </c>
      <c r="G153" s="221"/>
      <c r="H153" s="223" t="s">
        <v>19</v>
      </c>
      <c r="I153" s="225"/>
      <c r="J153" s="221"/>
      <c r="K153" s="221"/>
      <c r="L153" s="226"/>
      <c r="M153" s="227"/>
      <c r="N153" s="228"/>
      <c r="O153" s="228"/>
      <c r="P153" s="228"/>
      <c r="Q153" s="228"/>
      <c r="R153" s="228"/>
      <c r="S153" s="228"/>
      <c r="T153" s="229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T153" s="230" t="s">
        <v>154</v>
      </c>
      <c r="AU153" s="230" t="s">
        <v>83</v>
      </c>
      <c r="AV153" s="12" t="s">
        <v>81</v>
      </c>
      <c r="AW153" s="12" t="s">
        <v>33</v>
      </c>
      <c r="AX153" s="12" t="s">
        <v>73</v>
      </c>
      <c r="AY153" s="230" t="s">
        <v>147</v>
      </c>
    </row>
    <row r="154" s="13" customFormat="1">
      <c r="A154" s="13"/>
      <c r="B154" s="231"/>
      <c r="C154" s="232"/>
      <c r="D154" s="222" t="s">
        <v>154</v>
      </c>
      <c r="E154" s="233" t="s">
        <v>19</v>
      </c>
      <c r="F154" s="234" t="s">
        <v>313</v>
      </c>
      <c r="G154" s="232"/>
      <c r="H154" s="235">
        <v>41.909999999999997</v>
      </c>
      <c r="I154" s="236"/>
      <c r="J154" s="232"/>
      <c r="K154" s="232"/>
      <c r="L154" s="237"/>
      <c r="M154" s="238"/>
      <c r="N154" s="239"/>
      <c r="O154" s="239"/>
      <c r="P154" s="239"/>
      <c r="Q154" s="239"/>
      <c r="R154" s="239"/>
      <c r="S154" s="239"/>
      <c r="T154" s="24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1" t="s">
        <v>154</v>
      </c>
      <c r="AU154" s="241" t="s">
        <v>83</v>
      </c>
      <c r="AV154" s="13" t="s">
        <v>83</v>
      </c>
      <c r="AW154" s="13" t="s">
        <v>33</v>
      </c>
      <c r="AX154" s="13" t="s">
        <v>73</v>
      </c>
      <c r="AY154" s="241" t="s">
        <v>147</v>
      </c>
    </row>
    <row r="155" s="12" customFormat="1">
      <c r="A155" s="12"/>
      <c r="B155" s="220"/>
      <c r="C155" s="221"/>
      <c r="D155" s="222" t="s">
        <v>154</v>
      </c>
      <c r="E155" s="223" t="s">
        <v>19</v>
      </c>
      <c r="F155" s="224" t="s">
        <v>314</v>
      </c>
      <c r="G155" s="221"/>
      <c r="H155" s="223" t="s">
        <v>19</v>
      </c>
      <c r="I155" s="225"/>
      <c r="J155" s="221"/>
      <c r="K155" s="221"/>
      <c r="L155" s="226"/>
      <c r="M155" s="227"/>
      <c r="N155" s="228"/>
      <c r="O155" s="228"/>
      <c r="P155" s="228"/>
      <c r="Q155" s="228"/>
      <c r="R155" s="228"/>
      <c r="S155" s="228"/>
      <c r="T155" s="229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T155" s="230" t="s">
        <v>154</v>
      </c>
      <c r="AU155" s="230" t="s">
        <v>83</v>
      </c>
      <c r="AV155" s="12" t="s">
        <v>81</v>
      </c>
      <c r="AW155" s="12" t="s">
        <v>33</v>
      </c>
      <c r="AX155" s="12" t="s">
        <v>73</v>
      </c>
      <c r="AY155" s="230" t="s">
        <v>147</v>
      </c>
    </row>
    <row r="156" s="13" customFormat="1">
      <c r="A156" s="13"/>
      <c r="B156" s="231"/>
      <c r="C156" s="232"/>
      <c r="D156" s="222" t="s">
        <v>154</v>
      </c>
      <c r="E156" s="233" t="s">
        <v>19</v>
      </c>
      <c r="F156" s="234" t="s">
        <v>315</v>
      </c>
      <c r="G156" s="232"/>
      <c r="H156" s="235">
        <v>0.41999999999999998</v>
      </c>
      <c r="I156" s="236"/>
      <c r="J156" s="232"/>
      <c r="K156" s="232"/>
      <c r="L156" s="237"/>
      <c r="M156" s="238"/>
      <c r="N156" s="239"/>
      <c r="O156" s="239"/>
      <c r="P156" s="239"/>
      <c r="Q156" s="239"/>
      <c r="R156" s="239"/>
      <c r="S156" s="239"/>
      <c r="T156" s="24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1" t="s">
        <v>154</v>
      </c>
      <c r="AU156" s="241" t="s">
        <v>83</v>
      </c>
      <c r="AV156" s="13" t="s">
        <v>83</v>
      </c>
      <c r="AW156" s="13" t="s">
        <v>33</v>
      </c>
      <c r="AX156" s="13" t="s">
        <v>73</v>
      </c>
      <c r="AY156" s="241" t="s">
        <v>147</v>
      </c>
    </row>
    <row r="157" s="12" customFormat="1">
      <c r="A157" s="12"/>
      <c r="B157" s="220"/>
      <c r="C157" s="221"/>
      <c r="D157" s="222" t="s">
        <v>154</v>
      </c>
      <c r="E157" s="223" t="s">
        <v>19</v>
      </c>
      <c r="F157" s="224" t="s">
        <v>316</v>
      </c>
      <c r="G157" s="221"/>
      <c r="H157" s="223" t="s">
        <v>19</v>
      </c>
      <c r="I157" s="225"/>
      <c r="J157" s="221"/>
      <c r="K157" s="221"/>
      <c r="L157" s="226"/>
      <c r="M157" s="227"/>
      <c r="N157" s="228"/>
      <c r="O157" s="228"/>
      <c r="P157" s="228"/>
      <c r="Q157" s="228"/>
      <c r="R157" s="228"/>
      <c r="S157" s="228"/>
      <c r="T157" s="229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T157" s="230" t="s">
        <v>154</v>
      </c>
      <c r="AU157" s="230" t="s">
        <v>83</v>
      </c>
      <c r="AV157" s="12" t="s">
        <v>81</v>
      </c>
      <c r="AW157" s="12" t="s">
        <v>33</v>
      </c>
      <c r="AX157" s="12" t="s">
        <v>73</v>
      </c>
      <c r="AY157" s="230" t="s">
        <v>147</v>
      </c>
    </row>
    <row r="158" s="13" customFormat="1">
      <c r="A158" s="13"/>
      <c r="B158" s="231"/>
      <c r="C158" s="232"/>
      <c r="D158" s="222" t="s">
        <v>154</v>
      </c>
      <c r="E158" s="233" t="s">
        <v>19</v>
      </c>
      <c r="F158" s="234" t="s">
        <v>317</v>
      </c>
      <c r="G158" s="232"/>
      <c r="H158" s="235">
        <v>0.32400000000000001</v>
      </c>
      <c r="I158" s="236"/>
      <c r="J158" s="232"/>
      <c r="K158" s="232"/>
      <c r="L158" s="237"/>
      <c r="M158" s="238"/>
      <c r="N158" s="239"/>
      <c r="O158" s="239"/>
      <c r="P158" s="239"/>
      <c r="Q158" s="239"/>
      <c r="R158" s="239"/>
      <c r="S158" s="239"/>
      <c r="T158" s="24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1" t="s">
        <v>154</v>
      </c>
      <c r="AU158" s="241" t="s">
        <v>83</v>
      </c>
      <c r="AV158" s="13" t="s">
        <v>83</v>
      </c>
      <c r="AW158" s="13" t="s">
        <v>33</v>
      </c>
      <c r="AX158" s="13" t="s">
        <v>73</v>
      </c>
      <c r="AY158" s="241" t="s">
        <v>147</v>
      </c>
    </row>
    <row r="159" s="13" customFormat="1">
      <c r="A159" s="13"/>
      <c r="B159" s="231"/>
      <c r="C159" s="232"/>
      <c r="D159" s="222" t="s">
        <v>154</v>
      </c>
      <c r="E159" s="233" t="s">
        <v>19</v>
      </c>
      <c r="F159" s="234" t="s">
        <v>318</v>
      </c>
      <c r="G159" s="232"/>
      <c r="H159" s="235">
        <v>0.94999999999999996</v>
      </c>
      <c r="I159" s="236"/>
      <c r="J159" s="232"/>
      <c r="K159" s="232"/>
      <c r="L159" s="237"/>
      <c r="M159" s="238"/>
      <c r="N159" s="239"/>
      <c r="O159" s="239"/>
      <c r="P159" s="239"/>
      <c r="Q159" s="239"/>
      <c r="R159" s="239"/>
      <c r="S159" s="239"/>
      <c r="T159" s="24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1" t="s">
        <v>154</v>
      </c>
      <c r="AU159" s="241" t="s">
        <v>83</v>
      </c>
      <c r="AV159" s="13" t="s">
        <v>83</v>
      </c>
      <c r="AW159" s="13" t="s">
        <v>33</v>
      </c>
      <c r="AX159" s="13" t="s">
        <v>73</v>
      </c>
      <c r="AY159" s="241" t="s">
        <v>147</v>
      </c>
    </row>
    <row r="160" s="15" customFormat="1">
      <c r="A160" s="15"/>
      <c r="B160" s="259"/>
      <c r="C160" s="260"/>
      <c r="D160" s="222" t="s">
        <v>154</v>
      </c>
      <c r="E160" s="261" t="s">
        <v>19</v>
      </c>
      <c r="F160" s="262" t="s">
        <v>287</v>
      </c>
      <c r="G160" s="260"/>
      <c r="H160" s="263">
        <v>43.603999999999999</v>
      </c>
      <c r="I160" s="264"/>
      <c r="J160" s="260"/>
      <c r="K160" s="260"/>
      <c r="L160" s="265"/>
      <c r="M160" s="266"/>
      <c r="N160" s="267"/>
      <c r="O160" s="267"/>
      <c r="P160" s="267"/>
      <c r="Q160" s="267"/>
      <c r="R160" s="267"/>
      <c r="S160" s="267"/>
      <c r="T160" s="268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9" t="s">
        <v>154</v>
      </c>
      <c r="AU160" s="269" t="s">
        <v>83</v>
      </c>
      <c r="AV160" s="15" t="s">
        <v>152</v>
      </c>
      <c r="AW160" s="15" t="s">
        <v>33</v>
      </c>
      <c r="AX160" s="15" t="s">
        <v>81</v>
      </c>
      <c r="AY160" s="269" t="s">
        <v>147</v>
      </c>
    </row>
    <row r="161" s="2" customFormat="1" ht="44.25" customHeight="1">
      <c r="A161" s="40"/>
      <c r="B161" s="41"/>
      <c r="C161" s="207" t="s">
        <v>8</v>
      </c>
      <c r="D161" s="207" t="s">
        <v>148</v>
      </c>
      <c r="E161" s="208" t="s">
        <v>319</v>
      </c>
      <c r="F161" s="209" t="s">
        <v>320</v>
      </c>
      <c r="G161" s="210" t="s">
        <v>239</v>
      </c>
      <c r="H161" s="211">
        <v>135.43000000000001</v>
      </c>
      <c r="I161" s="212"/>
      <c r="J161" s="213">
        <f>ROUND(I161*H161,2)</f>
        <v>0</v>
      </c>
      <c r="K161" s="209" t="s">
        <v>240</v>
      </c>
      <c r="L161" s="46"/>
      <c r="M161" s="214" t="s">
        <v>19</v>
      </c>
      <c r="N161" s="215" t="s">
        <v>44</v>
      </c>
      <c r="O161" s="86"/>
      <c r="P161" s="216">
        <f>O161*H161</f>
        <v>0</v>
      </c>
      <c r="Q161" s="216">
        <v>0</v>
      </c>
      <c r="R161" s="216">
        <f>Q161*H161</f>
        <v>0</v>
      </c>
      <c r="S161" s="216">
        <v>0.02</v>
      </c>
      <c r="T161" s="217">
        <f>S161*H161</f>
        <v>2.7086000000000001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8" t="s">
        <v>321</v>
      </c>
      <c r="AT161" s="218" t="s">
        <v>148</v>
      </c>
      <c r="AU161" s="218" t="s">
        <v>83</v>
      </c>
      <c r="AY161" s="19" t="s">
        <v>147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19" t="s">
        <v>81</v>
      </c>
      <c r="BK161" s="219">
        <f>ROUND(I161*H161,2)</f>
        <v>0</v>
      </c>
      <c r="BL161" s="19" t="s">
        <v>321</v>
      </c>
      <c r="BM161" s="218" t="s">
        <v>322</v>
      </c>
    </row>
    <row r="162" s="2" customFormat="1">
      <c r="A162" s="40"/>
      <c r="B162" s="41"/>
      <c r="C162" s="42"/>
      <c r="D162" s="254" t="s">
        <v>242</v>
      </c>
      <c r="E162" s="42"/>
      <c r="F162" s="255" t="s">
        <v>323</v>
      </c>
      <c r="G162" s="42"/>
      <c r="H162" s="42"/>
      <c r="I162" s="256"/>
      <c r="J162" s="42"/>
      <c r="K162" s="42"/>
      <c r="L162" s="46"/>
      <c r="M162" s="257"/>
      <c r="N162" s="258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242</v>
      </c>
      <c r="AU162" s="19" t="s">
        <v>83</v>
      </c>
    </row>
    <row r="163" s="12" customFormat="1">
      <c r="A163" s="12"/>
      <c r="B163" s="220"/>
      <c r="C163" s="221"/>
      <c r="D163" s="222" t="s">
        <v>154</v>
      </c>
      <c r="E163" s="223" t="s">
        <v>19</v>
      </c>
      <c r="F163" s="224" t="s">
        <v>306</v>
      </c>
      <c r="G163" s="221"/>
      <c r="H163" s="223" t="s">
        <v>19</v>
      </c>
      <c r="I163" s="225"/>
      <c r="J163" s="221"/>
      <c r="K163" s="221"/>
      <c r="L163" s="226"/>
      <c r="M163" s="227"/>
      <c r="N163" s="228"/>
      <c r="O163" s="228"/>
      <c r="P163" s="228"/>
      <c r="Q163" s="228"/>
      <c r="R163" s="228"/>
      <c r="S163" s="228"/>
      <c r="T163" s="229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T163" s="230" t="s">
        <v>154</v>
      </c>
      <c r="AU163" s="230" t="s">
        <v>83</v>
      </c>
      <c r="AV163" s="12" t="s">
        <v>81</v>
      </c>
      <c r="AW163" s="12" t="s">
        <v>33</v>
      </c>
      <c r="AX163" s="12" t="s">
        <v>73</v>
      </c>
      <c r="AY163" s="230" t="s">
        <v>147</v>
      </c>
    </row>
    <row r="164" s="13" customFormat="1">
      <c r="A164" s="13"/>
      <c r="B164" s="231"/>
      <c r="C164" s="232"/>
      <c r="D164" s="222" t="s">
        <v>154</v>
      </c>
      <c r="E164" s="233" t="s">
        <v>19</v>
      </c>
      <c r="F164" s="234" t="s">
        <v>324</v>
      </c>
      <c r="G164" s="232"/>
      <c r="H164" s="235">
        <v>117.18000000000001</v>
      </c>
      <c r="I164" s="236"/>
      <c r="J164" s="232"/>
      <c r="K164" s="232"/>
      <c r="L164" s="237"/>
      <c r="M164" s="238"/>
      <c r="N164" s="239"/>
      <c r="O164" s="239"/>
      <c r="P164" s="239"/>
      <c r="Q164" s="239"/>
      <c r="R164" s="239"/>
      <c r="S164" s="239"/>
      <c r="T164" s="24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1" t="s">
        <v>154</v>
      </c>
      <c r="AU164" s="241" t="s">
        <v>83</v>
      </c>
      <c r="AV164" s="13" t="s">
        <v>83</v>
      </c>
      <c r="AW164" s="13" t="s">
        <v>33</v>
      </c>
      <c r="AX164" s="13" t="s">
        <v>73</v>
      </c>
      <c r="AY164" s="241" t="s">
        <v>147</v>
      </c>
    </row>
    <row r="165" s="12" customFormat="1">
      <c r="A165" s="12"/>
      <c r="B165" s="220"/>
      <c r="C165" s="221"/>
      <c r="D165" s="222" t="s">
        <v>154</v>
      </c>
      <c r="E165" s="223" t="s">
        <v>19</v>
      </c>
      <c r="F165" s="224" t="s">
        <v>325</v>
      </c>
      <c r="G165" s="221"/>
      <c r="H165" s="223" t="s">
        <v>19</v>
      </c>
      <c r="I165" s="225"/>
      <c r="J165" s="221"/>
      <c r="K165" s="221"/>
      <c r="L165" s="226"/>
      <c r="M165" s="227"/>
      <c r="N165" s="228"/>
      <c r="O165" s="228"/>
      <c r="P165" s="228"/>
      <c r="Q165" s="228"/>
      <c r="R165" s="228"/>
      <c r="S165" s="228"/>
      <c r="T165" s="229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T165" s="230" t="s">
        <v>154</v>
      </c>
      <c r="AU165" s="230" t="s">
        <v>83</v>
      </c>
      <c r="AV165" s="12" t="s">
        <v>81</v>
      </c>
      <c r="AW165" s="12" t="s">
        <v>33</v>
      </c>
      <c r="AX165" s="12" t="s">
        <v>73</v>
      </c>
      <c r="AY165" s="230" t="s">
        <v>147</v>
      </c>
    </row>
    <row r="166" s="13" customFormat="1">
      <c r="A166" s="13"/>
      <c r="B166" s="231"/>
      <c r="C166" s="232"/>
      <c r="D166" s="222" t="s">
        <v>154</v>
      </c>
      <c r="E166" s="233" t="s">
        <v>19</v>
      </c>
      <c r="F166" s="234" t="s">
        <v>326</v>
      </c>
      <c r="G166" s="232"/>
      <c r="H166" s="235">
        <v>7.5</v>
      </c>
      <c r="I166" s="236"/>
      <c r="J166" s="232"/>
      <c r="K166" s="232"/>
      <c r="L166" s="237"/>
      <c r="M166" s="238"/>
      <c r="N166" s="239"/>
      <c r="O166" s="239"/>
      <c r="P166" s="239"/>
      <c r="Q166" s="239"/>
      <c r="R166" s="239"/>
      <c r="S166" s="239"/>
      <c r="T166" s="24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1" t="s">
        <v>154</v>
      </c>
      <c r="AU166" s="241" t="s">
        <v>83</v>
      </c>
      <c r="AV166" s="13" t="s">
        <v>83</v>
      </c>
      <c r="AW166" s="13" t="s">
        <v>33</v>
      </c>
      <c r="AX166" s="13" t="s">
        <v>73</v>
      </c>
      <c r="AY166" s="241" t="s">
        <v>147</v>
      </c>
    </row>
    <row r="167" s="12" customFormat="1">
      <c r="A167" s="12"/>
      <c r="B167" s="220"/>
      <c r="C167" s="221"/>
      <c r="D167" s="222" t="s">
        <v>154</v>
      </c>
      <c r="E167" s="223" t="s">
        <v>19</v>
      </c>
      <c r="F167" s="224" t="s">
        <v>327</v>
      </c>
      <c r="G167" s="221"/>
      <c r="H167" s="223" t="s">
        <v>19</v>
      </c>
      <c r="I167" s="225"/>
      <c r="J167" s="221"/>
      <c r="K167" s="221"/>
      <c r="L167" s="226"/>
      <c r="M167" s="227"/>
      <c r="N167" s="228"/>
      <c r="O167" s="228"/>
      <c r="P167" s="228"/>
      <c r="Q167" s="228"/>
      <c r="R167" s="228"/>
      <c r="S167" s="228"/>
      <c r="T167" s="229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T167" s="230" t="s">
        <v>154</v>
      </c>
      <c r="AU167" s="230" t="s">
        <v>83</v>
      </c>
      <c r="AV167" s="12" t="s">
        <v>81</v>
      </c>
      <c r="AW167" s="12" t="s">
        <v>33</v>
      </c>
      <c r="AX167" s="12" t="s">
        <v>73</v>
      </c>
      <c r="AY167" s="230" t="s">
        <v>147</v>
      </c>
    </row>
    <row r="168" s="13" customFormat="1">
      <c r="A168" s="13"/>
      <c r="B168" s="231"/>
      <c r="C168" s="232"/>
      <c r="D168" s="222" t="s">
        <v>154</v>
      </c>
      <c r="E168" s="233" t="s">
        <v>19</v>
      </c>
      <c r="F168" s="234" t="s">
        <v>328</v>
      </c>
      <c r="G168" s="232"/>
      <c r="H168" s="235">
        <v>6.75</v>
      </c>
      <c r="I168" s="236"/>
      <c r="J168" s="232"/>
      <c r="K168" s="232"/>
      <c r="L168" s="237"/>
      <c r="M168" s="238"/>
      <c r="N168" s="239"/>
      <c r="O168" s="239"/>
      <c r="P168" s="239"/>
      <c r="Q168" s="239"/>
      <c r="R168" s="239"/>
      <c r="S168" s="239"/>
      <c r="T168" s="24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1" t="s">
        <v>154</v>
      </c>
      <c r="AU168" s="241" t="s">
        <v>83</v>
      </c>
      <c r="AV168" s="13" t="s">
        <v>83</v>
      </c>
      <c r="AW168" s="13" t="s">
        <v>33</v>
      </c>
      <c r="AX168" s="13" t="s">
        <v>73</v>
      </c>
      <c r="AY168" s="241" t="s">
        <v>147</v>
      </c>
    </row>
    <row r="169" s="13" customFormat="1">
      <c r="A169" s="13"/>
      <c r="B169" s="231"/>
      <c r="C169" s="232"/>
      <c r="D169" s="222" t="s">
        <v>154</v>
      </c>
      <c r="E169" s="233" t="s">
        <v>19</v>
      </c>
      <c r="F169" s="234" t="s">
        <v>329</v>
      </c>
      <c r="G169" s="232"/>
      <c r="H169" s="235">
        <v>4</v>
      </c>
      <c r="I169" s="236"/>
      <c r="J169" s="232"/>
      <c r="K169" s="232"/>
      <c r="L169" s="237"/>
      <c r="M169" s="238"/>
      <c r="N169" s="239"/>
      <c r="O169" s="239"/>
      <c r="P169" s="239"/>
      <c r="Q169" s="239"/>
      <c r="R169" s="239"/>
      <c r="S169" s="239"/>
      <c r="T169" s="24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1" t="s">
        <v>154</v>
      </c>
      <c r="AU169" s="241" t="s">
        <v>83</v>
      </c>
      <c r="AV169" s="13" t="s">
        <v>83</v>
      </c>
      <c r="AW169" s="13" t="s">
        <v>33</v>
      </c>
      <c r="AX169" s="13" t="s">
        <v>73</v>
      </c>
      <c r="AY169" s="241" t="s">
        <v>147</v>
      </c>
    </row>
    <row r="170" s="15" customFormat="1">
      <c r="A170" s="15"/>
      <c r="B170" s="259"/>
      <c r="C170" s="260"/>
      <c r="D170" s="222" t="s">
        <v>154</v>
      </c>
      <c r="E170" s="261" t="s">
        <v>19</v>
      </c>
      <c r="F170" s="262" t="s">
        <v>287</v>
      </c>
      <c r="G170" s="260"/>
      <c r="H170" s="263">
        <v>135.43000000000001</v>
      </c>
      <c r="I170" s="264"/>
      <c r="J170" s="260"/>
      <c r="K170" s="260"/>
      <c r="L170" s="265"/>
      <c r="M170" s="266"/>
      <c r="N170" s="267"/>
      <c r="O170" s="267"/>
      <c r="P170" s="267"/>
      <c r="Q170" s="267"/>
      <c r="R170" s="267"/>
      <c r="S170" s="267"/>
      <c r="T170" s="268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9" t="s">
        <v>154</v>
      </c>
      <c r="AU170" s="269" t="s">
        <v>83</v>
      </c>
      <c r="AV170" s="15" t="s">
        <v>152</v>
      </c>
      <c r="AW170" s="15" t="s">
        <v>33</v>
      </c>
      <c r="AX170" s="15" t="s">
        <v>81</v>
      </c>
      <c r="AY170" s="269" t="s">
        <v>147</v>
      </c>
    </row>
    <row r="171" s="2" customFormat="1" ht="44.25" customHeight="1">
      <c r="A171" s="40"/>
      <c r="B171" s="41"/>
      <c r="C171" s="207" t="s">
        <v>330</v>
      </c>
      <c r="D171" s="207" t="s">
        <v>148</v>
      </c>
      <c r="E171" s="208" t="s">
        <v>331</v>
      </c>
      <c r="F171" s="209" t="s">
        <v>332</v>
      </c>
      <c r="G171" s="210" t="s">
        <v>239</v>
      </c>
      <c r="H171" s="211">
        <v>5.0999999999999996</v>
      </c>
      <c r="I171" s="212"/>
      <c r="J171" s="213">
        <f>ROUND(I171*H171,2)</f>
        <v>0</v>
      </c>
      <c r="K171" s="209" t="s">
        <v>240</v>
      </c>
      <c r="L171" s="46"/>
      <c r="M171" s="214" t="s">
        <v>19</v>
      </c>
      <c r="N171" s="215" t="s">
        <v>44</v>
      </c>
      <c r="O171" s="86"/>
      <c r="P171" s="216">
        <f>O171*H171</f>
        <v>0</v>
      </c>
      <c r="Q171" s="216">
        <v>0</v>
      </c>
      <c r="R171" s="216">
        <f>Q171*H171</f>
        <v>0</v>
      </c>
      <c r="S171" s="216">
        <v>0.023</v>
      </c>
      <c r="T171" s="217">
        <f>S171*H171</f>
        <v>0.11729999999999999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8" t="s">
        <v>152</v>
      </c>
      <c r="AT171" s="218" t="s">
        <v>148</v>
      </c>
      <c r="AU171" s="218" t="s">
        <v>83</v>
      </c>
      <c r="AY171" s="19" t="s">
        <v>147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19" t="s">
        <v>81</v>
      </c>
      <c r="BK171" s="219">
        <f>ROUND(I171*H171,2)</f>
        <v>0</v>
      </c>
      <c r="BL171" s="19" t="s">
        <v>152</v>
      </c>
      <c r="BM171" s="218" t="s">
        <v>333</v>
      </c>
    </row>
    <row r="172" s="2" customFormat="1">
      <c r="A172" s="40"/>
      <c r="B172" s="41"/>
      <c r="C172" s="42"/>
      <c r="D172" s="254" t="s">
        <v>242</v>
      </c>
      <c r="E172" s="42"/>
      <c r="F172" s="255" t="s">
        <v>334</v>
      </c>
      <c r="G172" s="42"/>
      <c r="H172" s="42"/>
      <c r="I172" s="256"/>
      <c r="J172" s="42"/>
      <c r="K172" s="42"/>
      <c r="L172" s="46"/>
      <c r="M172" s="257"/>
      <c r="N172" s="258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242</v>
      </c>
      <c r="AU172" s="19" t="s">
        <v>83</v>
      </c>
    </row>
    <row r="173" s="12" customFormat="1">
      <c r="A173" s="12"/>
      <c r="B173" s="220"/>
      <c r="C173" s="221"/>
      <c r="D173" s="222" t="s">
        <v>154</v>
      </c>
      <c r="E173" s="223" t="s">
        <v>19</v>
      </c>
      <c r="F173" s="224" t="s">
        <v>335</v>
      </c>
      <c r="G173" s="221"/>
      <c r="H173" s="223" t="s">
        <v>19</v>
      </c>
      <c r="I173" s="225"/>
      <c r="J173" s="221"/>
      <c r="K173" s="221"/>
      <c r="L173" s="226"/>
      <c r="M173" s="227"/>
      <c r="N173" s="228"/>
      <c r="O173" s="228"/>
      <c r="P173" s="228"/>
      <c r="Q173" s="228"/>
      <c r="R173" s="228"/>
      <c r="S173" s="228"/>
      <c r="T173" s="229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T173" s="230" t="s">
        <v>154</v>
      </c>
      <c r="AU173" s="230" t="s">
        <v>83</v>
      </c>
      <c r="AV173" s="12" t="s">
        <v>81</v>
      </c>
      <c r="AW173" s="12" t="s">
        <v>33</v>
      </c>
      <c r="AX173" s="12" t="s">
        <v>73</v>
      </c>
      <c r="AY173" s="230" t="s">
        <v>147</v>
      </c>
    </row>
    <row r="174" s="13" customFormat="1">
      <c r="A174" s="13"/>
      <c r="B174" s="231"/>
      <c r="C174" s="232"/>
      <c r="D174" s="222" t="s">
        <v>154</v>
      </c>
      <c r="E174" s="233" t="s">
        <v>19</v>
      </c>
      <c r="F174" s="234" t="s">
        <v>336</v>
      </c>
      <c r="G174" s="232"/>
      <c r="H174" s="235">
        <v>5.0999999999999996</v>
      </c>
      <c r="I174" s="236"/>
      <c r="J174" s="232"/>
      <c r="K174" s="232"/>
      <c r="L174" s="237"/>
      <c r="M174" s="238"/>
      <c r="N174" s="239"/>
      <c r="O174" s="239"/>
      <c r="P174" s="239"/>
      <c r="Q174" s="239"/>
      <c r="R174" s="239"/>
      <c r="S174" s="239"/>
      <c r="T174" s="24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1" t="s">
        <v>154</v>
      </c>
      <c r="AU174" s="241" t="s">
        <v>83</v>
      </c>
      <c r="AV174" s="13" t="s">
        <v>83</v>
      </c>
      <c r="AW174" s="13" t="s">
        <v>33</v>
      </c>
      <c r="AX174" s="13" t="s">
        <v>81</v>
      </c>
      <c r="AY174" s="241" t="s">
        <v>147</v>
      </c>
    </row>
    <row r="175" s="2" customFormat="1" ht="37.8" customHeight="1">
      <c r="A175" s="40"/>
      <c r="B175" s="41"/>
      <c r="C175" s="207" t="s">
        <v>337</v>
      </c>
      <c r="D175" s="207" t="s">
        <v>148</v>
      </c>
      <c r="E175" s="208" t="s">
        <v>338</v>
      </c>
      <c r="F175" s="209" t="s">
        <v>339</v>
      </c>
      <c r="G175" s="210" t="s">
        <v>239</v>
      </c>
      <c r="H175" s="211">
        <v>63</v>
      </c>
      <c r="I175" s="212"/>
      <c r="J175" s="213">
        <f>ROUND(I175*H175,2)</f>
        <v>0</v>
      </c>
      <c r="K175" s="209" t="s">
        <v>240</v>
      </c>
      <c r="L175" s="46"/>
      <c r="M175" s="214" t="s">
        <v>19</v>
      </c>
      <c r="N175" s="215" t="s">
        <v>44</v>
      </c>
      <c r="O175" s="86"/>
      <c r="P175" s="216">
        <f>O175*H175</f>
        <v>0</v>
      </c>
      <c r="Q175" s="216">
        <v>0</v>
      </c>
      <c r="R175" s="216">
        <f>Q175*H175</f>
        <v>0</v>
      </c>
      <c r="S175" s="216">
        <v>0.075999999999999998</v>
      </c>
      <c r="T175" s="217">
        <f>S175*H175</f>
        <v>4.7880000000000003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8" t="s">
        <v>152</v>
      </c>
      <c r="AT175" s="218" t="s">
        <v>148</v>
      </c>
      <c r="AU175" s="218" t="s">
        <v>83</v>
      </c>
      <c r="AY175" s="19" t="s">
        <v>147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19" t="s">
        <v>81</v>
      </c>
      <c r="BK175" s="219">
        <f>ROUND(I175*H175,2)</f>
        <v>0</v>
      </c>
      <c r="BL175" s="19" t="s">
        <v>152</v>
      </c>
      <c r="BM175" s="218" t="s">
        <v>340</v>
      </c>
    </row>
    <row r="176" s="2" customFormat="1">
      <c r="A176" s="40"/>
      <c r="B176" s="41"/>
      <c r="C176" s="42"/>
      <c r="D176" s="254" t="s">
        <v>242</v>
      </c>
      <c r="E176" s="42"/>
      <c r="F176" s="255" t="s">
        <v>341</v>
      </c>
      <c r="G176" s="42"/>
      <c r="H176" s="42"/>
      <c r="I176" s="256"/>
      <c r="J176" s="42"/>
      <c r="K176" s="42"/>
      <c r="L176" s="46"/>
      <c r="M176" s="257"/>
      <c r="N176" s="258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242</v>
      </c>
      <c r="AU176" s="19" t="s">
        <v>83</v>
      </c>
    </row>
    <row r="177" s="12" customFormat="1">
      <c r="A177" s="12"/>
      <c r="B177" s="220"/>
      <c r="C177" s="221"/>
      <c r="D177" s="222" t="s">
        <v>154</v>
      </c>
      <c r="E177" s="223" t="s">
        <v>19</v>
      </c>
      <c r="F177" s="224" t="s">
        <v>342</v>
      </c>
      <c r="G177" s="221"/>
      <c r="H177" s="223" t="s">
        <v>19</v>
      </c>
      <c r="I177" s="225"/>
      <c r="J177" s="221"/>
      <c r="K177" s="221"/>
      <c r="L177" s="226"/>
      <c r="M177" s="227"/>
      <c r="N177" s="228"/>
      <c r="O177" s="228"/>
      <c r="P177" s="228"/>
      <c r="Q177" s="228"/>
      <c r="R177" s="228"/>
      <c r="S177" s="228"/>
      <c r="T177" s="229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T177" s="230" t="s">
        <v>154</v>
      </c>
      <c r="AU177" s="230" t="s">
        <v>83</v>
      </c>
      <c r="AV177" s="12" t="s">
        <v>81</v>
      </c>
      <c r="AW177" s="12" t="s">
        <v>33</v>
      </c>
      <c r="AX177" s="12" t="s">
        <v>73</v>
      </c>
      <c r="AY177" s="230" t="s">
        <v>147</v>
      </c>
    </row>
    <row r="178" s="13" customFormat="1">
      <c r="A178" s="13"/>
      <c r="B178" s="231"/>
      <c r="C178" s="232"/>
      <c r="D178" s="222" t="s">
        <v>154</v>
      </c>
      <c r="E178" s="233" t="s">
        <v>19</v>
      </c>
      <c r="F178" s="234" t="s">
        <v>343</v>
      </c>
      <c r="G178" s="232"/>
      <c r="H178" s="235">
        <v>5.4000000000000004</v>
      </c>
      <c r="I178" s="236"/>
      <c r="J178" s="232"/>
      <c r="K178" s="232"/>
      <c r="L178" s="237"/>
      <c r="M178" s="238"/>
      <c r="N178" s="239"/>
      <c r="O178" s="239"/>
      <c r="P178" s="239"/>
      <c r="Q178" s="239"/>
      <c r="R178" s="239"/>
      <c r="S178" s="239"/>
      <c r="T178" s="24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1" t="s">
        <v>154</v>
      </c>
      <c r="AU178" s="241" t="s">
        <v>83</v>
      </c>
      <c r="AV178" s="13" t="s">
        <v>83</v>
      </c>
      <c r="AW178" s="13" t="s">
        <v>33</v>
      </c>
      <c r="AX178" s="13" t="s">
        <v>73</v>
      </c>
      <c r="AY178" s="241" t="s">
        <v>147</v>
      </c>
    </row>
    <row r="179" s="12" customFormat="1">
      <c r="A179" s="12"/>
      <c r="B179" s="220"/>
      <c r="C179" s="221"/>
      <c r="D179" s="222" t="s">
        <v>154</v>
      </c>
      <c r="E179" s="223" t="s">
        <v>19</v>
      </c>
      <c r="F179" s="224" t="s">
        <v>344</v>
      </c>
      <c r="G179" s="221"/>
      <c r="H179" s="223" t="s">
        <v>19</v>
      </c>
      <c r="I179" s="225"/>
      <c r="J179" s="221"/>
      <c r="K179" s="221"/>
      <c r="L179" s="226"/>
      <c r="M179" s="227"/>
      <c r="N179" s="228"/>
      <c r="O179" s="228"/>
      <c r="P179" s="228"/>
      <c r="Q179" s="228"/>
      <c r="R179" s="228"/>
      <c r="S179" s="228"/>
      <c r="T179" s="229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T179" s="230" t="s">
        <v>154</v>
      </c>
      <c r="AU179" s="230" t="s">
        <v>83</v>
      </c>
      <c r="AV179" s="12" t="s">
        <v>81</v>
      </c>
      <c r="AW179" s="12" t="s">
        <v>33</v>
      </c>
      <c r="AX179" s="12" t="s">
        <v>73</v>
      </c>
      <c r="AY179" s="230" t="s">
        <v>147</v>
      </c>
    </row>
    <row r="180" s="13" customFormat="1">
      <c r="A180" s="13"/>
      <c r="B180" s="231"/>
      <c r="C180" s="232"/>
      <c r="D180" s="222" t="s">
        <v>154</v>
      </c>
      <c r="E180" s="233" t="s">
        <v>19</v>
      </c>
      <c r="F180" s="234" t="s">
        <v>345</v>
      </c>
      <c r="G180" s="232"/>
      <c r="H180" s="235">
        <v>57.600000000000001</v>
      </c>
      <c r="I180" s="236"/>
      <c r="J180" s="232"/>
      <c r="K180" s="232"/>
      <c r="L180" s="237"/>
      <c r="M180" s="238"/>
      <c r="N180" s="239"/>
      <c r="O180" s="239"/>
      <c r="P180" s="239"/>
      <c r="Q180" s="239"/>
      <c r="R180" s="239"/>
      <c r="S180" s="239"/>
      <c r="T180" s="24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1" t="s">
        <v>154</v>
      </c>
      <c r="AU180" s="241" t="s">
        <v>83</v>
      </c>
      <c r="AV180" s="13" t="s">
        <v>83</v>
      </c>
      <c r="AW180" s="13" t="s">
        <v>33</v>
      </c>
      <c r="AX180" s="13" t="s">
        <v>73</v>
      </c>
      <c r="AY180" s="241" t="s">
        <v>147</v>
      </c>
    </row>
    <row r="181" s="15" customFormat="1">
      <c r="A181" s="15"/>
      <c r="B181" s="259"/>
      <c r="C181" s="260"/>
      <c r="D181" s="222" t="s">
        <v>154</v>
      </c>
      <c r="E181" s="261" t="s">
        <v>19</v>
      </c>
      <c r="F181" s="262" t="s">
        <v>287</v>
      </c>
      <c r="G181" s="260"/>
      <c r="H181" s="263">
        <v>63</v>
      </c>
      <c r="I181" s="264"/>
      <c r="J181" s="260"/>
      <c r="K181" s="260"/>
      <c r="L181" s="265"/>
      <c r="M181" s="266"/>
      <c r="N181" s="267"/>
      <c r="O181" s="267"/>
      <c r="P181" s="267"/>
      <c r="Q181" s="267"/>
      <c r="R181" s="267"/>
      <c r="S181" s="267"/>
      <c r="T181" s="268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9" t="s">
        <v>154</v>
      </c>
      <c r="AU181" s="269" t="s">
        <v>83</v>
      </c>
      <c r="AV181" s="15" t="s">
        <v>152</v>
      </c>
      <c r="AW181" s="15" t="s">
        <v>33</v>
      </c>
      <c r="AX181" s="15" t="s">
        <v>81</v>
      </c>
      <c r="AY181" s="269" t="s">
        <v>147</v>
      </c>
    </row>
    <row r="182" s="2" customFormat="1" ht="33" customHeight="1">
      <c r="A182" s="40"/>
      <c r="B182" s="41"/>
      <c r="C182" s="207" t="s">
        <v>346</v>
      </c>
      <c r="D182" s="207" t="s">
        <v>148</v>
      </c>
      <c r="E182" s="208" t="s">
        <v>347</v>
      </c>
      <c r="F182" s="209" t="s">
        <v>348</v>
      </c>
      <c r="G182" s="210" t="s">
        <v>239</v>
      </c>
      <c r="H182" s="211">
        <v>2.1600000000000001</v>
      </c>
      <c r="I182" s="212"/>
      <c r="J182" s="213">
        <f>ROUND(I182*H182,2)</f>
        <v>0</v>
      </c>
      <c r="K182" s="209" t="s">
        <v>240</v>
      </c>
      <c r="L182" s="46"/>
      <c r="M182" s="214" t="s">
        <v>19</v>
      </c>
      <c r="N182" s="215" t="s">
        <v>44</v>
      </c>
      <c r="O182" s="86"/>
      <c r="P182" s="216">
        <f>O182*H182</f>
        <v>0</v>
      </c>
      <c r="Q182" s="216">
        <v>0</v>
      </c>
      <c r="R182" s="216">
        <f>Q182*H182</f>
        <v>0</v>
      </c>
      <c r="S182" s="216">
        <v>0.072999999999999995</v>
      </c>
      <c r="T182" s="217">
        <f>S182*H182</f>
        <v>0.15767999999999999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8" t="s">
        <v>152</v>
      </c>
      <c r="AT182" s="218" t="s">
        <v>148</v>
      </c>
      <c r="AU182" s="218" t="s">
        <v>83</v>
      </c>
      <c r="AY182" s="19" t="s">
        <v>147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19" t="s">
        <v>81</v>
      </c>
      <c r="BK182" s="219">
        <f>ROUND(I182*H182,2)</f>
        <v>0</v>
      </c>
      <c r="BL182" s="19" t="s">
        <v>152</v>
      </c>
      <c r="BM182" s="218" t="s">
        <v>349</v>
      </c>
    </row>
    <row r="183" s="2" customFormat="1">
      <c r="A183" s="40"/>
      <c r="B183" s="41"/>
      <c r="C183" s="42"/>
      <c r="D183" s="254" t="s">
        <v>242</v>
      </c>
      <c r="E183" s="42"/>
      <c r="F183" s="255" t="s">
        <v>350</v>
      </c>
      <c r="G183" s="42"/>
      <c r="H183" s="42"/>
      <c r="I183" s="256"/>
      <c r="J183" s="42"/>
      <c r="K183" s="42"/>
      <c r="L183" s="46"/>
      <c r="M183" s="257"/>
      <c r="N183" s="258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242</v>
      </c>
      <c r="AU183" s="19" t="s">
        <v>83</v>
      </c>
    </row>
    <row r="184" s="12" customFormat="1">
      <c r="A184" s="12"/>
      <c r="B184" s="220"/>
      <c r="C184" s="221"/>
      <c r="D184" s="222" t="s">
        <v>154</v>
      </c>
      <c r="E184" s="223" t="s">
        <v>19</v>
      </c>
      <c r="F184" s="224" t="s">
        <v>351</v>
      </c>
      <c r="G184" s="221"/>
      <c r="H184" s="223" t="s">
        <v>19</v>
      </c>
      <c r="I184" s="225"/>
      <c r="J184" s="221"/>
      <c r="K184" s="221"/>
      <c r="L184" s="226"/>
      <c r="M184" s="227"/>
      <c r="N184" s="228"/>
      <c r="O184" s="228"/>
      <c r="P184" s="228"/>
      <c r="Q184" s="228"/>
      <c r="R184" s="228"/>
      <c r="S184" s="228"/>
      <c r="T184" s="229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T184" s="230" t="s">
        <v>154</v>
      </c>
      <c r="AU184" s="230" t="s">
        <v>83</v>
      </c>
      <c r="AV184" s="12" t="s">
        <v>81</v>
      </c>
      <c r="AW184" s="12" t="s">
        <v>33</v>
      </c>
      <c r="AX184" s="12" t="s">
        <v>73</v>
      </c>
      <c r="AY184" s="230" t="s">
        <v>147</v>
      </c>
    </row>
    <row r="185" s="13" customFormat="1">
      <c r="A185" s="13"/>
      <c r="B185" s="231"/>
      <c r="C185" s="232"/>
      <c r="D185" s="222" t="s">
        <v>154</v>
      </c>
      <c r="E185" s="233" t="s">
        <v>19</v>
      </c>
      <c r="F185" s="234" t="s">
        <v>352</v>
      </c>
      <c r="G185" s="232"/>
      <c r="H185" s="235">
        <v>1.0800000000000001</v>
      </c>
      <c r="I185" s="236"/>
      <c r="J185" s="232"/>
      <c r="K185" s="232"/>
      <c r="L185" s="237"/>
      <c r="M185" s="238"/>
      <c r="N185" s="239"/>
      <c r="O185" s="239"/>
      <c r="P185" s="239"/>
      <c r="Q185" s="239"/>
      <c r="R185" s="239"/>
      <c r="S185" s="239"/>
      <c r="T185" s="24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1" t="s">
        <v>154</v>
      </c>
      <c r="AU185" s="241" t="s">
        <v>83</v>
      </c>
      <c r="AV185" s="13" t="s">
        <v>83</v>
      </c>
      <c r="AW185" s="13" t="s">
        <v>33</v>
      </c>
      <c r="AX185" s="13" t="s">
        <v>73</v>
      </c>
      <c r="AY185" s="241" t="s">
        <v>147</v>
      </c>
    </row>
    <row r="186" s="13" customFormat="1">
      <c r="A186" s="13"/>
      <c r="B186" s="231"/>
      <c r="C186" s="232"/>
      <c r="D186" s="222" t="s">
        <v>154</v>
      </c>
      <c r="E186" s="233" t="s">
        <v>19</v>
      </c>
      <c r="F186" s="234" t="s">
        <v>353</v>
      </c>
      <c r="G186" s="232"/>
      <c r="H186" s="235">
        <v>1.0800000000000001</v>
      </c>
      <c r="I186" s="236"/>
      <c r="J186" s="232"/>
      <c r="K186" s="232"/>
      <c r="L186" s="237"/>
      <c r="M186" s="238"/>
      <c r="N186" s="239"/>
      <c r="O186" s="239"/>
      <c r="P186" s="239"/>
      <c r="Q186" s="239"/>
      <c r="R186" s="239"/>
      <c r="S186" s="239"/>
      <c r="T186" s="24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1" t="s">
        <v>154</v>
      </c>
      <c r="AU186" s="241" t="s">
        <v>83</v>
      </c>
      <c r="AV186" s="13" t="s">
        <v>83</v>
      </c>
      <c r="AW186" s="13" t="s">
        <v>33</v>
      </c>
      <c r="AX186" s="13" t="s">
        <v>73</v>
      </c>
      <c r="AY186" s="241" t="s">
        <v>147</v>
      </c>
    </row>
    <row r="187" s="15" customFormat="1">
      <c r="A187" s="15"/>
      <c r="B187" s="259"/>
      <c r="C187" s="260"/>
      <c r="D187" s="222" t="s">
        <v>154</v>
      </c>
      <c r="E187" s="261" t="s">
        <v>19</v>
      </c>
      <c r="F187" s="262" t="s">
        <v>287</v>
      </c>
      <c r="G187" s="260"/>
      <c r="H187" s="263">
        <v>2.1600000000000001</v>
      </c>
      <c r="I187" s="264"/>
      <c r="J187" s="260"/>
      <c r="K187" s="260"/>
      <c r="L187" s="265"/>
      <c r="M187" s="266"/>
      <c r="N187" s="267"/>
      <c r="O187" s="267"/>
      <c r="P187" s="267"/>
      <c r="Q187" s="267"/>
      <c r="R187" s="267"/>
      <c r="S187" s="267"/>
      <c r="T187" s="268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9" t="s">
        <v>154</v>
      </c>
      <c r="AU187" s="269" t="s">
        <v>83</v>
      </c>
      <c r="AV187" s="15" t="s">
        <v>152</v>
      </c>
      <c r="AW187" s="15" t="s">
        <v>33</v>
      </c>
      <c r="AX187" s="15" t="s">
        <v>81</v>
      </c>
      <c r="AY187" s="269" t="s">
        <v>147</v>
      </c>
    </row>
    <row r="188" s="2" customFormat="1" ht="33" customHeight="1">
      <c r="A188" s="40"/>
      <c r="B188" s="41"/>
      <c r="C188" s="207" t="s">
        <v>321</v>
      </c>
      <c r="D188" s="207" t="s">
        <v>148</v>
      </c>
      <c r="E188" s="208" t="s">
        <v>354</v>
      </c>
      <c r="F188" s="209" t="s">
        <v>355</v>
      </c>
      <c r="G188" s="210" t="s">
        <v>239</v>
      </c>
      <c r="H188" s="211">
        <v>29.050000000000001</v>
      </c>
      <c r="I188" s="212"/>
      <c r="J188" s="213">
        <f>ROUND(I188*H188,2)</f>
        <v>0</v>
      </c>
      <c r="K188" s="209" t="s">
        <v>240</v>
      </c>
      <c r="L188" s="46"/>
      <c r="M188" s="214" t="s">
        <v>19</v>
      </c>
      <c r="N188" s="215" t="s">
        <v>44</v>
      </c>
      <c r="O188" s="86"/>
      <c r="P188" s="216">
        <f>O188*H188</f>
        <v>0</v>
      </c>
      <c r="Q188" s="216">
        <v>0</v>
      </c>
      <c r="R188" s="216">
        <f>Q188*H188</f>
        <v>0</v>
      </c>
      <c r="S188" s="216">
        <v>0.058999999999999997</v>
      </c>
      <c r="T188" s="217">
        <f>S188*H188</f>
        <v>1.7139499999999999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8" t="s">
        <v>152</v>
      </c>
      <c r="AT188" s="218" t="s">
        <v>148</v>
      </c>
      <c r="AU188" s="218" t="s">
        <v>83</v>
      </c>
      <c r="AY188" s="19" t="s">
        <v>147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19" t="s">
        <v>81</v>
      </c>
      <c r="BK188" s="219">
        <f>ROUND(I188*H188,2)</f>
        <v>0</v>
      </c>
      <c r="BL188" s="19" t="s">
        <v>152</v>
      </c>
      <c r="BM188" s="218" t="s">
        <v>356</v>
      </c>
    </row>
    <row r="189" s="2" customFormat="1">
      <c r="A189" s="40"/>
      <c r="B189" s="41"/>
      <c r="C189" s="42"/>
      <c r="D189" s="254" t="s">
        <v>242</v>
      </c>
      <c r="E189" s="42"/>
      <c r="F189" s="255" t="s">
        <v>357</v>
      </c>
      <c r="G189" s="42"/>
      <c r="H189" s="42"/>
      <c r="I189" s="256"/>
      <c r="J189" s="42"/>
      <c r="K189" s="42"/>
      <c r="L189" s="46"/>
      <c r="M189" s="257"/>
      <c r="N189" s="258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242</v>
      </c>
      <c r="AU189" s="19" t="s">
        <v>83</v>
      </c>
    </row>
    <row r="190" s="12" customFormat="1">
      <c r="A190" s="12"/>
      <c r="B190" s="220"/>
      <c r="C190" s="221"/>
      <c r="D190" s="222" t="s">
        <v>154</v>
      </c>
      <c r="E190" s="223" t="s">
        <v>19</v>
      </c>
      <c r="F190" s="224" t="s">
        <v>306</v>
      </c>
      <c r="G190" s="221"/>
      <c r="H190" s="223" t="s">
        <v>19</v>
      </c>
      <c r="I190" s="225"/>
      <c r="J190" s="221"/>
      <c r="K190" s="221"/>
      <c r="L190" s="226"/>
      <c r="M190" s="227"/>
      <c r="N190" s="228"/>
      <c r="O190" s="228"/>
      <c r="P190" s="228"/>
      <c r="Q190" s="228"/>
      <c r="R190" s="228"/>
      <c r="S190" s="228"/>
      <c r="T190" s="229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T190" s="230" t="s">
        <v>154</v>
      </c>
      <c r="AU190" s="230" t="s">
        <v>83</v>
      </c>
      <c r="AV190" s="12" t="s">
        <v>81</v>
      </c>
      <c r="AW190" s="12" t="s">
        <v>33</v>
      </c>
      <c r="AX190" s="12" t="s">
        <v>73</v>
      </c>
      <c r="AY190" s="230" t="s">
        <v>147</v>
      </c>
    </row>
    <row r="191" s="13" customFormat="1">
      <c r="A191" s="13"/>
      <c r="B191" s="231"/>
      <c r="C191" s="232"/>
      <c r="D191" s="222" t="s">
        <v>154</v>
      </c>
      <c r="E191" s="233" t="s">
        <v>19</v>
      </c>
      <c r="F191" s="234" t="s">
        <v>358</v>
      </c>
      <c r="G191" s="232"/>
      <c r="H191" s="235">
        <v>13.65</v>
      </c>
      <c r="I191" s="236"/>
      <c r="J191" s="232"/>
      <c r="K191" s="232"/>
      <c r="L191" s="237"/>
      <c r="M191" s="238"/>
      <c r="N191" s="239"/>
      <c r="O191" s="239"/>
      <c r="P191" s="239"/>
      <c r="Q191" s="239"/>
      <c r="R191" s="239"/>
      <c r="S191" s="239"/>
      <c r="T191" s="24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1" t="s">
        <v>154</v>
      </c>
      <c r="AU191" s="241" t="s">
        <v>83</v>
      </c>
      <c r="AV191" s="13" t="s">
        <v>83</v>
      </c>
      <c r="AW191" s="13" t="s">
        <v>33</v>
      </c>
      <c r="AX191" s="13" t="s">
        <v>73</v>
      </c>
      <c r="AY191" s="241" t="s">
        <v>147</v>
      </c>
    </row>
    <row r="192" s="13" customFormat="1">
      <c r="A192" s="13"/>
      <c r="B192" s="231"/>
      <c r="C192" s="232"/>
      <c r="D192" s="222" t="s">
        <v>154</v>
      </c>
      <c r="E192" s="233" t="s">
        <v>19</v>
      </c>
      <c r="F192" s="234" t="s">
        <v>359</v>
      </c>
      <c r="G192" s="232"/>
      <c r="H192" s="235">
        <v>15.4</v>
      </c>
      <c r="I192" s="236"/>
      <c r="J192" s="232"/>
      <c r="K192" s="232"/>
      <c r="L192" s="237"/>
      <c r="M192" s="238"/>
      <c r="N192" s="239"/>
      <c r="O192" s="239"/>
      <c r="P192" s="239"/>
      <c r="Q192" s="239"/>
      <c r="R192" s="239"/>
      <c r="S192" s="239"/>
      <c r="T192" s="24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1" t="s">
        <v>154</v>
      </c>
      <c r="AU192" s="241" t="s">
        <v>83</v>
      </c>
      <c r="AV192" s="13" t="s">
        <v>83</v>
      </c>
      <c r="AW192" s="13" t="s">
        <v>33</v>
      </c>
      <c r="AX192" s="13" t="s">
        <v>73</v>
      </c>
      <c r="AY192" s="241" t="s">
        <v>147</v>
      </c>
    </row>
    <row r="193" s="15" customFormat="1">
      <c r="A193" s="15"/>
      <c r="B193" s="259"/>
      <c r="C193" s="260"/>
      <c r="D193" s="222" t="s">
        <v>154</v>
      </c>
      <c r="E193" s="261" t="s">
        <v>19</v>
      </c>
      <c r="F193" s="262" t="s">
        <v>287</v>
      </c>
      <c r="G193" s="260"/>
      <c r="H193" s="263">
        <v>29.050000000000001</v>
      </c>
      <c r="I193" s="264"/>
      <c r="J193" s="260"/>
      <c r="K193" s="260"/>
      <c r="L193" s="265"/>
      <c r="M193" s="266"/>
      <c r="N193" s="267"/>
      <c r="O193" s="267"/>
      <c r="P193" s="267"/>
      <c r="Q193" s="267"/>
      <c r="R193" s="267"/>
      <c r="S193" s="267"/>
      <c r="T193" s="268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9" t="s">
        <v>154</v>
      </c>
      <c r="AU193" s="269" t="s">
        <v>83</v>
      </c>
      <c r="AV193" s="15" t="s">
        <v>152</v>
      </c>
      <c r="AW193" s="15" t="s">
        <v>33</v>
      </c>
      <c r="AX193" s="15" t="s">
        <v>81</v>
      </c>
      <c r="AY193" s="269" t="s">
        <v>147</v>
      </c>
    </row>
    <row r="194" s="2" customFormat="1" ht="55.5" customHeight="1">
      <c r="A194" s="40"/>
      <c r="B194" s="41"/>
      <c r="C194" s="207" t="s">
        <v>360</v>
      </c>
      <c r="D194" s="207" t="s">
        <v>148</v>
      </c>
      <c r="E194" s="208" t="s">
        <v>361</v>
      </c>
      <c r="F194" s="209" t="s">
        <v>362</v>
      </c>
      <c r="G194" s="210" t="s">
        <v>239</v>
      </c>
      <c r="H194" s="211">
        <v>8.6400000000000006</v>
      </c>
      <c r="I194" s="212"/>
      <c r="J194" s="213">
        <f>ROUND(I194*H194,2)</f>
        <v>0</v>
      </c>
      <c r="K194" s="209" t="s">
        <v>240</v>
      </c>
      <c r="L194" s="46"/>
      <c r="M194" s="214" t="s">
        <v>19</v>
      </c>
      <c r="N194" s="215" t="s">
        <v>44</v>
      </c>
      <c r="O194" s="86"/>
      <c r="P194" s="216">
        <f>O194*H194</f>
        <v>0</v>
      </c>
      <c r="Q194" s="216">
        <v>0</v>
      </c>
      <c r="R194" s="216">
        <f>Q194*H194</f>
        <v>0</v>
      </c>
      <c r="S194" s="216">
        <v>0.27000000000000002</v>
      </c>
      <c r="T194" s="217">
        <f>S194*H194</f>
        <v>2.3328000000000002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8" t="s">
        <v>152</v>
      </c>
      <c r="AT194" s="218" t="s">
        <v>148</v>
      </c>
      <c r="AU194" s="218" t="s">
        <v>83</v>
      </c>
      <c r="AY194" s="19" t="s">
        <v>147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19" t="s">
        <v>81</v>
      </c>
      <c r="BK194" s="219">
        <f>ROUND(I194*H194,2)</f>
        <v>0</v>
      </c>
      <c r="BL194" s="19" t="s">
        <v>152</v>
      </c>
      <c r="BM194" s="218" t="s">
        <v>363</v>
      </c>
    </row>
    <row r="195" s="2" customFormat="1">
      <c r="A195" s="40"/>
      <c r="B195" s="41"/>
      <c r="C195" s="42"/>
      <c r="D195" s="254" t="s">
        <v>242</v>
      </c>
      <c r="E195" s="42"/>
      <c r="F195" s="255" t="s">
        <v>364</v>
      </c>
      <c r="G195" s="42"/>
      <c r="H195" s="42"/>
      <c r="I195" s="256"/>
      <c r="J195" s="42"/>
      <c r="K195" s="42"/>
      <c r="L195" s="46"/>
      <c r="M195" s="257"/>
      <c r="N195" s="258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242</v>
      </c>
      <c r="AU195" s="19" t="s">
        <v>83</v>
      </c>
    </row>
    <row r="196" s="12" customFormat="1">
      <c r="A196" s="12"/>
      <c r="B196" s="220"/>
      <c r="C196" s="221"/>
      <c r="D196" s="222" t="s">
        <v>154</v>
      </c>
      <c r="E196" s="223" t="s">
        <v>19</v>
      </c>
      <c r="F196" s="224" t="s">
        <v>365</v>
      </c>
      <c r="G196" s="221"/>
      <c r="H196" s="223" t="s">
        <v>19</v>
      </c>
      <c r="I196" s="225"/>
      <c r="J196" s="221"/>
      <c r="K196" s="221"/>
      <c r="L196" s="226"/>
      <c r="M196" s="227"/>
      <c r="N196" s="228"/>
      <c r="O196" s="228"/>
      <c r="P196" s="228"/>
      <c r="Q196" s="228"/>
      <c r="R196" s="228"/>
      <c r="S196" s="228"/>
      <c r="T196" s="229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T196" s="230" t="s">
        <v>154</v>
      </c>
      <c r="AU196" s="230" t="s">
        <v>83</v>
      </c>
      <c r="AV196" s="12" t="s">
        <v>81</v>
      </c>
      <c r="AW196" s="12" t="s">
        <v>33</v>
      </c>
      <c r="AX196" s="12" t="s">
        <v>73</v>
      </c>
      <c r="AY196" s="230" t="s">
        <v>147</v>
      </c>
    </row>
    <row r="197" s="13" customFormat="1">
      <c r="A197" s="13"/>
      <c r="B197" s="231"/>
      <c r="C197" s="232"/>
      <c r="D197" s="222" t="s">
        <v>154</v>
      </c>
      <c r="E197" s="233" t="s">
        <v>19</v>
      </c>
      <c r="F197" s="234" t="s">
        <v>366</v>
      </c>
      <c r="G197" s="232"/>
      <c r="H197" s="235">
        <v>8.6400000000000006</v>
      </c>
      <c r="I197" s="236"/>
      <c r="J197" s="232"/>
      <c r="K197" s="232"/>
      <c r="L197" s="237"/>
      <c r="M197" s="238"/>
      <c r="N197" s="239"/>
      <c r="O197" s="239"/>
      <c r="P197" s="239"/>
      <c r="Q197" s="239"/>
      <c r="R197" s="239"/>
      <c r="S197" s="239"/>
      <c r="T197" s="24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1" t="s">
        <v>154</v>
      </c>
      <c r="AU197" s="241" t="s">
        <v>83</v>
      </c>
      <c r="AV197" s="13" t="s">
        <v>83</v>
      </c>
      <c r="AW197" s="13" t="s">
        <v>33</v>
      </c>
      <c r="AX197" s="13" t="s">
        <v>81</v>
      </c>
      <c r="AY197" s="241" t="s">
        <v>147</v>
      </c>
    </row>
    <row r="198" s="2" customFormat="1" ht="55.5" customHeight="1">
      <c r="A198" s="40"/>
      <c r="B198" s="41"/>
      <c r="C198" s="207" t="s">
        <v>367</v>
      </c>
      <c r="D198" s="207" t="s">
        <v>148</v>
      </c>
      <c r="E198" s="208" t="s">
        <v>368</v>
      </c>
      <c r="F198" s="209" t="s">
        <v>369</v>
      </c>
      <c r="G198" s="210" t="s">
        <v>272</v>
      </c>
      <c r="H198" s="211">
        <v>9.6649999999999991</v>
      </c>
      <c r="I198" s="212"/>
      <c r="J198" s="213">
        <f>ROUND(I198*H198,2)</f>
        <v>0</v>
      </c>
      <c r="K198" s="209" t="s">
        <v>240</v>
      </c>
      <c r="L198" s="46"/>
      <c r="M198" s="214" t="s">
        <v>19</v>
      </c>
      <c r="N198" s="215" t="s">
        <v>44</v>
      </c>
      <c r="O198" s="86"/>
      <c r="P198" s="216">
        <f>O198*H198</f>
        <v>0</v>
      </c>
      <c r="Q198" s="216">
        <v>0</v>
      </c>
      <c r="R198" s="216">
        <f>Q198*H198</f>
        <v>0</v>
      </c>
      <c r="S198" s="216">
        <v>1.8</v>
      </c>
      <c r="T198" s="217">
        <f>S198*H198</f>
        <v>17.396999999999998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8" t="s">
        <v>152</v>
      </c>
      <c r="AT198" s="218" t="s">
        <v>148</v>
      </c>
      <c r="AU198" s="218" t="s">
        <v>83</v>
      </c>
      <c r="AY198" s="19" t="s">
        <v>147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19" t="s">
        <v>81</v>
      </c>
      <c r="BK198" s="219">
        <f>ROUND(I198*H198,2)</f>
        <v>0</v>
      </c>
      <c r="BL198" s="19" t="s">
        <v>152</v>
      </c>
      <c r="BM198" s="218" t="s">
        <v>370</v>
      </c>
    </row>
    <row r="199" s="2" customFormat="1">
      <c r="A199" s="40"/>
      <c r="B199" s="41"/>
      <c r="C199" s="42"/>
      <c r="D199" s="254" t="s">
        <v>242</v>
      </c>
      <c r="E199" s="42"/>
      <c r="F199" s="255" t="s">
        <v>371</v>
      </c>
      <c r="G199" s="42"/>
      <c r="H199" s="42"/>
      <c r="I199" s="256"/>
      <c r="J199" s="42"/>
      <c r="K199" s="42"/>
      <c r="L199" s="46"/>
      <c r="M199" s="257"/>
      <c r="N199" s="258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242</v>
      </c>
      <c r="AU199" s="19" t="s">
        <v>83</v>
      </c>
    </row>
    <row r="200" s="12" customFormat="1">
      <c r="A200" s="12"/>
      <c r="B200" s="220"/>
      <c r="C200" s="221"/>
      <c r="D200" s="222" t="s">
        <v>154</v>
      </c>
      <c r="E200" s="223" t="s">
        <v>19</v>
      </c>
      <c r="F200" s="224" t="s">
        <v>372</v>
      </c>
      <c r="G200" s="221"/>
      <c r="H200" s="223" t="s">
        <v>19</v>
      </c>
      <c r="I200" s="225"/>
      <c r="J200" s="221"/>
      <c r="K200" s="221"/>
      <c r="L200" s="226"/>
      <c r="M200" s="227"/>
      <c r="N200" s="228"/>
      <c r="O200" s="228"/>
      <c r="P200" s="228"/>
      <c r="Q200" s="228"/>
      <c r="R200" s="228"/>
      <c r="S200" s="228"/>
      <c r="T200" s="229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T200" s="230" t="s">
        <v>154</v>
      </c>
      <c r="AU200" s="230" t="s">
        <v>83</v>
      </c>
      <c r="AV200" s="12" t="s">
        <v>81</v>
      </c>
      <c r="AW200" s="12" t="s">
        <v>33</v>
      </c>
      <c r="AX200" s="12" t="s">
        <v>73</v>
      </c>
      <c r="AY200" s="230" t="s">
        <v>147</v>
      </c>
    </row>
    <row r="201" s="13" customFormat="1">
      <c r="A201" s="13"/>
      <c r="B201" s="231"/>
      <c r="C201" s="232"/>
      <c r="D201" s="222" t="s">
        <v>154</v>
      </c>
      <c r="E201" s="233" t="s">
        <v>19</v>
      </c>
      <c r="F201" s="234" t="s">
        <v>373</v>
      </c>
      <c r="G201" s="232"/>
      <c r="H201" s="235">
        <v>0.27000000000000002</v>
      </c>
      <c r="I201" s="236"/>
      <c r="J201" s="232"/>
      <c r="K201" s="232"/>
      <c r="L201" s="237"/>
      <c r="M201" s="238"/>
      <c r="N201" s="239"/>
      <c r="O201" s="239"/>
      <c r="P201" s="239"/>
      <c r="Q201" s="239"/>
      <c r="R201" s="239"/>
      <c r="S201" s="239"/>
      <c r="T201" s="24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1" t="s">
        <v>154</v>
      </c>
      <c r="AU201" s="241" t="s">
        <v>83</v>
      </c>
      <c r="AV201" s="13" t="s">
        <v>83</v>
      </c>
      <c r="AW201" s="13" t="s">
        <v>33</v>
      </c>
      <c r="AX201" s="13" t="s">
        <v>73</v>
      </c>
      <c r="AY201" s="241" t="s">
        <v>147</v>
      </c>
    </row>
    <row r="202" s="12" customFormat="1">
      <c r="A202" s="12"/>
      <c r="B202" s="220"/>
      <c r="C202" s="221"/>
      <c r="D202" s="222" t="s">
        <v>154</v>
      </c>
      <c r="E202" s="223" t="s">
        <v>19</v>
      </c>
      <c r="F202" s="224" t="s">
        <v>327</v>
      </c>
      <c r="G202" s="221"/>
      <c r="H202" s="223" t="s">
        <v>19</v>
      </c>
      <c r="I202" s="225"/>
      <c r="J202" s="221"/>
      <c r="K202" s="221"/>
      <c r="L202" s="226"/>
      <c r="M202" s="227"/>
      <c r="N202" s="228"/>
      <c r="O202" s="228"/>
      <c r="P202" s="228"/>
      <c r="Q202" s="228"/>
      <c r="R202" s="228"/>
      <c r="S202" s="228"/>
      <c r="T202" s="229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T202" s="230" t="s">
        <v>154</v>
      </c>
      <c r="AU202" s="230" t="s">
        <v>83</v>
      </c>
      <c r="AV202" s="12" t="s">
        <v>81</v>
      </c>
      <c r="AW202" s="12" t="s">
        <v>33</v>
      </c>
      <c r="AX202" s="12" t="s">
        <v>73</v>
      </c>
      <c r="AY202" s="230" t="s">
        <v>147</v>
      </c>
    </row>
    <row r="203" s="13" customFormat="1">
      <c r="A203" s="13"/>
      <c r="B203" s="231"/>
      <c r="C203" s="232"/>
      <c r="D203" s="222" t="s">
        <v>154</v>
      </c>
      <c r="E203" s="233" t="s">
        <v>19</v>
      </c>
      <c r="F203" s="234" t="s">
        <v>374</v>
      </c>
      <c r="G203" s="232"/>
      <c r="H203" s="235">
        <v>1.125</v>
      </c>
      <c r="I203" s="236"/>
      <c r="J203" s="232"/>
      <c r="K203" s="232"/>
      <c r="L203" s="237"/>
      <c r="M203" s="238"/>
      <c r="N203" s="239"/>
      <c r="O203" s="239"/>
      <c r="P203" s="239"/>
      <c r="Q203" s="239"/>
      <c r="R203" s="239"/>
      <c r="S203" s="239"/>
      <c r="T203" s="24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1" t="s">
        <v>154</v>
      </c>
      <c r="AU203" s="241" t="s">
        <v>83</v>
      </c>
      <c r="AV203" s="13" t="s">
        <v>83</v>
      </c>
      <c r="AW203" s="13" t="s">
        <v>33</v>
      </c>
      <c r="AX203" s="13" t="s">
        <v>73</v>
      </c>
      <c r="AY203" s="241" t="s">
        <v>147</v>
      </c>
    </row>
    <row r="204" s="12" customFormat="1">
      <c r="A204" s="12"/>
      <c r="B204" s="220"/>
      <c r="C204" s="221"/>
      <c r="D204" s="222" t="s">
        <v>154</v>
      </c>
      <c r="E204" s="223" t="s">
        <v>19</v>
      </c>
      <c r="F204" s="224" t="s">
        <v>375</v>
      </c>
      <c r="G204" s="221"/>
      <c r="H204" s="223" t="s">
        <v>19</v>
      </c>
      <c r="I204" s="225"/>
      <c r="J204" s="221"/>
      <c r="K204" s="221"/>
      <c r="L204" s="226"/>
      <c r="M204" s="227"/>
      <c r="N204" s="228"/>
      <c r="O204" s="228"/>
      <c r="P204" s="228"/>
      <c r="Q204" s="228"/>
      <c r="R204" s="228"/>
      <c r="S204" s="228"/>
      <c r="T204" s="229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T204" s="230" t="s">
        <v>154</v>
      </c>
      <c r="AU204" s="230" t="s">
        <v>83</v>
      </c>
      <c r="AV204" s="12" t="s">
        <v>81</v>
      </c>
      <c r="AW204" s="12" t="s">
        <v>33</v>
      </c>
      <c r="AX204" s="12" t="s">
        <v>73</v>
      </c>
      <c r="AY204" s="230" t="s">
        <v>147</v>
      </c>
    </row>
    <row r="205" s="13" customFormat="1">
      <c r="A205" s="13"/>
      <c r="B205" s="231"/>
      <c r="C205" s="232"/>
      <c r="D205" s="222" t="s">
        <v>154</v>
      </c>
      <c r="E205" s="233" t="s">
        <v>19</v>
      </c>
      <c r="F205" s="234" t="s">
        <v>376</v>
      </c>
      <c r="G205" s="232"/>
      <c r="H205" s="235">
        <v>0.82499999999999996</v>
      </c>
      <c r="I205" s="236"/>
      <c r="J205" s="232"/>
      <c r="K205" s="232"/>
      <c r="L205" s="237"/>
      <c r="M205" s="238"/>
      <c r="N205" s="239"/>
      <c r="O205" s="239"/>
      <c r="P205" s="239"/>
      <c r="Q205" s="239"/>
      <c r="R205" s="239"/>
      <c r="S205" s="239"/>
      <c r="T205" s="24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1" t="s">
        <v>154</v>
      </c>
      <c r="AU205" s="241" t="s">
        <v>83</v>
      </c>
      <c r="AV205" s="13" t="s">
        <v>83</v>
      </c>
      <c r="AW205" s="13" t="s">
        <v>33</v>
      </c>
      <c r="AX205" s="13" t="s">
        <v>73</v>
      </c>
      <c r="AY205" s="241" t="s">
        <v>147</v>
      </c>
    </row>
    <row r="206" s="12" customFormat="1">
      <c r="A206" s="12"/>
      <c r="B206" s="220"/>
      <c r="C206" s="221"/>
      <c r="D206" s="222" t="s">
        <v>154</v>
      </c>
      <c r="E206" s="223" t="s">
        <v>19</v>
      </c>
      <c r="F206" s="224" t="s">
        <v>377</v>
      </c>
      <c r="G206" s="221"/>
      <c r="H206" s="223" t="s">
        <v>19</v>
      </c>
      <c r="I206" s="225"/>
      <c r="J206" s="221"/>
      <c r="K206" s="221"/>
      <c r="L206" s="226"/>
      <c r="M206" s="227"/>
      <c r="N206" s="228"/>
      <c r="O206" s="228"/>
      <c r="P206" s="228"/>
      <c r="Q206" s="228"/>
      <c r="R206" s="228"/>
      <c r="S206" s="228"/>
      <c r="T206" s="229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T206" s="230" t="s">
        <v>154</v>
      </c>
      <c r="AU206" s="230" t="s">
        <v>83</v>
      </c>
      <c r="AV206" s="12" t="s">
        <v>81</v>
      </c>
      <c r="AW206" s="12" t="s">
        <v>33</v>
      </c>
      <c r="AX206" s="12" t="s">
        <v>73</v>
      </c>
      <c r="AY206" s="230" t="s">
        <v>147</v>
      </c>
    </row>
    <row r="207" s="13" customFormat="1">
      <c r="A207" s="13"/>
      <c r="B207" s="231"/>
      <c r="C207" s="232"/>
      <c r="D207" s="222" t="s">
        <v>154</v>
      </c>
      <c r="E207" s="233" t="s">
        <v>19</v>
      </c>
      <c r="F207" s="234" t="s">
        <v>378</v>
      </c>
      <c r="G207" s="232"/>
      <c r="H207" s="235">
        <v>1.238</v>
      </c>
      <c r="I207" s="236"/>
      <c r="J207" s="232"/>
      <c r="K207" s="232"/>
      <c r="L207" s="237"/>
      <c r="M207" s="238"/>
      <c r="N207" s="239"/>
      <c r="O207" s="239"/>
      <c r="P207" s="239"/>
      <c r="Q207" s="239"/>
      <c r="R207" s="239"/>
      <c r="S207" s="239"/>
      <c r="T207" s="24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1" t="s">
        <v>154</v>
      </c>
      <c r="AU207" s="241" t="s">
        <v>83</v>
      </c>
      <c r="AV207" s="13" t="s">
        <v>83</v>
      </c>
      <c r="AW207" s="13" t="s">
        <v>33</v>
      </c>
      <c r="AX207" s="13" t="s">
        <v>73</v>
      </c>
      <c r="AY207" s="241" t="s">
        <v>147</v>
      </c>
    </row>
    <row r="208" s="12" customFormat="1">
      <c r="A208" s="12"/>
      <c r="B208" s="220"/>
      <c r="C208" s="221"/>
      <c r="D208" s="222" t="s">
        <v>154</v>
      </c>
      <c r="E208" s="223" t="s">
        <v>19</v>
      </c>
      <c r="F208" s="224" t="s">
        <v>379</v>
      </c>
      <c r="G208" s="221"/>
      <c r="H208" s="223" t="s">
        <v>19</v>
      </c>
      <c r="I208" s="225"/>
      <c r="J208" s="221"/>
      <c r="K208" s="221"/>
      <c r="L208" s="226"/>
      <c r="M208" s="227"/>
      <c r="N208" s="228"/>
      <c r="O208" s="228"/>
      <c r="P208" s="228"/>
      <c r="Q208" s="228"/>
      <c r="R208" s="228"/>
      <c r="S208" s="228"/>
      <c r="T208" s="229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T208" s="230" t="s">
        <v>154</v>
      </c>
      <c r="AU208" s="230" t="s">
        <v>83</v>
      </c>
      <c r="AV208" s="12" t="s">
        <v>81</v>
      </c>
      <c r="AW208" s="12" t="s">
        <v>33</v>
      </c>
      <c r="AX208" s="12" t="s">
        <v>73</v>
      </c>
      <c r="AY208" s="230" t="s">
        <v>147</v>
      </c>
    </row>
    <row r="209" s="13" customFormat="1">
      <c r="A209" s="13"/>
      <c r="B209" s="231"/>
      <c r="C209" s="232"/>
      <c r="D209" s="222" t="s">
        <v>154</v>
      </c>
      <c r="E209" s="233" t="s">
        <v>19</v>
      </c>
      <c r="F209" s="234" t="s">
        <v>380</v>
      </c>
      <c r="G209" s="232"/>
      <c r="H209" s="235">
        <v>1.238</v>
      </c>
      <c r="I209" s="236"/>
      <c r="J209" s="232"/>
      <c r="K209" s="232"/>
      <c r="L209" s="237"/>
      <c r="M209" s="238"/>
      <c r="N209" s="239"/>
      <c r="O209" s="239"/>
      <c r="P209" s="239"/>
      <c r="Q209" s="239"/>
      <c r="R209" s="239"/>
      <c r="S209" s="239"/>
      <c r="T209" s="24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1" t="s">
        <v>154</v>
      </c>
      <c r="AU209" s="241" t="s">
        <v>83</v>
      </c>
      <c r="AV209" s="13" t="s">
        <v>83</v>
      </c>
      <c r="AW209" s="13" t="s">
        <v>33</v>
      </c>
      <c r="AX209" s="13" t="s">
        <v>73</v>
      </c>
      <c r="AY209" s="241" t="s">
        <v>147</v>
      </c>
    </row>
    <row r="210" s="12" customFormat="1">
      <c r="A210" s="12"/>
      <c r="B210" s="220"/>
      <c r="C210" s="221"/>
      <c r="D210" s="222" t="s">
        <v>154</v>
      </c>
      <c r="E210" s="223" t="s">
        <v>19</v>
      </c>
      <c r="F210" s="224" t="s">
        <v>381</v>
      </c>
      <c r="G210" s="221"/>
      <c r="H210" s="223" t="s">
        <v>19</v>
      </c>
      <c r="I210" s="225"/>
      <c r="J210" s="221"/>
      <c r="K210" s="221"/>
      <c r="L210" s="226"/>
      <c r="M210" s="227"/>
      <c r="N210" s="228"/>
      <c r="O210" s="228"/>
      <c r="P210" s="228"/>
      <c r="Q210" s="228"/>
      <c r="R210" s="228"/>
      <c r="S210" s="228"/>
      <c r="T210" s="229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T210" s="230" t="s">
        <v>154</v>
      </c>
      <c r="AU210" s="230" t="s">
        <v>83</v>
      </c>
      <c r="AV210" s="12" t="s">
        <v>81</v>
      </c>
      <c r="AW210" s="12" t="s">
        <v>33</v>
      </c>
      <c r="AX210" s="12" t="s">
        <v>73</v>
      </c>
      <c r="AY210" s="230" t="s">
        <v>147</v>
      </c>
    </row>
    <row r="211" s="13" customFormat="1">
      <c r="A211" s="13"/>
      <c r="B211" s="231"/>
      <c r="C211" s="232"/>
      <c r="D211" s="222" t="s">
        <v>154</v>
      </c>
      <c r="E211" s="233" t="s">
        <v>19</v>
      </c>
      <c r="F211" s="234" t="s">
        <v>382</v>
      </c>
      <c r="G211" s="232"/>
      <c r="H211" s="235">
        <v>10.202999999999999</v>
      </c>
      <c r="I211" s="236"/>
      <c r="J211" s="232"/>
      <c r="K211" s="232"/>
      <c r="L211" s="237"/>
      <c r="M211" s="238"/>
      <c r="N211" s="239"/>
      <c r="O211" s="239"/>
      <c r="P211" s="239"/>
      <c r="Q211" s="239"/>
      <c r="R211" s="239"/>
      <c r="S211" s="239"/>
      <c r="T211" s="240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1" t="s">
        <v>154</v>
      </c>
      <c r="AU211" s="241" t="s">
        <v>83</v>
      </c>
      <c r="AV211" s="13" t="s">
        <v>83</v>
      </c>
      <c r="AW211" s="13" t="s">
        <v>33</v>
      </c>
      <c r="AX211" s="13" t="s">
        <v>73</v>
      </c>
      <c r="AY211" s="241" t="s">
        <v>147</v>
      </c>
    </row>
    <row r="212" s="13" customFormat="1">
      <c r="A212" s="13"/>
      <c r="B212" s="231"/>
      <c r="C212" s="232"/>
      <c r="D212" s="222" t="s">
        <v>154</v>
      </c>
      <c r="E212" s="233" t="s">
        <v>19</v>
      </c>
      <c r="F212" s="234" t="s">
        <v>383</v>
      </c>
      <c r="G212" s="232"/>
      <c r="H212" s="235">
        <v>-5.8099999999999996</v>
      </c>
      <c r="I212" s="236"/>
      <c r="J212" s="232"/>
      <c r="K212" s="232"/>
      <c r="L212" s="237"/>
      <c r="M212" s="238"/>
      <c r="N212" s="239"/>
      <c r="O212" s="239"/>
      <c r="P212" s="239"/>
      <c r="Q212" s="239"/>
      <c r="R212" s="239"/>
      <c r="S212" s="239"/>
      <c r="T212" s="24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1" t="s">
        <v>154</v>
      </c>
      <c r="AU212" s="241" t="s">
        <v>83</v>
      </c>
      <c r="AV212" s="13" t="s">
        <v>83</v>
      </c>
      <c r="AW212" s="13" t="s">
        <v>33</v>
      </c>
      <c r="AX212" s="13" t="s">
        <v>73</v>
      </c>
      <c r="AY212" s="241" t="s">
        <v>147</v>
      </c>
    </row>
    <row r="213" s="12" customFormat="1">
      <c r="A213" s="12"/>
      <c r="B213" s="220"/>
      <c r="C213" s="221"/>
      <c r="D213" s="222" t="s">
        <v>154</v>
      </c>
      <c r="E213" s="223" t="s">
        <v>19</v>
      </c>
      <c r="F213" s="224" t="s">
        <v>384</v>
      </c>
      <c r="G213" s="221"/>
      <c r="H213" s="223" t="s">
        <v>19</v>
      </c>
      <c r="I213" s="225"/>
      <c r="J213" s="221"/>
      <c r="K213" s="221"/>
      <c r="L213" s="226"/>
      <c r="M213" s="227"/>
      <c r="N213" s="228"/>
      <c r="O213" s="228"/>
      <c r="P213" s="228"/>
      <c r="Q213" s="228"/>
      <c r="R213" s="228"/>
      <c r="S213" s="228"/>
      <c r="T213" s="229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T213" s="230" t="s">
        <v>154</v>
      </c>
      <c r="AU213" s="230" t="s">
        <v>83</v>
      </c>
      <c r="AV213" s="12" t="s">
        <v>81</v>
      </c>
      <c r="AW213" s="12" t="s">
        <v>33</v>
      </c>
      <c r="AX213" s="12" t="s">
        <v>73</v>
      </c>
      <c r="AY213" s="230" t="s">
        <v>147</v>
      </c>
    </row>
    <row r="214" s="13" customFormat="1">
      <c r="A214" s="13"/>
      <c r="B214" s="231"/>
      <c r="C214" s="232"/>
      <c r="D214" s="222" t="s">
        <v>154</v>
      </c>
      <c r="E214" s="233" t="s">
        <v>19</v>
      </c>
      <c r="F214" s="234" t="s">
        <v>385</v>
      </c>
      <c r="G214" s="232"/>
      <c r="H214" s="235">
        <v>0.57599999999999996</v>
      </c>
      <c r="I214" s="236"/>
      <c r="J214" s="232"/>
      <c r="K214" s="232"/>
      <c r="L214" s="237"/>
      <c r="M214" s="238"/>
      <c r="N214" s="239"/>
      <c r="O214" s="239"/>
      <c r="P214" s="239"/>
      <c r="Q214" s="239"/>
      <c r="R214" s="239"/>
      <c r="S214" s="239"/>
      <c r="T214" s="24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1" t="s">
        <v>154</v>
      </c>
      <c r="AU214" s="241" t="s">
        <v>83</v>
      </c>
      <c r="AV214" s="13" t="s">
        <v>83</v>
      </c>
      <c r="AW214" s="13" t="s">
        <v>33</v>
      </c>
      <c r="AX214" s="13" t="s">
        <v>73</v>
      </c>
      <c r="AY214" s="241" t="s">
        <v>147</v>
      </c>
    </row>
    <row r="215" s="15" customFormat="1">
      <c r="A215" s="15"/>
      <c r="B215" s="259"/>
      <c r="C215" s="260"/>
      <c r="D215" s="222" t="s">
        <v>154</v>
      </c>
      <c r="E215" s="261" t="s">
        <v>19</v>
      </c>
      <c r="F215" s="262" t="s">
        <v>287</v>
      </c>
      <c r="G215" s="260"/>
      <c r="H215" s="263">
        <v>9.6649999999999991</v>
      </c>
      <c r="I215" s="264"/>
      <c r="J215" s="260"/>
      <c r="K215" s="260"/>
      <c r="L215" s="265"/>
      <c r="M215" s="266"/>
      <c r="N215" s="267"/>
      <c r="O215" s="267"/>
      <c r="P215" s="267"/>
      <c r="Q215" s="267"/>
      <c r="R215" s="267"/>
      <c r="S215" s="267"/>
      <c r="T215" s="268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9" t="s">
        <v>154</v>
      </c>
      <c r="AU215" s="269" t="s">
        <v>83</v>
      </c>
      <c r="AV215" s="15" t="s">
        <v>152</v>
      </c>
      <c r="AW215" s="15" t="s">
        <v>33</v>
      </c>
      <c r="AX215" s="15" t="s">
        <v>81</v>
      </c>
      <c r="AY215" s="269" t="s">
        <v>147</v>
      </c>
    </row>
    <row r="216" s="2" customFormat="1" ht="49.05" customHeight="1">
      <c r="A216" s="40"/>
      <c r="B216" s="41"/>
      <c r="C216" s="207" t="s">
        <v>386</v>
      </c>
      <c r="D216" s="207" t="s">
        <v>148</v>
      </c>
      <c r="E216" s="208" t="s">
        <v>387</v>
      </c>
      <c r="F216" s="209" t="s">
        <v>388</v>
      </c>
      <c r="G216" s="210" t="s">
        <v>252</v>
      </c>
      <c r="H216" s="211">
        <v>23.699999999999999</v>
      </c>
      <c r="I216" s="212"/>
      <c r="J216" s="213">
        <f>ROUND(I216*H216,2)</f>
        <v>0</v>
      </c>
      <c r="K216" s="209" t="s">
        <v>240</v>
      </c>
      <c r="L216" s="46"/>
      <c r="M216" s="214" t="s">
        <v>19</v>
      </c>
      <c r="N216" s="215" t="s">
        <v>44</v>
      </c>
      <c r="O216" s="86"/>
      <c r="P216" s="216">
        <f>O216*H216</f>
        <v>0</v>
      </c>
      <c r="Q216" s="216">
        <v>0</v>
      </c>
      <c r="R216" s="216">
        <f>Q216*H216</f>
        <v>0</v>
      </c>
      <c r="S216" s="216">
        <v>0.065000000000000002</v>
      </c>
      <c r="T216" s="217">
        <f>S216*H216</f>
        <v>1.5405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8" t="s">
        <v>152</v>
      </c>
      <c r="AT216" s="218" t="s">
        <v>148</v>
      </c>
      <c r="AU216" s="218" t="s">
        <v>83</v>
      </c>
      <c r="AY216" s="19" t="s">
        <v>147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19" t="s">
        <v>81</v>
      </c>
      <c r="BK216" s="219">
        <f>ROUND(I216*H216,2)</f>
        <v>0</v>
      </c>
      <c r="BL216" s="19" t="s">
        <v>152</v>
      </c>
      <c r="BM216" s="218" t="s">
        <v>389</v>
      </c>
    </row>
    <row r="217" s="2" customFormat="1">
      <c r="A217" s="40"/>
      <c r="B217" s="41"/>
      <c r="C217" s="42"/>
      <c r="D217" s="254" t="s">
        <v>242</v>
      </c>
      <c r="E217" s="42"/>
      <c r="F217" s="255" t="s">
        <v>390</v>
      </c>
      <c r="G217" s="42"/>
      <c r="H217" s="42"/>
      <c r="I217" s="256"/>
      <c r="J217" s="42"/>
      <c r="K217" s="42"/>
      <c r="L217" s="46"/>
      <c r="M217" s="257"/>
      <c r="N217" s="258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242</v>
      </c>
      <c r="AU217" s="19" t="s">
        <v>83</v>
      </c>
    </row>
    <row r="218" s="12" customFormat="1">
      <c r="A218" s="12"/>
      <c r="B218" s="220"/>
      <c r="C218" s="221"/>
      <c r="D218" s="222" t="s">
        <v>154</v>
      </c>
      <c r="E218" s="223" t="s">
        <v>19</v>
      </c>
      <c r="F218" s="224" t="s">
        <v>391</v>
      </c>
      <c r="G218" s="221"/>
      <c r="H218" s="223" t="s">
        <v>19</v>
      </c>
      <c r="I218" s="225"/>
      <c r="J218" s="221"/>
      <c r="K218" s="221"/>
      <c r="L218" s="226"/>
      <c r="M218" s="227"/>
      <c r="N218" s="228"/>
      <c r="O218" s="228"/>
      <c r="P218" s="228"/>
      <c r="Q218" s="228"/>
      <c r="R218" s="228"/>
      <c r="S218" s="228"/>
      <c r="T218" s="229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T218" s="230" t="s">
        <v>154</v>
      </c>
      <c r="AU218" s="230" t="s">
        <v>83</v>
      </c>
      <c r="AV218" s="12" t="s">
        <v>81</v>
      </c>
      <c r="AW218" s="12" t="s">
        <v>33</v>
      </c>
      <c r="AX218" s="12" t="s">
        <v>73</v>
      </c>
      <c r="AY218" s="230" t="s">
        <v>147</v>
      </c>
    </row>
    <row r="219" s="13" customFormat="1">
      <c r="A219" s="13"/>
      <c r="B219" s="231"/>
      <c r="C219" s="232"/>
      <c r="D219" s="222" t="s">
        <v>154</v>
      </c>
      <c r="E219" s="233" t="s">
        <v>19</v>
      </c>
      <c r="F219" s="234" t="s">
        <v>392</v>
      </c>
      <c r="G219" s="232"/>
      <c r="H219" s="235">
        <v>8.4000000000000004</v>
      </c>
      <c r="I219" s="236"/>
      <c r="J219" s="232"/>
      <c r="K219" s="232"/>
      <c r="L219" s="237"/>
      <c r="M219" s="238"/>
      <c r="N219" s="239"/>
      <c r="O219" s="239"/>
      <c r="P219" s="239"/>
      <c r="Q219" s="239"/>
      <c r="R219" s="239"/>
      <c r="S219" s="239"/>
      <c r="T219" s="240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1" t="s">
        <v>154</v>
      </c>
      <c r="AU219" s="241" t="s">
        <v>83</v>
      </c>
      <c r="AV219" s="13" t="s">
        <v>83</v>
      </c>
      <c r="AW219" s="13" t="s">
        <v>33</v>
      </c>
      <c r="AX219" s="13" t="s">
        <v>73</v>
      </c>
      <c r="AY219" s="241" t="s">
        <v>147</v>
      </c>
    </row>
    <row r="220" s="12" customFormat="1">
      <c r="A220" s="12"/>
      <c r="B220" s="220"/>
      <c r="C220" s="221"/>
      <c r="D220" s="222" t="s">
        <v>154</v>
      </c>
      <c r="E220" s="223" t="s">
        <v>19</v>
      </c>
      <c r="F220" s="224" t="s">
        <v>393</v>
      </c>
      <c r="G220" s="221"/>
      <c r="H220" s="223" t="s">
        <v>19</v>
      </c>
      <c r="I220" s="225"/>
      <c r="J220" s="221"/>
      <c r="K220" s="221"/>
      <c r="L220" s="226"/>
      <c r="M220" s="227"/>
      <c r="N220" s="228"/>
      <c r="O220" s="228"/>
      <c r="P220" s="228"/>
      <c r="Q220" s="228"/>
      <c r="R220" s="228"/>
      <c r="S220" s="228"/>
      <c r="T220" s="229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T220" s="230" t="s">
        <v>154</v>
      </c>
      <c r="AU220" s="230" t="s">
        <v>83</v>
      </c>
      <c r="AV220" s="12" t="s">
        <v>81</v>
      </c>
      <c r="AW220" s="12" t="s">
        <v>33</v>
      </c>
      <c r="AX220" s="12" t="s">
        <v>73</v>
      </c>
      <c r="AY220" s="230" t="s">
        <v>147</v>
      </c>
    </row>
    <row r="221" s="13" customFormat="1">
      <c r="A221" s="13"/>
      <c r="B221" s="231"/>
      <c r="C221" s="232"/>
      <c r="D221" s="222" t="s">
        <v>154</v>
      </c>
      <c r="E221" s="233" t="s">
        <v>19</v>
      </c>
      <c r="F221" s="234" t="s">
        <v>394</v>
      </c>
      <c r="G221" s="232"/>
      <c r="H221" s="235">
        <v>3</v>
      </c>
      <c r="I221" s="236"/>
      <c r="J221" s="232"/>
      <c r="K221" s="232"/>
      <c r="L221" s="237"/>
      <c r="M221" s="238"/>
      <c r="N221" s="239"/>
      <c r="O221" s="239"/>
      <c r="P221" s="239"/>
      <c r="Q221" s="239"/>
      <c r="R221" s="239"/>
      <c r="S221" s="239"/>
      <c r="T221" s="240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1" t="s">
        <v>154</v>
      </c>
      <c r="AU221" s="241" t="s">
        <v>83</v>
      </c>
      <c r="AV221" s="13" t="s">
        <v>83</v>
      </c>
      <c r="AW221" s="13" t="s">
        <v>33</v>
      </c>
      <c r="AX221" s="13" t="s">
        <v>73</v>
      </c>
      <c r="AY221" s="241" t="s">
        <v>147</v>
      </c>
    </row>
    <row r="222" s="13" customFormat="1">
      <c r="A222" s="13"/>
      <c r="B222" s="231"/>
      <c r="C222" s="232"/>
      <c r="D222" s="222" t="s">
        <v>154</v>
      </c>
      <c r="E222" s="233" t="s">
        <v>19</v>
      </c>
      <c r="F222" s="234" t="s">
        <v>395</v>
      </c>
      <c r="G222" s="232"/>
      <c r="H222" s="235">
        <v>4.5</v>
      </c>
      <c r="I222" s="236"/>
      <c r="J222" s="232"/>
      <c r="K222" s="232"/>
      <c r="L222" s="237"/>
      <c r="M222" s="238"/>
      <c r="N222" s="239"/>
      <c r="O222" s="239"/>
      <c r="P222" s="239"/>
      <c r="Q222" s="239"/>
      <c r="R222" s="239"/>
      <c r="S222" s="239"/>
      <c r="T222" s="24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1" t="s">
        <v>154</v>
      </c>
      <c r="AU222" s="241" t="s">
        <v>83</v>
      </c>
      <c r="AV222" s="13" t="s">
        <v>83</v>
      </c>
      <c r="AW222" s="13" t="s">
        <v>33</v>
      </c>
      <c r="AX222" s="13" t="s">
        <v>73</v>
      </c>
      <c r="AY222" s="241" t="s">
        <v>147</v>
      </c>
    </row>
    <row r="223" s="13" customFormat="1">
      <c r="A223" s="13"/>
      <c r="B223" s="231"/>
      <c r="C223" s="232"/>
      <c r="D223" s="222" t="s">
        <v>154</v>
      </c>
      <c r="E223" s="233" t="s">
        <v>19</v>
      </c>
      <c r="F223" s="234" t="s">
        <v>329</v>
      </c>
      <c r="G223" s="232"/>
      <c r="H223" s="235">
        <v>4</v>
      </c>
      <c r="I223" s="236"/>
      <c r="J223" s="232"/>
      <c r="K223" s="232"/>
      <c r="L223" s="237"/>
      <c r="M223" s="238"/>
      <c r="N223" s="239"/>
      <c r="O223" s="239"/>
      <c r="P223" s="239"/>
      <c r="Q223" s="239"/>
      <c r="R223" s="239"/>
      <c r="S223" s="239"/>
      <c r="T223" s="24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1" t="s">
        <v>154</v>
      </c>
      <c r="AU223" s="241" t="s">
        <v>83</v>
      </c>
      <c r="AV223" s="13" t="s">
        <v>83</v>
      </c>
      <c r="AW223" s="13" t="s">
        <v>33</v>
      </c>
      <c r="AX223" s="13" t="s">
        <v>73</v>
      </c>
      <c r="AY223" s="241" t="s">
        <v>147</v>
      </c>
    </row>
    <row r="224" s="13" customFormat="1">
      <c r="A224" s="13"/>
      <c r="B224" s="231"/>
      <c r="C224" s="232"/>
      <c r="D224" s="222" t="s">
        <v>154</v>
      </c>
      <c r="E224" s="233" t="s">
        <v>19</v>
      </c>
      <c r="F224" s="234" t="s">
        <v>396</v>
      </c>
      <c r="G224" s="232"/>
      <c r="H224" s="235">
        <v>3.7999999999999998</v>
      </c>
      <c r="I224" s="236"/>
      <c r="J224" s="232"/>
      <c r="K224" s="232"/>
      <c r="L224" s="237"/>
      <c r="M224" s="238"/>
      <c r="N224" s="239"/>
      <c r="O224" s="239"/>
      <c r="P224" s="239"/>
      <c r="Q224" s="239"/>
      <c r="R224" s="239"/>
      <c r="S224" s="239"/>
      <c r="T224" s="24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1" t="s">
        <v>154</v>
      </c>
      <c r="AU224" s="241" t="s">
        <v>83</v>
      </c>
      <c r="AV224" s="13" t="s">
        <v>83</v>
      </c>
      <c r="AW224" s="13" t="s">
        <v>33</v>
      </c>
      <c r="AX224" s="13" t="s">
        <v>73</v>
      </c>
      <c r="AY224" s="241" t="s">
        <v>147</v>
      </c>
    </row>
    <row r="225" s="15" customFormat="1">
      <c r="A225" s="15"/>
      <c r="B225" s="259"/>
      <c r="C225" s="260"/>
      <c r="D225" s="222" t="s">
        <v>154</v>
      </c>
      <c r="E225" s="261" t="s">
        <v>19</v>
      </c>
      <c r="F225" s="262" t="s">
        <v>287</v>
      </c>
      <c r="G225" s="260"/>
      <c r="H225" s="263">
        <v>23.699999999999999</v>
      </c>
      <c r="I225" s="264"/>
      <c r="J225" s="260"/>
      <c r="K225" s="260"/>
      <c r="L225" s="265"/>
      <c r="M225" s="266"/>
      <c r="N225" s="267"/>
      <c r="O225" s="267"/>
      <c r="P225" s="267"/>
      <c r="Q225" s="267"/>
      <c r="R225" s="267"/>
      <c r="S225" s="267"/>
      <c r="T225" s="268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69" t="s">
        <v>154</v>
      </c>
      <c r="AU225" s="269" t="s">
        <v>83</v>
      </c>
      <c r="AV225" s="15" t="s">
        <v>152</v>
      </c>
      <c r="AW225" s="15" t="s">
        <v>33</v>
      </c>
      <c r="AX225" s="15" t="s">
        <v>81</v>
      </c>
      <c r="AY225" s="269" t="s">
        <v>147</v>
      </c>
    </row>
    <row r="226" s="2" customFormat="1" ht="37.8" customHeight="1">
      <c r="A226" s="40"/>
      <c r="B226" s="41"/>
      <c r="C226" s="207" t="s">
        <v>397</v>
      </c>
      <c r="D226" s="207" t="s">
        <v>148</v>
      </c>
      <c r="E226" s="208" t="s">
        <v>398</v>
      </c>
      <c r="F226" s="209" t="s">
        <v>399</v>
      </c>
      <c r="G226" s="210" t="s">
        <v>252</v>
      </c>
      <c r="H226" s="211">
        <v>11.4</v>
      </c>
      <c r="I226" s="212"/>
      <c r="J226" s="213">
        <f>ROUND(I226*H226,2)</f>
        <v>0</v>
      </c>
      <c r="K226" s="209" t="s">
        <v>240</v>
      </c>
      <c r="L226" s="46"/>
      <c r="M226" s="214" t="s">
        <v>19</v>
      </c>
      <c r="N226" s="215" t="s">
        <v>44</v>
      </c>
      <c r="O226" s="86"/>
      <c r="P226" s="216">
        <f>O226*H226</f>
        <v>0</v>
      </c>
      <c r="Q226" s="216">
        <v>0.047370000000000002</v>
      </c>
      <c r="R226" s="216">
        <f>Q226*H226</f>
        <v>0.540018</v>
      </c>
      <c r="S226" s="216">
        <v>0</v>
      </c>
      <c r="T226" s="217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8" t="s">
        <v>152</v>
      </c>
      <c r="AT226" s="218" t="s">
        <v>148</v>
      </c>
      <c r="AU226" s="218" t="s">
        <v>83</v>
      </c>
      <c r="AY226" s="19" t="s">
        <v>147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19" t="s">
        <v>81</v>
      </c>
      <c r="BK226" s="219">
        <f>ROUND(I226*H226,2)</f>
        <v>0</v>
      </c>
      <c r="BL226" s="19" t="s">
        <v>152</v>
      </c>
      <c r="BM226" s="218" t="s">
        <v>400</v>
      </c>
    </row>
    <row r="227" s="2" customFormat="1">
      <c r="A227" s="40"/>
      <c r="B227" s="41"/>
      <c r="C227" s="42"/>
      <c r="D227" s="254" t="s">
        <v>242</v>
      </c>
      <c r="E227" s="42"/>
      <c r="F227" s="255" t="s">
        <v>401</v>
      </c>
      <c r="G227" s="42"/>
      <c r="H227" s="42"/>
      <c r="I227" s="256"/>
      <c r="J227" s="42"/>
      <c r="K227" s="42"/>
      <c r="L227" s="46"/>
      <c r="M227" s="257"/>
      <c r="N227" s="258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242</v>
      </c>
      <c r="AU227" s="19" t="s">
        <v>83</v>
      </c>
    </row>
    <row r="228" s="12" customFormat="1">
      <c r="A228" s="12"/>
      <c r="B228" s="220"/>
      <c r="C228" s="221"/>
      <c r="D228" s="222" t="s">
        <v>154</v>
      </c>
      <c r="E228" s="223" t="s">
        <v>19</v>
      </c>
      <c r="F228" s="224" t="s">
        <v>402</v>
      </c>
      <c r="G228" s="221"/>
      <c r="H228" s="223" t="s">
        <v>19</v>
      </c>
      <c r="I228" s="225"/>
      <c r="J228" s="221"/>
      <c r="K228" s="221"/>
      <c r="L228" s="226"/>
      <c r="M228" s="227"/>
      <c r="N228" s="228"/>
      <c r="O228" s="228"/>
      <c r="P228" s="228"/>
      <c r="Q228" s="228"/>
      <c r="R228" s="228"/>
      <c r="S228" s="228"/>
      <c r="T228" s="229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T228" s="230" t="s">
        <v>154</v>
      </c>
      <c r="AU228" s="230" t="s">
        <v>83</v>
      </c>
      <c r="AV228" s="12" t="s">
        <v>81</v>
      </c>
      <c r="AW228" s="12" t="s">
        <v>33</v>
      </c>
      <c r="AX228" s="12" t="s">
        <v>73</v>
      </c>
      <c r="AY228" s="230" t="s">
        <v>147</v>
      </c>
    </row>
    <row r="229" s="13" customFormat="1">
      <c r="A229" s="13"/>
      <c r="B229" s="231"/>
      <c r="C229" s="232"/>
      <c r="D229" s="222" t="s">
        <v>154</v>
      </c>
      <c r="E229" s="233" t="s">
        <v>19</v>
      </c>
      <c r="F229" s="234" t="s">
        <v>403</v>
      </c>
      <c r="G229" s="232"/>
      <c r="H229" s="235">
        <v>9.5</v>
      </c>
      <c r="I229" s="236"/>
      <c r="J229" s="232"/>
      <c r="K229" s="232"/>
      <c r="L229" s="237"/>
      <c r="M229" s="238"/>
      <c r="N229" s="239"/>
      <c r="O229" s="239"/>
      <c r="P229" s="239"/>
      <c r="Q229" s="239"/>
      <c r="R229" s="239"/>
      <c r="S229" s="239"/>
      <c r="T229" s="24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1" t="s">
        <v>154</v>
      </c>
      <c r="AU229" s="241" t="s">
        <v>83</v>
      </c>
      <c r="AV229" s="13" t="s">
        <v>83</v>
      </c>
      <c r="AW229" s="13" t="s">
        <v>33</v>
      </c>
      <c r="AX229" s="13" t="s">
        <v>73</v>
      </c>
      <c r="AY229" s="241" t="s">
        <v>147</v>
      </c>
    </row>
    <row r="230" s="12" customFormat="1">
      <c r="A230" s="12"/>
      <c r="B230" s="220"/>
      <c r="C230" s="221"/>
      <c r="D230" s="222" t="s">
        <v>154</v>
      </c>
      <c r="E230" s="223" t="s">
        <v>19</v>
      </c>
      <c r="F230" s="224" t="s">
        <v>404</v>
      </c>
      <c r="G230" s="221"/>
      <c r="H230" s="223" t="s">
        <v>19</v>
      </c>
      <c r="I230" s="225"/>
      <c r="J230" s="221"/>
      <c r="K230" s="221"/>
      <c r="L230" s="226"/>
      <c r="M230" s="227"/>
      <c r="N230" s="228"/>
      <c r="O230" s="228"/>
      <c r="P230" s="228"/>
      <c r="Q230" s="228"/>
      <c r="R230" s="228"/>
      <c r="S230" s="228"/>
      <c r="T230" s="229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T230" s="230" t="s">
        <v>154</v>
      </c>
      <c r="AU230" s="230" t="s">
        <v>83</v>
      </c>
      <c r="AV230" s="12" t="s">
        <v>81</v>
      </c>
      <c r="AW230" s="12" t="s">
        <v>33</v>
      </c>
      <c r="AX230" s="12" t="s">
        <v>73</v>
      </c>
      <c r="AY230" s="230" t="s">
        <v>147</v>
      </c>
    </row>
    <row r="231" s="13" customFormat="1">
      <c r="A231" s="13"/>
      <c r="B231" s="231"/>
      <c r="C231" s="232"/>
      <c r="D231" s="222" t="s">
        <v>154</v>
      </c>
      <c r="E231" s="233" t="s">
        <v>19</v>
      </c>
      <c r="F231" s="234" t="s">
        <v>405</v>
      </c>
      <c r="G231" s="232"/>
      <c r="H231" s="235">
        <v>1.8999999999999999</v>
      </c>
      <c r="I231" s="236"/>
      <c r="J231" s="232"/>
      <c r="K231" s="232"/>
      <c r="L231" s="237"/>
      <c r="M231" s="238"/>
      <c r="N231" s="239"/>
      <c r="O231" s="239"/>
      <c r="P231" s="239"/>
      <c r="Q231" s="239"/>
      <c r="R231" s="239"/>
      <c r="S231" s="239"/>
      <c r="T231" s="240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1" t="s">
        <v>154</v>
      </c>
      <c r="AU231" s="241" t="s">
        <v>83</v>
      </c>
      <c r="AV231" s="13" t="s">
        <v>83</v>
      </c>
      <c r="AW231" s="13" t="s">
        <v>33</v>
      </c>
      <c r="AX231" s="13" t="s">
        <v>73</v>
      </c>
      <c r="AY231" s="241" t="s">
        <v>147</v>
      </c>
    </row>
    <row r="232" s="15" customFormat="1">
      <c r="A232" s="15"/>
      <c r="B232" s="259"/>
      <c r="C232" s="260"/>
      <c r="D232" s="222" t="s">
        <v>154</v>
      </c>
      <c r="E232" s="261" t="s">
        <v>19</v>
      </c>
      <c r="F232" s="262" t="s">
        <v>287</v>
      </c>
      <c r="G232" s="260"/>
      <c r="H232" s="263">
        <v>11.4</v>
      </c>
      <c r="I232" s="264"/>
      <c r="J232" s="260"/>
      <c r="K232" s="260"/>
      <c r="L232" s="265"/>
      <c r="M232" s="266"/>
      <c r="N232" s="267"/>
      <c r="O232" s="267"/>
      <c r="P232" s="267"/>
      <c r="Q232" s="267"/>
      <c r="R232" s="267"/>
      <c r="S232" s="267"/>
      <c r="T232" s="268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69" t="s">
        <v>154</v>
      </c>
      <c r="AU232" s="269" t="s">
        <v>83</v>
      </c>
      <c r="AV232" s="15" t="s">
        <v>152</v>
      </c>
      <c r="AW232" s="15" t="s">
        <v>33</v>
      </c>
      <c r="AX232" s="15" t="s">
        <v>81</v>
      </c>
      <c r="AY232" s="269" t="s">
        <v>147</v>
      </c>
    </row>
    <row r="233" s="2" customFormat="1" ht="33" customHeight="1">
      <c r="A233" s="40"/>
      <c r="B233" s="41"/>
      <c r="C233" s="207" t="s">
        <v>7</v>
      </c>
      <c r="D233" s="207" t="s">
        <v>148</v>
      </c>
      <c r="E233" s="208" t="s">
        <v>406</v>
      </c>
      <c r="F233" s="209" t="s">
        <v>407</v>
      </c>
      <c r="G233" s="210" t="s">
        <v>239</v>
      </c>
      <c r="H233" s="211">
        <v>419.10000000000002</v>
      </c>
      <c r="I233" s="212"/>
      <c r="J233" s="213">
        <f>ROUND(I233*H233,2)</f>
        <v>0</v>
      </c>
      <c r="K233" s="209" t="s">
        <v>240</v>
      </c>
      <c r="L233" s="46"/>
      <c r="M233" s="214" t="s">
        <v>19</v>
      </c>
      <c r="N233" s="215" t="s">
        <v>44</v>
      </c>
      <c r="O233" s="86"/>
      <c r="P233" s="216">
        <f>O233*H233</f>
        <v>0</v>
      </c>
      <c r="Q233" s="216">
        <v>0</v>
      </c>
      <c r="R233" s="216">
        <f>Q233*H233</f>
        <v>0</v>
      </c>
      <c r="S233" s="216">
        <v>0.01</v>
      </c>
      <c r="T233" s="217">
        <f>S233*H233</f>
        <v>4.1910000000000007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8" t="s">
        <v>152</v>
      </c>
      <c r="AT233" s="218" t="s">
        <v>148</v>
      </c>
      <c r="AU233" s="218" t="s">
        <v>83</v>
      </c>
      <c r="AY233" s="19" t="s">
        <v>147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19" t="s">
        <v>81</v>
      </c>
      <c r="BK233" s="219">
        <f>ROUND(I233*H233,2)</f>
        <v>0</v>
      </c>
      <c r="BL233" s="19" t="s">
        <v>152</v>
      </c>
      <c r="BM233" s="218" t="s">
        <v>408</v>
      </c>
    </row>
    <row r="234" s="2" customFormat="1">
      <c r="A234" s="40"/>
      <c r="B234" s="41"/>
      <c r="C234" s="42"/>
      <c r="D234" s="254" t="s">
        <v>242</v>
      </c>
      <c r="E234" s="42"/>
      <c r="F234" s="255" t="s">
        <v>409</v>
      </c>
      <c r="G234" s="42"/>
      <c r="H234" s="42"/>
      <c r="I234" s="256"/>
      <c r="J234" s="42"/>
      <c r="K234" s="42"/>
      <c r="L234" s="46"/>
      <c r="M234" s="257"/>
      <c r="N234" s="258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242</v>
      </c>
      <c r="AU234" s="19" t="s">
        <v>83</v>
      </c>
    </row>
    <row r="235" s="2" customFormat="1" ht="37.8" customHeight="1">
      <c r="A235" s="40"/>
      <c r="B235" s="41"/>
      <c r="C235" s="207" t="s">
        <v>410</v>
      </c>
      <c r="D235" s="207" t="s">
        <v>148</v>
      </c>
      <c r="E235" s="208" t="s">
        <v>411</v>
      </c>
      <c r="F235" s="209" t="s">
        <v>412</v>
      </c>
      <c r="G235" s="210" t="s">
        <v>239</v>
      </c>
      <c r="H235" s="211">
        <v>389.48000000000002</v>
      </c>
      <c r="I235" s="212"/>
      <c r="J235" s="213">
        <f>ROUND(I235*H235,2)</f>
        <v>0</v>
      </c>
      <c r="K235" s="209" t="s">
        <v>240</v>
      </c>
      <c r="L235" s="46"/>
      <c r="M235" s="214" t="s">
        <v>19</v>
      </c>
      <c r="N235" s="215" t="s">
        <v>44</v>
      </c>
      <c r="O235" s="86"/>
      <c r="P235" s="216">
        <f>O235*H235</f>
        <v>0</v>
      </c>
      <c r="Q235" s="216">
        <v>0</v>
      </c>
      <c r="R235" s="216">
        <f>Q235*H235</f>
        <v>0</v>
      </c>
      <c r="S235" s="216">
        <v>0.01</v>
      </c>
      <c r="T235" s="217">
        <f>S235*H235</f>
        <v>3.8948000000000005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8" t="s">
        <v>152</v>
      </c>
      <c r="AT235" s="218" t="s">
        <v>148</v>
      </c>
      <c r="AU235" s="218" t="s">
        <v>83</v>
      </c>
      <c r="AY235" s="19" t="s">
        <v>147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19" t="s">
        <v>81</v>
      </c>
      <c r="BK235" s="219">
        <f>ROUND(I235*H235,2)</f>
        <v>0</v>
      </c>
      <c r="BL235" s="19" t="s">
        <v>152</v>
      </c>
      <c r="BM235" s="218" t="s">
        <v>413</v>
      </c>
    </row>
    <row r="236" s="2" customFormat="1">
      <c r="A236" s="40"/>
      <c r="B236" s="41"/>
      <c r="C236" s="42"/>
      <c r="D236" s="254" t="s">
        <v>242</v>
      </c>
      <c r="E236" s="42"/>
      <c r="F236" s="255" t="s">
        <v>414</v>
      </c>
      <c r="G236" s="42"/>
      <c r="H236" s="42"/>
      <c r="I236" s="256"/>
      <c r="J236" s="42"/>
      <c r="K236" s="42"/>
      <c r="L236" s="46"/>
      <c r="M236" s="257"/>
      <c r="N236" s="258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242</v>
      </c>
      <c r="AU236" s="19" t="s">
        <v>83</v>
      </c>
    </row>
    <row r="237" s="12" customFormat="1">
      <c r="A237" s="12"/>
      <c r="B237" s="220"/>
      <c r="C237" s="221"/>
      <c r="D237" s="222" t="s">
        <v>154</v>
      </c>
      <c r="E237" s="223" t="s">
        <v>19</v>
      </c>
      <c r="F237" s="224" t="s">
        <v>415</v>
      </c>
      <c r="G237" s="221"/>
      <c r="H237" s="223" t="s">
        <v>19</v>
      </c>
      <c r="I237" s="225"/>
      <c r="J237" s="221"/>
      <c r="K237" s="221"/>
      <c r="L237" s="226"/>
      <c r="M237" s="227"/>
      <c r="N237" s="228"/>
      <c r="O237" s="228"/>
      <c r="P237" s="228"/>
      <c r="Q237" s="228"/>
      <c r="R237" s="228"/>
      <c r="S237" s="228"/>
      <c r="T237" s="229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T237" s="230" t="s">
        <v>154</v>
      </c>
      <c r="AU237" s="230" t="s">
        <v>83</v>
      </c>
      <c r="AV237" s="12" t="s">
        <v>81</v>
      </c>
      <c r="AW237" s="12" t="s">
        <v>33</v>
      </c>
      <c r="AX237" s="12" t="s">
        <v>73</v>
      </c>
      <c r="AY237" s="230" t="s">
        <v>147</v>
      </c>
    </row>
    <row r="238" s="13" customFormat="1">
      <c r="A238" s="13"/>
      <c r="B238" s="231"/>
      <c r="C238" s="232"/>
      <c r="D238" s="222" t="s">
        <v>154</v>
      </c>
      <c r="E238" s="233" t="s">
        <v>19</v>
      </c>
      <c r="F238" s="234" t="s">
        <v>416</v>
      </c>
      <c r="G238" s="232"/>
      <c r="H238" s="235">
        <v>389.48000000000002</v>
      </c>
      <c r="I238" s="236"/>
      <c r="J238" s="232"/>
      <c r="K238" s="232"/>
      <c r="L238" s="237"/>
      <c r="M238" s="238"/>
      <c r="N238" s="239"/>
      <c r="O238" s="239"/>
      <c r="P238" s="239"/>
      <c r="Q238" s="239"/>
      <c r="R238" s="239"/>
      <c r="S238" s="239"/>
      <c r="T238" s="24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1" t="s">
        <v>154</v>
      </c>
      <c r="AU238" s="241" t="s">
        <v>83</v>
      </c>
      <c r="AV238" s="13" t="s">
        <v>83</v>
      </c>
      <c r="AW238" s="13" t="s">
        <v>33</v>
      </c>
      <c r="AX238" s="13" t="s">
        <v>81</v>
      </c>
      <c r="AY238" s="241" t="s">
        <v>147</v>
      </c>
    </row>
    <row r="239" s="2" customFormat="1" ht="44.25" customHeight="1">
      <c r="A239" s="40"/>
      <c r="B239" s="41"/>
      <c r="C239" s="207" t="s">
        <v>417</v>
      </c>
      <c r="D239" s="207" t="s">
        <v>148</v>
      </c>
      <c r="E239" s="208" t="s">
        <v>418</v>
      </c>
      <c r="F239" s="209" t="s">
        <v>419</v>
      </c>
      <c r="G239" s="210" t="s">
        <v>239</v>
      </c>
      <c r="H239" s="211">
        <v>239.40000000000001</v>
      </c>
      <c r="I239" s="212"/>
      <c r="J239" s="213">
        <f>ROUND(I239*H239,2)</f>
        <v>0</v>
      </c>
      <c r="K239" s="209" t="s">
        <v>240</v>
      </c>
      <c r="L239" s="46"/>
      <c r="M239" s="214" t="s">
        <v>19</v>
      </c>
      <c r="N239" s="215" t="s">
        <v>44</v>
      </c>
      <c r="O239" s="86"/>
      <c r="P239" s="216">
        <f>O239*H239</f>
        <v>0</v>
      </c>
      <c r="Q239" s="216">
        <v>0</v>
      </c>
      <c r="R239" s="216">
        <f>Q239*H239</f>
        <v>0</v>
      </c>
      <c r="S239" s="216">
        <v>0.045999999999999999</v>
      </c>
      <c r="T239" s="217">
        <f>S239*H239</f>
        <v>11.0124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8" t="s">
        <v>152</v>
      </c>
      <c r="AT239" s="218" t="s">
        <v>148</v>
      </c>
      <c r="AU239" s="218" t="s">
        <v>83</v>
      </c>
      <c r="AY239" s="19" t="s">
        <v>147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19" t="s">
        <v>81</v>
      </c>
      <c r="BK239" s="219">
        <f>ROUND(I239*H239,2)</f>
        <v>0</v>
      </c>
      <c r="BL239" s="19" t="s">
        <v>152</v>
      </c>
      <c r="BM239" s="218" t="s">
        <v>420</v>
      </c>
    </row>
    <row r="240" s="2" customFormat="1">
      <c r="A240" s="40"/>
      <c r="B240" s="41"/>
      <c r="C240" s="42"/>
      <c r="D240" s="254" t="s">
        <v>242</v>
      </c>
      <c r="E240" s="42"/>
      <c r="F240" s="255" t="s">
        <v>421</v>
      </c>
      <c r="G240" s="42"/>
      <c r="H240" s="42"/>
      <c r="I240" s="256"/>
      <c r="J240" s="42"/>
      <c r="K240" s="42"/>
      <c r="L240" s="46"/>
      <c r="M240" s="257"/>
      <c r="N240" s="258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242</v>
      </c>
      <c r="AU240" s="19" t="s">
        <v>83</v>
      </c>
    </row>
    <row r="241" s="12" customFormat="1">
      <c r="A241" s="12"/>
      <c r="B241" s="220"/>
      <c r="C241" s="221"/>
      <c r="D241" s="222" t="s">
        <v>154</v>
      </c>
      <c r="E241" s="223" t="s">
        <v>19</v>
      </c>
      <c r="F241" s="224" t="s">
        <v>422</v>
      </c>
      <c r="G241" s="221"/>
      <c r="H241" s="223" t="s">
        <v>19</v>
      </c>
      <c r="I241" s="225"/>
      <c r="J241" s="221"/>
      <c r="K241" s="221"/>
      <c r="L241" s="226"/>
      <c r="M241" s="227"/>
      <c r="N241" s="228"/>
      <c r="O241" s="228"/>
      <c r="P241" s="228"/>
      <c r="Q241" s="228"/>
      <c r="R241" s="228"/>
      <c r="S241" s="228"/>
      <c r="T241" s="229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T241" s="230" t="s">
        <v>154</v>
      </c>
      <c r="AU241" s="230" t="s">
        <v>83</v>
      </c>
      <c r="AV241" s="12" t="s">
        <v>81</v>
      </c>
      <c r="AW241" s="12" t="s">
        <v>33</v>
      </c>
      <c r="AX241" s="12" t="s">
        <v>73</v>
      </c>
      <c r="AY241" s="230" t="s">
        <v>147</v>
      </c>
    </row>
    <row r="242" s="13" customFormat="1">
      <c r="A242" s="13"/>
      <c r="B242" s="231"/>
      <c r="C242" s="232"/>
      <c r="D242" s="222" t="s">
        <v>154</v>
      </c>
      <c r="E242" s="233" t="s">
        <v>19</v>
      </c>
      <c r="F242" s="234" t="s">
        <v>423</v>
      </c>
      <c r="G242" s="232"/>
      <c r="H242" s="235">
        <v>135</v>
      </c>
      <c r="I242" s="236"/>
      <c r="J242" s="232"/>
      <c r="K242" s="232"/>
      <c r="L242" s="237"/>
      <c r="M242" s="238"/>
      <c r="N242" s="239"/>
      <c r="O242" s="239"/>
      <c r="P242" s="239"/>
      <c r="Q242" s="239"/>
      <c r="R242" s="239"/>
      <c r="S242" s="239"/>
      <c r="T242" s="240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1" t="s">
        <v>154</v>
      </c>
      <c r="AU242" s="241" t="s">
        <v>83</v>
      </c>
      <c r="AV242" s="13" t="s">
        <v>83</v>
      </c>
      <c r="AW242" s="13" t="s">
        <v>33</v>
      </c>
      <c r="AX242" s="13" t="s">
        <v>73</v>
      </c>
      <c r="AY242" s="241" t="s">
        <v>147</v>
      </c>
    </row>
    <row r="243" s="12" customFormat="1">
      <c r="A243" s="12"/>
      <c r="B243" s="220"/>
      <c r="C243" s="221"/>
      <c r="D243" s="222" t="s">
        <v>154</v>
      </c>
      <c r="E243" s="223" t="s">
        <v>19</v>
      </c>
      <c r="F243" s="224" t="s">
        <v>424</v>
      </c>
      <c r="G243" s="221"/>
      <c r="H243" s="223" t="s">
        <v>19</v>
      </c>
      <c r="I243" s="225"/>
      <c r="J243" s="221"/>
      <c r="K243" s="221"/>
      <c r="L243" s="226"/>
      <c r="M243" s="227"/>
      <c r="N243" s="228"/>
      <c r="O243" s="228"/>
      <c r="P243" s="228"/>
      <c r="Q243" s="228"/>
      <c r="R243" s="228"/>
      <c r="S243" s="228"/>
      <c r="T243" s="229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T243" s="230" t="s">
        <v>154</v>
      </c>
      <c r="AU243" s="230" t="s">
        <v>83</v>
      </c>
      <c r="AV243" s="12" t="s">
        <v>81</v>
      </c>
      <c r="AW243" s="12" t="s">
        <v>33</v>
      </c>
      <c r="AX243" s="12" t="s">
        <v>73</v>
      </c>
      <c r="AY243" s="230" t="s">
        <v>147</v>
      </c>
    </row>
    <row r="244" s="13" customFormat="1">
      <c r="A244" s="13"/>
      <c r="B244" s="231"/>
      <c r="C244" s="232"/>
      <c r="D244" s="222" t="s">
        <v>154</v>
      </c>
      <c r="E244" s="233" t="s">
        <v>19</v>
      </c>
      <c r="F244" s="234" t="s">
        <v>425</v>
      </c>
      <c r="G244" s="232"/>
      <c r="H244" s="235">
        <v>104.40000000000001</v>
      </c>
      <c r="I244" s="236"/>
      <c r="J244" s="232"/>
      <c r="K244" s="232"/>
      <c r="L244" s="237"/>
      <c r="M244" s="238"/>
      <c r="N244" s="239"/>
      <c r="O244" s="239"/>
      <c r="P244" s="239"/>
      <c r="Q244" s="239"/>
      <c r="R244" s="239"/>
      <c r="S244" s="239"/>
      <c r="T244" s="24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1" t="s">
        <v>154</v>
      </c>
      <c r="AU244" s="241" t="s">
        <v>83</v>
      </c>
      <c r="AV244" s="13" t="s">
        <v>83</v>
      </c>
      <c r="AW244" s="13" t="s">
        <v>33</v>
      </c>
      <c r="AX244" s="13" t="s">
        <v>73</v>
      </c>
      <c r="AY244" s="241" t="s">
        <v>147</v>
      </c>
    </row>
    <row r="245" s="15" customFormat="1">
      <c r="A245" s="15"/>
      <c r="B245" s="259"/>
      <c r="C245" s="260"/>
      <c r="D245" s="222" t="s">
        <v>154</v>
      </c>
      <c r="E245" s="261" t="s">
        <v>19</v>
      </c>
      <c r="F245" s="262" t="s">
        <v>287</v>
      </c>
      <c r="G245" s="260"/>
      <c r="H245" s="263">
        <v>239.40000000000001</v>
      </c>
      <c r="I245" s="264"/>
      <c r="J245" s="260"/>
      <c r="K245" s="260"/>
      <c r="L245" s="265"/>
      <c r="M245" s="266"/>
      <c r="N245" s="267"/>
      <c r="O245" s="267"/>
      <c r="P245" s="267"/>
      <c r="Q245" s="267"/>
      <c r="R245" s="267"/>
      <c r="S245" s="267"/>
      <c r="T245" s="268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69" t="s">
        <v>154</v>
      </c>
      <c r="AU245" s="269" t="s">
        <v>83</v>
      </c>
      <c r="AV245" s="15" t="s">
        <v>152</v>
      </c>
      <c r="AW245" s="15" t="s">
        <v>33</v>
      </c>
      <c r="AX245" s="15" t="s">
        <v>81</v>
      </c>
      <c r="AY245" s="269" t="s">
        <v>147</v>
      </c>
    </row>
    <row r="246" s="2" customFormat="1" ht="16.5" customHeight="1">
      <c r="A246" s="40"/>
      <c r="B246" s="41"/>
      <c r="C246" s="207" t="s">
        <v>426</v>
      </c>
      <c r="D246" s="207" t="s">
        <v>148</v>
      </c>
      <c r="E246" s="208" t="s">
        <v>427</v>
      </c>
      <c r="F246" s="209" t="s">
        <v>428</v>
      </c>
      <c r="G246" s="210" t="s">
        <v>429</v>
      </c>
      <c r="H246" s="211">
        <v>1</v>
      </c>
      <c r="I246" s="212"/>
      <c r="J246" s="213">
        <f>ROUND(I246*H246,2)</f>
        <v>0</v>
      </c>
      <c r="K246" s="209" t="s">
        <v>19</v>
      </c>
      <c r="L246" s="46"/>
      <c r="M246" s="214" t="s">
        <v>19</v>
      </c>
      <c r="N246" s="215" t="s">
        <v>44</v>
      </c>
      <c r="O246" s="86"/>
      <c r="P246" s="216">
        <f>O246*H246</f>
        <v>0</v>
      </c>
      <c r="Q246" s="216">
        <v>0</v>
      </c>
      <c r="R246" s="216">
        <f>Q246*H246</f>
        <v>0</v>
      </c>
      <c r="S246" s="216">
        <v>0</v>
      </c>
      <c r="T246" s="217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8" t="s">
        <v>152</v>
      </c>
      <c r="AT246" s="218" t="s">
        <v>148</v>
      </c>
      <c r="AU246" s="218" t="s">
        <v>83</v>
      </c>
      <c r="AY246" s="19" t="s">
        <v>147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19" t="s">
        <v>81</v>
      </c>
      <c r="BK246" s="219">
        <f>ROUND(I246*H246,2)</f>
        <v>0</v>
      </c>
      <c r="BL246" s="19" t="s">
        <v>152</v>
      </c>
      <c r="BM246" s="218" t="s">
        <v>430</v>
      </c>
    </row>
    <row r="247" s="11" customFormat="1" ht="22.8" customHeight="1">
      <c r="A247" s="11"/>
      <c r="B247" s="193"/>
      <c r="C247" s="194"/>
      <c r="D247" s="195" t="s">
        <v>72</v>
      </c>
      <c r="E247" s="252" t="s">
        <v>431</v>
      </c>
      <c r="F247" s="252" t="s">
        <v>432</v>
      </c>
      <c r="G247" s="194"/>
      <c r="H247" s="194"/>
      <c r="I247" s="197"/>
      <c r="J247" s="253">
        <f>BK247</f>
        <v>0</v>
      </c>
      <c r="K247" s="194"/>
      <c r="L247" s="199"/>
      <c r="M247" s="200"/>
      <c r="N247" s="201"/>
      <c r="O247" s="201"/>
      <c r="P247" s="202">
        <f>SUM(P248:P272)</f>
        <v>0</v>
      </c>
      <c r="Q247" s="201"/>
      <c r="R247" s="202">
        <f>SUM(R248:R272)</f>
        <v>0</v>
      </c>
      <c r="S247" s="201"/>
      <c r="T247" s="203">
        <f>SUM(T248:T272)</f>
        <v>0</v>
      </c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R247" s="204" t="s">
        <v>81</v>
      </c>
      <c r="AT247" s="205" t="s">
        <v>72</v>
      </c>
      <c r="AU247" s="205" t="s">
        <v>81</v>
      </c>
      <c r="AY247" s="204" t="s">
        <v>147</v>
      </c>
      <c r="BK247" s="206">
        <f>SUM(BK248:BK272)</f>
        <v>0</v>
      </c>
    </row>
    <row r="248" s="2" customFormat="1" ht="37.8" customHeight="1">
      <c r="A248" s="40"/>
      <c r="B248" s="41"/>
      <c r="C248" s="207" t="s">
        <v>433</v>
      </c>
      <c r="D248" s="207" t="s">
        <v>148</v>
      </c>
      <c r="E248" s="208" t="s">
        <v>434</v>
      </c>
      <c r="F248" s="209" t="s">
        <v>435</v>
      </c>
      <c r="G248" s="210" t="s">
        <v>436</v>
      </c>
      <c r="H248" s="211">
        <v>255.11099999999999</v>
      </c>
      <c r="I248" s="212"/>
      <c r="J248" s="213">
        <f>ROUND(I248*H248,2)</f>
        <v>0</v>
      </c>
      <c r="K248" s="209" t="s">
        <v>240</v>
      </c>
      <c r="L248" s="46"/>
      <c r="M248" s="214" t="s">
        <v>19</v>
      </c>
      <c r="N248" s="215" t="s">
        <v>44</v>
      </c>
      <c r="O248" s="86"/>
      <c r="P248" s="216">
        <f>O248*H248</f>
        <v>0</v>
      </c>
      <c r="Q248" s="216">
        <v>0</v>
      </c>
      <c r="R248" s="216">
        <f>Q248*H248</f>
        <v>0</v>
      </c>
      <c r="S248" s="216">
        <v>0</v>
      </c>
      <c r="T248" s="217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8" t="s">
        <v>152</v>
      </c>
      <c r="AT248" s="218" t="s">
        <v>148</v>
      </c>
      <c r="AU248" s="218" t="s">
        <v>83</v>
      </c>
      <c r="AY248" s="19" t="s">
        <v>147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19" t="s">
        <v>81</v>
      </c>
      <c r="BK248" s="219">
        <f>ROUND(I248*H248,2)</f>
        <v>0</v>
      </c>
      <c r="BL248" s="19" t="s">
        <v>152</v>
      </c>
      <c r="BM248" s="218" t="s">
        <v>437</v>
      </c>
    </row>
    <row r="249" s="2" customFormat="1">
      <c r="A249" s="40"/>
      <c r="B249" s="41"/>
      <c r="C249" s="42"/>
      <c r="D249" s="254" t="s">
        <v>242</v>
      </c>
      <c r="E249" s="42"/>
      <c r="F249" s="255" t="s">
        <v>438</v>
      </c>
      <c r="G249" s="42"/>
      <c r="H249" s="42"/>
      <c r="I249" s="256"/>
      <c r="J249" s="42"/>
      <c r="K249" s="42"/>
      <c r="L249" s="46"/>
      <c r="M249" s="257"/>
      <c r="N249" s="258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242</v>
      </c>
      <c r="AU249" s="19" t="s">
        <v>83</v>
      </c>
    </row>
    <row r="250" s="2" customFormat="1" ht="24.15" customHeight="1">
      <c r="A250" s="40"/>
      <c r="B250" s="41"/>
      <c r="C250" s="207" t="s">
        <v>439</v>
      </c>
      <c r="D250" s="207" t="s">
        <v>148</v>
      </c>
      <c r="E250" s="208" t="s">
        <v>440</v>
      </c>
      <c r="F250" s="209" t="s">
        <v>441</v>
      </c>
      <c r="G250" s="210" t="s">
        <v>252</v>
      </c>
      <c r="H250" s="211">
        <v>8</v>
      </c>
      <c r="I250" s="212"/>
      <c r="J250" s="213">
        <f>ROUND(I250*H250,2)</f>
        <v>0</v>
      </c>
      <c r="K250" s="209" t="s">
        <v>240</v>
      </c>
      <c r="L250" s="46"/>
      <c r="M250" s="214" t="s">
        <v>19</v>
      </c>
      <c r="N250" s="215" t="s">
        <v>44</v>
      </c>
      <c r="O250" s="86"/>
      <c r="P250" s="216">
        <f>O250*H250</f>
        <v>0</v>
      </c>
      <c r="Q250" s="216">
        <v>0</v>
      </c>
      <c r="R250" s="216">
        <f>Q250*H250</f>
        <v>0</v>
      </c>
      <c r="S250" s="216">
        <v>0</v>
      </c>
      <c r="T250" s="217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8" t="s">
        <v>152</v>
      </c>
      <c r="AT250" s="218" t="s">
        <v>148</v>
      </c>
      <c r="AU250" s="218" t="s">
        <v>83</v>
      </c>
      <c r="AY250" s="19" t="s">
        <v>147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19" t="s">
        <v>81</v>
      </c>
      <c r="BK250" s="219">
        <f>ROUND(I250*H250,2)</f>
        <v>0</v>
      </c>
      <c r="BL250" s="19" t="s">
        <v>152</v>
      </c>
      <c r="BM250" s="218" t="s">
        <v>442</v>
      </c>
    </row>
    <row r="251" s="2" customFormat="1">
      <c r="A251" s="40"/>
      <c r="B251" s="41"/>
      <c r="C251" s="42"/>
      <c r="D251" s="254" t="s">
        <v>242</v>
      </c>
      <c r="E251" s="42"/>
      <c r="F251" s="255" t="s">
        <v>443</v>
      </c>
      <c r="G251" s="42"/>
      <c r="H251" s="42"/>
      <c r="I251" s="256"/>
      <c r="J251" s="42"/>
      <c r="K251" s="42"/>
      <c r="L251" s="46"/>
      <c r="M251" s="257"/>
      <c r="N251" s="258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242</v>
      </c>
      <c r="AU251" s="19" t="s">
        <v>83</v>
      </c>
    </row>
    <row r="252" s="2" customFormat="1" ht="37.8" customHeight="1">
      <c r="A252" s="40"/>
      <c r="B252" s="41"/>
      <c r="C252" s="207" t="s">
        <v>444</v>
      </c>
      <c r="D252" s="207" t="s">
        <v>148</v>
      </c>
      <c r="E252" s="208" t="s">
        <v>445</v>
      </c>
      <c r="F252" s="209" t="s">
        <v>446</v>
      </c>
      <c r="G252" s="210" t="s">
        <v>252</v>
      </c>
      <c r="H252" s="211">
        <v>480</v>
      </c>
      <c r="I252" s="212"/>
      <c r="J252" s="213">
        <f>ROUND(I252*H252,2)</f>
        <v>0</v>
      </c>
      <c r="K252" s="209" t="s">
        <v>240</v>
      </c>
      <c r="L252" s="46"/>
      <c r="M252" s="214" t="s">
        <v>19</v>
      </c>
      <c r="N252" s="215" t="s">
        <v>44</v>
      </c>
      <c r="O252" s="86"/>
      <c r="P252" s="216">
        <f>O252*H252</f>
        <v>0</v>
      </c>
      <c r="Q252" s="216">
        <v>0</v>
      </c>
      <c r="R252" s="216">
        <f>Q252*H252</f>
        <v>0</v>
      </c>
      <c r="S252" s="216">
        <v>0</v>
      </c>
      <c r="T252" s="217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8" t="s">
        <v>152</v>
      </c>
      <c r="AT252" s="218" t="s">
        <v>148</v>
      </c>
      <c r="AU252" s="218" t="s">
        <v>83</v>
      </c>
      <c r="AY252" s="19" t="s">
        <v>147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19" t="s">
        <v>81</v>
      </c>
      <c r="BK252" s="219">
        <f>ROUND(I252*H252,2)</f>
        <v>0</v>
      </c>
      <c r="BL252" s="19" t="s">
        <v>152</v>
      </c>
      <c r="BM252" s="218" t="s">
        <v>447</v>
      </c>
    </row>
    <row r="253" s="2" customFormat="1">
      <c r="A253" s="40"/>
      <c r="B253" s="41"/>
      <c r="C253" s="42"/>
      <c r="D253" s="254" t="s">
        <v>242</v>
      </c>
      <c r="E253" s="42"/>
      <c r="F253" s="255" t="s">
        <v>448</v>
      </c>
      <c r="G253" s="42"/>
      <c r="H253" s="42"/>
      <c r="I253" s="256"/>
      <c r="J253" s="42"/>
      <c r="K253" s="42"/>
      <c r="L253" s="46"/>
      <c r="M253" s="257"/>
      <c r="N253" s="258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242</v>
      </c>
      <c r="AU253" s="19" t="s">
        <v>83</v>
      </c>
    </row>
    <row r="254" s="13" customFormat="1">
      <c r="A254" s="13"/>
      <c r="B254" s="231"/>
      <c r="C254" s="232"/>
      <c r="D254" s="222" t="s">
        <v>154</v>
      </c>
      <c r="E254" s="233" t="s">
        <v>19</v>
      </c>
      <c r="F254" s="234" t="s">
        <v>449</v>
      </c>
      <c r="G254" s="232"/>
      <c r="H254" s="235">
        <v>480</v>
      </c>
      <c r="I254" s="236"/>
      <c r="J254" s="232"/>
      <c r="K254" s="232"/>
      <c r="L254" s="237"/>
      <c r="M254" s="238"/>
      <c r="N254" s="239"/>
      <c r="O254" s="239"/>
      <c r="P254" s="239"/>
      <c r="Q254" s="239"/>
      <c r="R254" s="239"/>
      <c r="S254" s="239"/>
      <c r="T254" s="240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1" t="s">
        <v>154</v>
      </c>
      <c r="AU254" s="241" t="s">
        <v>83</v>
      </c>
      <c r="AV254" s="13" t="s">
        <v>83</v>
      </c>
      <c r="AW254" s="13" t="s">
        <v>33</v>
      </c>
      <c r="AX254" s="13" t="s">
        <v>81</v>
      </c>
      <c r="AY254" s="241" t="s">
        <v>147</v>
      </c>
    </row>
    <row r="255" s="2" customFormat="1" ht="33" customHeight="1">
      <c r="A255" s="40"/>
      <c r="B255" s="41"/>
      <c r="C255" s="207" t="s">
        <v>450</v>
      </c>
      <c r="D255" s="207" t="s">
        <v>148</v>
      </c>
      <c r="E255" s="208" t="s">
        <v>451</v>
      </c>
      <c r="F255" s="209" t="s">
        <v>452</v>
      </c>
      <c r="G255" s="210" t="s">
        <v>436</v>
      </c>
      <c r="H255" s="211">
        <v>255.11099999999999</v>
      </c>
      <c r="I255" s="212"/>
      <c r="J255" s="213">
        <f>ROUND(I255*H255,2)</f>
        <v>0</v>
      </c>
      <c r="K255" s="209" t="s">
        <v>240</v>
      </c>
      <c r="L255" s="46"/>
      <c r="M255" s="214" t="s">
        <v>19</v>
      </c>
      <c r="N255" s="215" t="s">
        <v>44</v>
      </c>
      <c r="O255" s="86"/>
      <c r="P255" s="216">
        <f>O255*H255</f>
        <v>0</v>
      </c>
      <c r="Q255" s="216">
        <v>0</v>
      </c>
      <c r="R255" s="216">
        <f>Q255*H255</f>
        <v>0</v>
      </c>
      <c r="S255" s="216">
        <v>0</v>
      </c>
      <c r="T255" s="217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8" t="s">
        <v>152</v>
      </c>
      <c r="AT255" s="218" t="s">
        <v>148</v>
      </c>
      <c r="AU255" s="218" t="s">
        <v>83</v>
      </c>
      <c r="AY255" s="19" t="s">
        <v>147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19" t="s">
        <v>81</v>
      </c>
      <c r="BK255" s="219">
        <f>ROUND(I255*H255,2)</f>
        <v>0</v>
      </c>
      <c r="BL255" s="19" t="s">
        <v>152</v>
      </c>
      <c r="BM255" s="218" t="s">
        <v>453</v>
      </c>
    </row>
    <row r="256" s="2" customFormat="1">
      <c r="A256" s="40"/>
      <c r="B256" s="41"/>
      <c r="C256" s="42"/>
      <c r="D256" s="254" t="s">
        <v>242</v>
      </c>
      <c r="E256" s="42"/>
      <c r="F256" s="255" t="s">
        <v>454</v>
      </c>
      <c r="G256" s="42"/>
      <c r="H256" s="42"/>
      <c r="I256" s="256"/>
      <c r="J256" s="42"/>
      <c r="K256" s="42"/>
      <c r="L256" s="46"/>
      <c r="M256" s="257"/>
      <c r="N256" s="258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242</v>
      </c>
      <c r="AU256" s="19" t="s">
        <v>83</v>
      </c>
    </row>
    <row r="257" s="2" customFormat="1" ht="44.25" customHeight="1">
      <c r="A257" s="40"/>
      <c r="B257" s="41"/>
      <c r="C257" s="207" t="s">
        <v>455</v>
      </c>
      <c r="D257" s="207" t="s">
        <v>148</v>
      </c>
      <c r="E257" s="208" t="s">
        <v>456</v>
      </c>
      <c r="F257" s="209" t="s">
        <v>457</v>
      </c>
      <c r="G257" s="210" t="s">
        <v>436</v>
      </c>
      <c r="H257" s="211">
        <v>6377.7749999999996</v>
      </c>
      <c r="I257" s="212"/>
      <c r="J257" s="213">
        <f>ROUND(I257*H257,2)</f>
        <v>0</v>
      </c>
      <c r="K257" s="209" t="s">
        <v>240</v>
      </c>
      <c r="L257" s="46"/>
      <c r="M257" s="214" t="s">
        <v>19</v>
      </c>
      <c r="N257" s="215" t="s">
        <v>44</v>
      </c>
      <c r="O257" s="86"/>
      <c r="P257" s="216">
        <f>O257*H257</f>
        <v>0</v>
      </c>
      <c r="Q257" s="216">
        <v>0</v>
      </c>
      <c r="R257" s="216">
        <f>Q257*H257</f>
        <v>0</v>
      </c>
      <c r="S257" s="216">
        <v>0</v>
      </c>
      <c r="T257" s="217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8" t="s">
        <v>152</v>
      </c>
      <c r="AT257" s="218" t="s">
        <v>148</v>
      </c>
      <c r="AU257" s="218" t="s">
        <v>83</v>
      </c>
      <c r="AY257" s="19" t="s">
        <v>147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19" t="s">
        <v>81</v>
      </c>
      <c r="BK257" s="219">
        <f>ROUND(I257*H257,2)</f>
        <v>0</v>
      </c>
      <c r="BL257" s="19" t="s">
        <v>152</v>
      </c>
      <c r="BM257" s="218" t="s">
        <v>458</v>
      </c>
    </row>
    <row r="258" s="2" customFormat="1">
      <c r="A258" s="40"/>
      <c r="B258" s="41"/>
      <c r="C258" s="42"/>
      <c r="D258" s="254" t="s">
        <v>242</v>
      </c>
      <c r="E258" s="42"/>
      <c r="F258" s="255" t="s">
        <v>459</v>
      </c>
      <c r="G258" s="42"/>
      <c r="H258" s="42"/>
      <c r="I258" s="256"/>
      <c r="J258" s="42"/>
      <c r="K258" s="42"/>
      <c r="L258" s="46"/>
      <c r="M258" s="257"/>
      <c r="N258" s="258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242</v>
      </c>
      <c r="AU258" s="19" t="s">
        <v>83</v>
      </c>
    </row>
    <row r="259" s="13" customFormat="1">
      <c r="A259" s="13"/>
      <c r="B259" s="231"/>
      <c r="C259" s="232"/>
      <c r="D259" s="222" t="s">
        <v>154</v>
      </c>
      <c r="E259" s="233" t="s">
        <v>19</v>
      </c>
      <c r="F259" s="234" t="s">
        <v>460</v>
      </c>
      <c r="G259" s="232"/>
      <c r="H259" s="235">
        <v>6377.7749999999996</v>
      </c>
      <c r="I259" s="236"/>
      <c r="J259" s="232"/>
      <c r="K259" s="232"/>
      <c r="L259" s="237"/>
      <c r="M259" s="238"/>
      <c r="N259" s="239"/>
      <c r="O259" s="239"/>
      <c r="P259" s="239"/>
      <c r="Q259" s="239"/>
      <c r="R259" s="239"/>
      <c r="S259" s="239"/>
      <c r="T259" s="240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1" t="s">
        <v>154</v>
      </c>
      <c r="AU259" s="241" t="s">
        <v>83</v>
      </c>
      <c r="AV259" s="13" t="s">
        <v>83</v>
      </c>
      <c r="AW259" s="13" t="s">
        <v>33</v>
      </c>
      <c r="AX259" s="13" t="s">
        <v>81</v>
      </c>
      <c r="AY259" s="241" t="s">
        <v>147</v>
      </c>
    </row>
    <row r="260" s="2" customFormat="1" ht="44.25" customHeight="1">
      <c r="A260" s="40"/>
      <c r="B260" s="41"/>
      <c r="C260" s="207" t="s">
        <v>461</v>
      </c>
      <c r="D260" s="207" t="s">
        <v>148</v>
      </c>
      <c r="E260" s="208" t="s">
        <v>462</v>
      </c>
      <c r="F260" s="209" t="s">
        <v>463</v>
      </c>
      <c r="G260" s="210" t="s">
        <v>436</v>
      </c>
      <c r="H260" s="211">
        <v>0.017999999999999999</v>
      </c>
      <c r="I260" s="212"/>
      <c r="J260" s="213">
        <f>ROUND(I260*H260,2)</f>
        <v>0</v>
      </c>
      <c r="K260" s="209" t="s">
        <v>240</v>
      </c>
      <c r="L260" s="46"/>
      <c r="M260" s="214" t="s">
        <v>19</v>
      </c>
      <c r="N260" s="215" t="s">
        <v>44</v>
      </c>
      <c r="O260" s="86"/>
      <c r="P260" s="216">
        <f>O260*H260</f>
        <v>0</v>
      </c>
      <c r="Q260" s="216">
        <v>0</v>
      </c>
      <c r="R260" s="216">
        <f>Q260*H260</f>
        <v>0</v>
      </c>
      <c r="S260" s="216">
        <v>0</v>
      </c>
      <c r="T260" s="217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8" t="s">
        <v>152</v>
      </c>
      <c r="AT260" s="218" t="s">
        <v>148</v>
      </c>
      <c r="AU260" s="218" t="s">
        <v>83</v>
      </c>
      <c r="AY260" s="19" t="s">
        <v>147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19" t="s">
        <v>81</v>
      </c>
      <c r="BK260" s="219">
        <f>ROUND(I260*H260,2)</f>
        <v>0</v>
      </c>
      <c r="BL260" s="19" t="s">
        <v>152</v>
      </c>
      <c r="BM260" s="218" t="s">
        <v>464</v>
      </c>
    </row>
    <row r="261" s="2" customFormat="1">
      <c r="A261" s="40"/>
      <c r="B261" s="41"/>
      <c r="C261" s="42"/>
      <c r="D261" s="254" t="s">
        <v>242</v>
      </c>
      <c r="E261" s="42"/>
      <c r="F261" s="255" t="s">
        <v>465</v>
      </c>
      <c r="G261" s="42"/>
      <c r="H261" s="42"/>
      <c r="I261" s="256"/>
      <c r="J261" s="42"/>
      <c r="K261" s="42"/>
      <c r="L261" s="46"/>
      <c r="M261" s="257"/>
      <c r="N261" s="258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242</v>
      </c>
      <c r="AU261" s="19" t="s">
        <v>83</v>
      </c>
    </row>
    <row r="262" s="13" customFormat="1">
      <c r="A262" s="13"/>
      <c r="B262" s="231"/>
      <c r="C262" s="232"/>
      <c r="D262" s="222" t="s">
        <v>154</v>
      </c>
      <c r="E262" s="233" t="s">
        <v>19</v>
      </c>
      <c r="F262" s="234" t="s">
        <v>466</v>
      </c>
      <c r="G262" s="232"/>
      <c r="H262" s="235">
        <v>1.8089999999999999</v>
      </c>
      <c r="I262" s="236"/>
      <c r="J262" s="232"/>
      <c r="K262" s="232"/>
      <c r="L262" s="237"/>
      <c r="M262" s="238"/>
      <c r="N262" s="239"/>
      <c r="O262" s="239"/>
      <c r="P262" s="239"/>
      <c r="Q262" s="239"/>
      <c r="R262" s="239"/>
      <c r="S262" s="239"/>
      <c r="T262" s="240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1" t="s">
        <v>154</v>
      </c>
      <c r="AU262" s="241" t="s">
        <v>83</v>
      </c>
      <c r="AV262" s="13" t="s">
        <v>83</v>
      </c>
      <c r="AW262" s="13" t="s">
        <v>33</v>
      </c>
      <c r="AX262" s="13" t="s">
        <v>73</v>
      </c>
      <c r="AY262" s="241" t="s">
        <v>147</v>
      </c>
    </row>
    <row r="263" s="13" customFormat="1">
      <c r="A263" s="13"/>
      <c r="B263" s="231"/>
      <c r="C263" s="232"/>
      <c r="D263" s="222" t="s">
        <v>154</v>
      </c>
      <c r="E263" s="233" t="s">
        <v>19</v>
      </c>
      <c r="F263" s="234" t="s">
        <v>467</v>
      </c>
      <c r="G263" s="232"/>
      <c r="H263" s="235">
        <v>0.017999999999999999</v>
      </c>
      <c r="I263" s="236"/>
      <c r="J263" s="232"/>
      <c r="K263" s="232"/>
      <c r="L263" s="237"/>
      <c r="M263" s="238"/>
      <c r="N263" s="239"/>
      <c r="O263" s="239"/>
      <c r="P263" s="239"/>
      <c r="Q263" s="239"/>
      <c r="R263" s="239"/>
      <c r="S263" s="239"/>
      <c r="T263" s="240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1" t="s">
        <v>154</v>
      </c>
      <c r="AU263" s="241" t="s">
        <v>83</v>
      </c>
      <c r="AV263" s="13" t="s">
        <v>83</v>
      </c>
      <c r="AW263" s="13" t="s">
        <v>33</v>
      </c>
      <c r="AX263" s="13" t="s">
        <v>81</v>
      </c>
      <c r="AY263" s="241" t="s">
        <v>147</v>
      </c>
    </row>
    <row r="264" s="2" customFormat="1" ht="44.25" customHeight="1">
      <c r="A264" s="40"/>
      <c r="B264" s="41"/>
      <c r="C264" s="207" t="s">
        <v>468</v>
      </c>
      <c r="D264" s="207" t="s">
        <v>148</v>
      </c>
      <c r="E264" s="208" t="s">
        <v>469</v>
      </c>
      <c r="F264" s="209" t="s">
        <v>470</v>
      </c>
      <c r="G264" s="210" t="s">
        <v>436</v>
      </c>
      <c r="H264" s="211">
        <v>30.050000000000001</v>
      </c>
      <c r="I264" s="212"/>
      <c r="J264" s="213">
        <f>ROUND(I264*H264,2)</f>
        <v>0</v>
      </c>
      <c r="K264" s="209" t="s">
        <v>240</v>
      </c>
      <c r="L264" s="46"/>
      <c r="M264" s="214" t="s">
        <v>19</v>
      </c>
      <c r="N264" s="215" t="s">
        <v>44</v>
      </c>
      <c r="O264" s="86"/>
      <c r="P264" s="216">
        <f>O264*H264</f>
        <v>0</v>
      </c>
      <c r="Q264" s="216">
        <v>0</v>
      </c>
      <c r="R264" s="216">
        <f>Q264*H264</f>
        <v>0</v>
      </c>
      <c r="S264" s="216">
        <v>0</v>
      </c>
      <c r="T264" s="217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8" t="s">
        <v>152</v>
      </c>
      <c r="AT264" s="218" t="s">
        <v>148</v>
      </c>
      <c r="AU264" s="218" t="s">
        <v>83</v>
      </c>
      <c r="AY264" s="19" t="s">
        <v>147</v>
      </c>
      <c r="BE264" s="219">
        <f>IF(N264="základní",J264,0)</f>
        <v>0</v>
      </c>
      <c r="BF264" s="219">
        <f>IF(N264="snížená",J264,0)</f>
        <v>0</v>
      </c>
      <c r="BG264" s="219">
        <f>IF(N264="zákl. přenesená",J264,0)</f>
        <v>0</v>
      </c>
      <c r="BH264" s="219">
        <f>IF(N264="sníž. přenesená",J264,0)</f>
        <v>0</v>
      </c>
      <c r="BI264" s="219">
        <f>IF(N264="nulová",J264,0)</f>
        <v>0</v>
      </c>
      <c r="BJ264" s="19" t="s">
        <v>81</v>
      </c>
      <c r="BK264" s="219">
        <f>ROUND(I264*H264,2)</f>
        <v>0</v>
      </c>
      <c r="BL264" s="19" t="s">
        <v>152</v>
      </c>
      <c r="BM264" s="218" t="s">
        <v>471</v>
      </c>
    </row>
    <row r="265" s="2" customFormat="1">
      <c r="A265" s="40"/>
      <c r="B265" s="41"/>
      <c r="C265" s="42"/>
      <c r="D265" s="254" t="s">
        <v>242</v>
      </c>
      <c r="E265" s="42"/>
      <c r="F265" s="255" t="s">
        <v>472</v>
      </c>
      <c r="G265" s="42"/>
      <c r="H265" s="42"/>
      <c r="I265" s="256"/>
      <c r="J265" s="42"/>
      <c r="K265" s="42"/>
      <c r="L265" s="46"/>
      <c r="M265" s="257"/>
      <c r="N265" s="258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242</v>
      </c>
      <c r="AU265" s="19" t="s">
        <v>83</v>
      </c>
    </row>
    <row r="266" s="13" customFormat="1">
      <c r="A266" s="13"/>
      <c r="B266" s="231"/>
      <c r="C266" s="232"/>
      <c r="D266" s="222" t="s">
        <v>154</v>
      </c>
      <c r="E266" s="233" t="s">
        <v>19</v>
      </c>
      <c r="F266" s="234" t="s">
        <v>473</v>
      </c>
      <c r="G266" s="232"/>
      <c r="H266" s="235">
        <v>30.050000000000001</v>
      </c>
      <c r="I266" s="236"/>
      <c r="J266" s="232"/>
      <c r="K266" s="232"/>
      <c r="L266" s="237"/>
      <c r="M266" s="238"/>
      <c r="N266" s="239"/>
      <c r="O266" s="239"/>
      <c r="P266" s="239"/>
      <c r="Q266" s="239"/>
      <c r="R266" s="239"/>
      <c r="S266" s="239"/>
      <c r="T266" s="240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1" t="s">
        <v>154</v>
      </c>
      <c r="AU266" s="241" t="s">
        <v>83</v>
      </c>
      <c r="AV266" s="13" t="s">
        <v>83</v>
      </c>
      <c r="AW266" s="13" t="s">
        <v>33</v>
      </c>
      <c r="AX266" s="13" t="s">
        <v>81</v>
      </c>
      <c r="AY266" s="241" t="s">
        <v>147</v>
      </c>
    </row>
    <row r="267" s="2" customFormat="1" ht="44.25" customHeight="1">
      <c r="A267" s="40"/>
      <c r="B267" s="41"/>
      <c r="C267" s="207" t="s">
        <v>474</v>
      </c>
      <c r="D267" s="207" t="s">
        <v>148</v>
      </c>
      <c r="E267" s="208" t="s">
        <v>475</v>
      </c>
      <c r="F267" s="209" t="s">
        <v>476</v>
      </c>
      <c r="G267" s="210" t="s">
        <v>436</v>
      </c>
      <c r="H267" s="211">
        <v>153.06700000000001</v>
      </c>
      <c r="I267" s="212"/>
      <c r="J267" s="213">
        <f>ROUND(I267*H267,2)</f>
        <v>0</v>
      </c>
      <c r="K267" s="209" t="s">
        <v>240</v>
      </c>
      <c r="L267" s="46"/>
      <c r="M267" s="214" t="s">
        <v>19</v>
      </c>
      <c r="N267" s="215" t="s">
        <v>44</v>
      </c>
      <c r="O267" s="86"/>
      <c r="P267" s="216">
        <f>O267*H267</f>
        <v>0</v>
      </c>
      <c r="Q267" s="216">
        <v>0</v>
      </c>
      <c r="R267" s="216">
        <f>Q267*H267</f>
        <v>0</v>
      </c>
      <c r="S267" s="216">
        <v>0</v>
      </c>
      <c r="T267" s="217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8" t="s">
        <v>152</v>
      </c>
      <c r="AT267" s="218" t="s">
        <v>148</v>
      </c>
      <c r="AU267" s="218" t="s">
        <v>83</v>
      </c>
      <c r="AY267" s="19" t="s">
        <v>147</v>
      </c>
      <c r="BE267" s="219">
        <f>IF(N267="základní",J267,0)</f>
        <v>0</v>
      </c>
      <c r="BF267" s="219">
        <f>IF(N267="snížená",J267,0)</f>
        <v>0</v>
      </c>
      <c r="BG267" s="219">
        <f>IF(N267="zákl. přenesená",J267,0)</f>
        <v>0</v>
      </c>
      <c r="BH267" s="219">
        <f>IF(N267="sníž. přenesená",J267,0)</f>
        <v>0</v>
      </c>
      <c r="BI267" s="219">
        <f>IF(N267="nulová",J267,0)</f>
        <v>0</v>
      </c>
      <c r="BJ267" s="19" t="s">
        <v>81</v>
      </c>
      <c r="BK267" s="219">
        <f>ROUND(I267*H267,2)</f>
        <v>0</v>
      </c>
      <c r="BL267" s="19" t="s">
        <v>152</v>
      </c>
      <c r="BM267" s="218" t="s">
        <v>477</v>
      </c>
    </row>
    <row r="268" s="2" customFormat="1">
      <c r="A268" s="40"/>
      <c r="B268" s="41"/>
      <c r="C268" s="42"/>
      <c r="D268" s="254" t="s">
        <v>242</v>
      </c>
      <c r="E268" s="42"/>
      <c r="F268" s="255" t="s">
        <v>478</v>
      </c>
      <c r="G268" s="42"/>
      <c r="H268" s="42"/>
      <c r="I268" s="256"/>
      <c r="J268" s="42"/>
      <c r="K268" s="42"/>
      <c r="L268" s="46"/>
      <c r="M268" s="257"/>
      <c r="N268" s="258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242</v>
      </c>
      <c r="AU268" s="19" t="s">
        <v>83</v>
      </c>
    </row>
    <row r="269" s="13" customFormat="1">
      <c r="A269" s="13"/>
      <c r="B269" s="231"/>
      <c r="C269" s="232"/>
      <c r="D269" s="222" t="s">
        <v>154</v>
      </c>
      <c r="E269" s="233" t="s">
        <v>19</v>
      </c>
      <c r="F269" s="234" t="s">
        <v>479</v>
      </c>
      <c r="G269" s="232"/>
      <c r="H269" s="235">
        <v>153.06700000000001</v>
      </c>
      <c r="I269" s="236"/>
      <c r="J269" s="232"/>
      <c r="K269" s="232"/>
      <c r="L269" s="237"/>
      <c r="M269" s="238"/>
      <c r="N269" s="239"/>
      <c r="O269" s="239"/>
      <c r="P269" s="239"/>
      <c r="Q269" s="239"/>
      <c r="R269" s="239"/>
      <c r="S269" s="239"/>
      <c r="T269" s="240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1" t="s">
        <v>154</v>
      </c>
      <c r="AU269" s="241" t="s">
        <v>83</v>
      </c>
      <c r="AV269" s="13" t="s">
        <v>83</v>
      </c>
      <c r="AW269" s="13" t="s">
        <v>33</v>
      </c>
      <c r="AX269" s="13" t="s">
        <v>81</v>
      </c>
      <c r="AY269" s="241" t="s">
        <v>147</v>
      </c>
    </row>
    <row r="270" s="2" customFormat="1" ht="44.25" customHeight="1">
      <c r="A270" s="40"/>
      <c r="B270" s="41"/>
      <c r="C270" s="207" t="s">
        <v>480</v>
      </c>
      <c r="D270" s="207" t="s">
        <v>148</v>
      </c>
      <c r="E270" s="208" t="s">
        <v>481</v>
      </c>
      <c r="F270" s="209" t="s">
        <v>482</v>
      </c>
      <c r="G270" s="210" t="s">
        <v>436</v>
      </c>
      <c r="H270" s="211">
        <v>99.492999999999995</v>
      </c>
      <c r="I270" s="212"/>
      <c r="J270" s="213">
        <f>ROUND(I270*H270,2)</f>
        <v>0</v>
      </c>
      <c r="K270" s="209" t="s">
        <v>240</v>
      </c>
      <c r="L270" s="46"/>
      <c r="M270" s="214" t="s">
        <v>19</v>
      </c>
      <c r="N270" s="215" t="s">
        <v>44</v>
      </c>
      <c r="O270" s="86"/>
      <c r="P270" s="216">
        <f>O270*H270</f>
        <v>0</v>
      </c>
      <c r="Q270" s="216">
        <v>0</v>
      </c>
      <c r="R270" s="216">
        <f>Q270*H270</f>
        <v>0</v>
      </c>
      <c r="S270" s="216">
        <v>0</v>
      </c>
      <c r="T270" s="217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8" t="s">
        <v>152</v>
      </c>
      <c r="AT270" s="218" t="s">
        <v>148</v>
      </c>
      <c r="AU270" s="218" t="s">
        <v>83</v>
      </c>
      <c r="AY270" s="19" t="s">
        <v>147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19" t="s">
        <v>81</v>
      </c>
      <c r="BK270" s="219">
        <f>ROUND(I270*H270,2)</f>
        <v>0</v>
      </c>
      <c r="BL270" s="19" t="s">
        <v>152</v>
      </c>
      <c r="BM270" s="218" t="s">
        <v>483</v>
      </c>
    </row>
    <row r="271" s="2" customFormat="1">
      <c r="A271" s="40"/>
      <c r="B271" s="41"/>
      <c r="C271" s="42"/>
      <c r="D271" s="254" t="s">
        <v>242</v>
      </c>
      <c r="E271" s="42"/>
      <c r="F271" s="255" t="s">
        <v>484</v>
      </c>
      <c r="G271" s="42"/>
      <c r="H271" s="42"/>
      <c r="I271" s="256"/>
      <c r="J271" s="42"/>
      <c r="K271" s="42"/>
      <c r="L271" s="46"/>
      <c r="M271" s="257"/>
      <c r="N271" s="258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242</v>
      </c>
      <c r="AU271" s="19" t="s">
        <v>83</v>
      </c>
    </row>
    <row r="272" s="13" customFormat="1">
      <c r="A272" s="13"/>
      <c r="B272" s="231"/>
      <c r="C272" s="232"/>
      <c r="D272" s="222" t="s">
        <v>154</v>
      </c>
      <c r="E272" s="233" t="s">
        <v>19</v>
      </c>
      <c r="F272" s="234" t="s">
        <v>485</v>
      </c>
      <c r="G272" s="232"/>
      <c r="H272" s="235">
        <v>99.492999999999995</v>
      </c>
      <c r="I272" s="236"/>
      <c r="J272" s="232"/>
      <c r="K272" s="232"/>
      <c r="L272" s="237"/>
      <c r="M272" s="238"/>
      <c r="N272" s="239"/>
      <c r="O272" s="239"/>
      <c r="P272" s="239"/>
      <c r="Q272" s="239"/>
      <c r="R272" s="239"/>
      <c r="S272" s="239"/>
      <c r="T272" s="240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1" t="s">
        <v>154</v>
      </c>
      <c r="AU272" s="241" t="s">
        <v>83</v>
      </c>
      <c r="AV272" s="13" t="s">
        <v>83</v>
      </c>
      <c r="AW272" s="13" t="s">
        <v>33</v>
      </c>
      <c r="AX272" s="13" t="s">
        <v>81</v>
      </c>
      <c r="AY272" s="241" t="s">
        <v>147</v>
      </c>
    </row>
    <row r="273" s="11" customFormat="1" ht="25.92" customHeight="1">
      <c r="A273" s="11"/>
      <c r="B273" s="193"/>
      <c r="C273" s="194"/>
      <c r="D273" s="195" t="s">
        <v>72</v>
      </c>
      <c r="E273" s="196" t="s">
        <v>486</v>
      </c>
      <c r="F273" s="196" t="s">
        <v>487</v>
      </c>
      <c r="G273" s="194"/>
      <c r="H273" s="194"/>
      <c r="I273" s="197"/>
      <c r="J273" s="198">
        <f>BK273</f>
        <v>0</v>
      </c>
      <c r="K273" s="194"/>
      <c r="L273" s="199"/>
      <c r="M273" s="200"/>
      <c r="N273" s="201"/>
      <c r="O273" s="201"/>
      <c r="P273" s="202">
        <f>P274+P287+P292+P301+P321+P326+P343+P350+P364+P372+P380</f>
        <v>0</v>
      </c>
      <c r="Q273" s="201"/>
      <c r="R273" s="202">
        <f>R274+R287+R292+R301+R321+R326+R343+R350+R364+R372+R380</f>
        <v>0.88868000000000003</v>
      </c>
      <c r="S273" s="201"/>
      <c r="T273" s="203">
        <f>T274+T287+T292+T301+T321+T326+T343+T350+T364+T372+T380</f>
        <v>35.0321596</v>
      </c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R273" s="204" t="s">
        <v>83</v>
      </c>
      <c r="AT273" s="205" t="s">
        <v>72</v>
      </c>
      <c r="AU273" s="205" t="s">
        <v>73</v>
      </c>
      <c r="AY273" s="204" t="s">
        <v>147</v>
      </c>
      <c r="BK273" s="206">
        <f>BK274+BK287+BK292+BK301+BK321+BK326+BK343+BK350+BK364+BK372+BK380</f>
        <v>0</v>
      </c>
    </row>
    <row r="274" s="11" customFormat="1" ht="22.8" customHeight="1">
      <c r="A274" s="11"/>
      <c r="B274" s="193"/>
      <c r="C274" s="194"/>
      <c r="D274" s="195" t="s">
        <v>72</v>
      </c>
      <c r="E274" s="252" t="s">
        <v>488</v>
      </c>
      <c r="F274" s="252" t="s">
        <v>489</v>
      </c>
      <c r="G274" s="194"/>
      <c r="H274" s="194"/>
      <c r="I274" s="197"/>
      <c r="J274" s="253">
        <f>BK274</f>
        <v>0</v>
      </c>
      <c r="K274" s="194"/>
      <c r="L274" s="199"/>
      <c r="M274" s="200"/>
      <c r="N274" s="201"/>
      <c r="O274" s="201"/>
      <c r="P274" s="202">
        <f>SUM(P275:P286)</f>
        <v>0</v>
      </c>
      <c r="Q274" s="201"/>
      <c r="R274" s="202">
        <f>SUM(R275:R286)</f>
        <v>0</v>
      </c>
      <c r="S274" s="201"/>
      <c r="T274" s="203">
        <f>SUM(T275:T286)</f>
        <v>0.10171000000000001</v>
      </c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R274" s="204" t="s">
        <v>83</v>
      </c>
      <c r="AT274" s="205" t="s">
        <v>72</v>
      </c>
      <c r="AU274" s="205" t="s">
        <v>81</v>
      </c>
      <c r="AY274" s="204" t="s">
        <v>147</v>
      </c>
      <c r="BK274" s="206">
        <f>SUM(BK275:BK286)</f>
        <v>0</v>
      </c>
    </row>
    <row r="275" s="2" customFormat="1" ht="33" customHeight="1">
      <c r="A275" s="40"/>
      <c r="B275" s="41"/>
      <c r="C275" s="207" t="s">
        <v>490</v>
      </c>
      <c r="D275" s="207" t="s">
        <v>148</v>
      </c>
      <c r="E275" s="208" t="s">
        <v>491</v>
      </c>
      <c r="F275" s="209" t="s">
        <v>492</v>
      </c>
      <c r="G275" s="210" t="s">
        <v>239</v>
      </c>
      <c r="H275" s="211">
        <v>24.359999999999999</v>
      </c>
      <c r="I275" s="212"/>
      <c r="J275" s="213">
        <f>ROUND(I275*H275,2)</f>
        <v>0</v>
      </c>
      <c r="K275" s="209" t="s">
        <v>240</v>
      </c>
      <c r="L275" s="46"/>
      <c r="M275" s="214" t="s">
        <v>19</v>
      </c>
      <c r="N275" s="215" t="s">
        <v>44</v>
      </c>
      <c r="O275" s="86"/>
      <c r="P275" s="216">
        <f>O275*H275</f>
        <v>0</v>
      </c>
      <c r="Q275" s="216">
        <v>0</v>
      </c>
      <c r="R275" s="216">
        <f>Q275*H275</f>
        <v>0</v>
      </c>
      <c r="S275" s="216">
        <v>0.0025000000000000001</v>
      </c>
      <c r="T275" s="217">
        <f>S275*H275</f>
        <v>0.060900000000000003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8" t="s">
        <v>321</v>
      </c>
      <c r="AT275" s="218" t="s">
        <v>148</v>
      </c>
      <c r="AU275" s="218" t="s">
        <v>83</v>
      </c>
      <c r="AY275" s="19" t="s">
        <v>147</v>
      </c>
      <c r="BE275" s="219">
        <f>IF(N275="základní",J275,0)</f>
        <v>0</v>
      </c>
      <c r="BF275" s="219">
        <f>IF(N275="snížená",J275,0)</f>
        <v>0</v>
      </c>
      <c r="BG275" s="219">
        <f>IF(N275="zákl. přenesená",J275,0)</f>
        <v>0</v>
      </c>
      <c r="BH275" s="219">
        <f>IF(N275="sníž. přenesená",J275,0)</f>
        <v>0</v>
      </c>
      <c r="BI275" s="219">
        <f>IF(N275="nulová",J275,0)</f>
        <v>0</v>
      </c>
      <c r="BJ275" s="19" t="s">
        <v>81</v>
      </c>
      <c r="BK275" s="219">
        <f>ROUND(I275*H275,2)</f>
        <v>0</v>
      </c>
      <c r="BL275" s="19" t="s">
        <v>321</v>
      </c>
      <c r="BM275" s="218" t="s">
        <v>493</v>
      </c>
    </row>
    <row r="276" s="2" customFormat="1">
      <c r="A276" s="40"/>
      <c r="B276" s="41"/>
      <c r="C276" s="42"/>
      <c r="D276" s="254" t="s">
        <v>242</v>
      </c>
      <c r="E276" s="42"/>
      <c r="F276" s="255" t="s">
        <v>494</v>
      </c>
      <c r="G276" s="42"/>
      <c r="H276" s="42"/>
      <c r="I276" s="256"/>
      <c r="J276" s="42"/>
      <c r="K276" s="42"/>
      <c r="L276" s="46"/>
      <c r="M276" s="257"/>
      <c r="N276" s="258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242</v>
      </c>
      <c r="AU276" s="19" t="s">
        <v>83</v>
      </c>
    </row>
    <row r="277" s="12" customFormat="1">
      <c r="A277" s="12"/>
      <c r="B277" s="220"/>
      <c r="C277" s="221"/>
      <c r="D277" s="222" t="s">
        <v>154</v>
      </c>
      <c r="E277" s="223" t="s">
        <v>19</v>
      </c>
      <c r="F277" s="224" t="s">
        <v>306</v>
      </c>
      <c r="G277" s="221"/>
      <c r="H277" s="223" t="s">
        <v>19</v>
      </c>
      <c r="I277" s="225"/>
      <c r="J277" s="221"/>
      <c r="K277" s="221"/>
      <c r="L277" s="226"/>
      <c r="M277" s="227"/>
      <c r="N277" s="228"/>
      <c r="O277" s="228"/>
      <c r="P277" s="228"/>
      <c r="Q277" s="228"/>
      <c r="R277" s="228"/>
      <c r="S277" s="228"/>
      <c r="T277" s="229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T277" s="230" t="s">
        <v>154</v>
      </c>
      <c r="AU277" s="230" t="s">
        <v>83</v>
      </c>
      <c r="AV277" s="12" t="s">
        <v>81</v>
      </c>
      <c r="AW277" s="12" t="s">
        <v>33</v>
      </c>
      <c r="AX277" s="12" t="s">
        <v>73</v>
      </c>
      <c r="AY277" s="230" t="s">
        <v>147</v>
      </c>
    </row>
    <row r="278" s="13" customFormat="1">
      <c r="A278" s="13"/>
      <c r="B278" s="231"/>
      <c r="C278" s="232"/>
      <c r="D278" s="222" t="s">
        <v>154</v>
      </c>
      <c r="E278" s="233" t="s">
        <v>19</v>
      </c>
      <c r="F278" s="234" t="s">
        <v>495</v>
      </c>
      <c r="G278" s="232"/>
      <c r="H278" s="235">
        <v>24.359999999999999</v>
      </c>
      <c r="I278" s="236"/>
      <c r="J278" s="232"/>
      <c r="K278" s="232"/>
      <c r="L278" s="237"/>
      <c r="M278" s="238"/>
      <c r="N278" s="239"/>
      <c r="O278" s="239"/>
      <c r="P278" s="239"/>
      <c r="Q278" s="239"/>
      <c r="R278" s="239"/>
      <c r="S278" s="239"/>
      <c r="T278" s="240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1" t="s">
        <v>154</v>
      </c>
      <c r="AU278" s="241" t="s">
        <v>83</v>
      </c>
      <c r="AV278" s="13" t="s">
        <v>83</v>
      </c>
      <c r="AW278" s="13" t="s">
        <v>33</v>
      </c>
      <c r="AX278" s="13" t="s">
        <v>81</v>
      </c>
      <c r="AY278" s="241" t="s">
        <v>147</v>
      </c>
    </row>
    <row r="279" s="2" customFormat="1" ht="24.15" customHeight="1">
      <c r="A279" s="40"/>
      <c r="B279" s="41"/>
      <c r="C279" s="207" t="s">
        <v>496</v>
      </c>
      <c r="D279" s="207" t="s">
        <v>148</v>
      </c>
      <c r="E279" s="208" t="s">
        <v>497</v>
      </c>
      <c r="F279" s="209" t="s">
        <v>498</v>
      </c>
      <c r="G279" s="210" t="s">
        <v>239</v>
      </c>
      <c r="H279" s="211">
        <v>14.84</v>
      </c>
      <c r="I279" s="212"/>
      <c r="J279" s="213">
        <f>ROUND(I279*H279,2)</f>
        <v>0</v>
      </c>
      <c r="K279" s="209" t="s">
        <v>240</v>
      </c>
      <c r="L279" s="46"/>
      <c r="M279" s="214" t="s">
        <v>19</v>
      </c>
      <c r="N279" s="215" t="s">
        <v>44</v>
      </c>
      <c r="O279" s="86"/>
      <c r="P279" s="216">
        <f>O279*H279</f>
        <v>0</v>
      </c>
      <c r="Q279" s="216">
        <v>0</v>
      </c>
      <c r="R279" s="216">
        <f>Q279*H279</f>
        <v>0</v>
      </c>
      <c r="S279" s="216">
        <v>0.0025000000000000001</v>
      </c>
      <c r="T279" s="217">
        <f>S279*H279</f>
        <v>0.037100000000000001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8" t="s">
        <v>321</v>
      </c>
      <c r="AT279" s="218" t="s">
        <v>148</v>
      </c>
      <c r="AU279" s="218" t="s">
        <v>83</v>
      </c>
      <c r="AY279" s="19" t="s">
        <v>147</v>
      </c>
      <c r="BE279" s="219">
        <f>IF(N279="základní",J279,0)</f>
        <v>0</v>
      </c>
      <c r="BF279" s="219">
        <f>IF(N279="snížená",J279,0)</f>
        <v>0</v>
      </c>
      <c r="BG279" s="219">
        <f>IF(N279="zákl. přenesená",J279,0)</f>
        <v>0</v>
      </c>
      <c r="BH279" s="219">
        <f>IF(N279="sníž. přenesená",J279,0)</f>
        <v>0</v>
      </c>
      <c r="BI279" s="219">
        <f>IF(N279="nulová",J279,0)</f>
        <v>0</v>
      </c>
      <c r="BJ279" s="19" t="s">
        <v>81</v>
      </c>
      <c r="BK279" s="219">
        <f>ROUND(I279*H279,2)</f>
        <v>0</v>
      </c>
      <c r="BL279" s="19" t="s">
        <v>321</v>
      </c>
      <c r="BM279" s="218" t="s">
        <v>499</v>
      </c>
    </row>
    <row r="280" s="2" customFormat="1">
      <c r="A280" s="40"/>
      <c r="B280" s="41"/>
      <c r="C280" s="42"/>
      <c r="D280" s="254" t="s">
        <v>242</v>
      </c>
      <c r="E280" s="42"/>
      <c r="F280" s="255" t="s">
        <v>500</v>
      </c>
      <c r="G280" s="42"/>
      <c r="H280" s="42"/>
      <c r="I280" s="256"/>
      <c r="J280" s="42"/>
      <c r="K280" s="42"/>
      <c r="L280" s="46"/>
      <c r="M280" s="257"/>
      <c r="N280" s="258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242</v>
      </c>
      <c r="AU280" s="19" t="s">
        <v>83</v>
      </c>
    </row>
    <row r="281" s="12" customFormat="1">
      <c r="A281" s="12"/>
      <c r="B281" s="220"/>
      <c r="C281" s="221"/>
      <c r="D281" s="222" t="s">
        <v>154</v>
      </c>
      <c r="E281" s="223" t="s">
        <v>19</v>
      </c>
      <c r="F281" s="224" t="s">
        <v>501</v>
      </c>
      <c r="G281" s="221"/>
      <c r="H281" s="223" t="s">
        <v>19</v>
      </c>
      <c r="I281" s="225"/>
      <c r="J281" s="221"/>
      <c r="K281" s="221"/>
      <c r="L281" s="226"/>
      <c r="M281" s="227"/>
      <c r="N281" s="228"/>
      <c r="O281" s="228"/>
      <c r="P281" s="228"/>
      <c r="Q281" s="228"/>
      <c r="R281" s="228"/>
      <c r="S281" s="228"/>
      <c r="T281" s="229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T281" s="230" t="s">
        <v>154</v>
      </c>
      <c r="AU281" s="230" t="s">
        <v>83</v>
      </c>
      <c r="AV281" s="12" t="s">
        <v>81</v>
      </c>
      <c r="AW281" s="12" t="s">
        <v>33</v>
      </c>
      <c r="AX281" s="12" t="s">
        <v>73</v>
      </c>
      <c r="AY281" s="230" t="s">
        <v>147</v>
      </c>
    </row>
    <row r="282" s="13" customFormat="1">
      <c r="A282" s="13"/>
      <c r="B282" s="231"/>
      <c r="C282" s="232"/>
      <c r="D282" s="222" t="s">
        <v>154</v>
      </c>
      <c r="E282" s="233" t="s">
        <v>19</v>
      </c>
      <c r="F282" s="234" t="s">
        <v>502</v>
      </c>
      <c r="G282" s="232"/>
      <c r="H282" s="235">
        <v>14.84</v>
      </c>
      <c r="I282" s="236"/>
      <c r="J282" s="232"/>
      <c r="K282" s="232"/>
      <c r="L282" s="237"/>
      <c r="M282" s="238"/>
      <c r="N282" s="239"/>
      <c r="O282" s="239"/>
      <c r="P282" s="239"/>
      <c r="Q282" s="239"/>
      <c r="R282" s="239"/>
      <c r="S282" s="239"/>
      <c r="T282" s="240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1" t="s">
        <v>154</v>
      </c>
      <c r="AU282" s="241" t="s">
        <v>83</v>
      </c>
      <c r="AV282" s="13" t="s">
        <v>83</v>
      </c>
      <c r="AW282" s="13" t="s">
        <v>33</v>
      </c>
      <c r="AX282" s="13" t="s">
        <v>81</v>
      </c>
      <c r="AY282" s="241" t="s">
        <v>147</v>
      </c>
    </row>
    <row r="283" s="2" customFormat="1" ht="16.5" customHeight="1">
      <c r="A283" s="40"/>
      <c r="B283" s="41"/>
      <c r="C283" s="207" t="s">
        <v>503</v>
      </c>
      <c r="D283" s="207" t="s">
        <v>148</v>
      </c>
      <c r="E283" s="208" t="s">
        <v>504</v>
      </c>
      <c r="F283" s="209" t="s">
        <v>505</v>
      </c>
      <c r="G283" s="210" t="s">
        <v>252</v>
      </c>
      <c r="H283" s="211">
        <v>37.100000000000001</v>
      </c>
      <c r="I283" s="212"/>
      <c r="J283" s="213">
        <f>ROUND(I283*H283,2)</f>
        <v>0</v>
      </c>
      <c r="K283" s="209" t="s">
        <v>240</v>
      </c>
      <c r="L283" s="46"/>
      <c r="M283" s="214" t="s">
        <v>19</v>
      </c>
      <c r="N283" s="215" t="s">
        <v>44</v>
      </c>
      <c r="O283" s="86"/>
      <c r="P283" s="216">
        <f>O283*H283</f>
        <v>0</v>
      </c>
      <c r="Q283" s="216">
        <v>0</v>
      </c>
      <c r="R283" s="216">
        <f>Q283*H283</f>
        <v>0</v>
      </c>
      <c r="S283" s="216">
        <v>0.00010000000000000001</v>
      </c>
      <c r="T283" s="217">
        <f>S283*H283</f>
        <v>0.0037100000000000002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8" t="s">
        <v>321</v>
      </c>
      <c r="AT283" s="218" t="s">
        <v>148</v>
      </c>
      <c r="AU283" s="218" t="s">
        <v>83</v>
      </c>
      <c r="AY283" s="19" t="s">
        <v>147</v>
      </c>
      <c r="BE283" s="219">
        <f>IF(N283="základní",J283,0)</f>
        <v>0</v>
      </c>
      <c r="BF283" s="219">
        <f>IF(N283="snížená",J283,0)</f>
        <v>0</v>
      </c>
      <c r="BG283" s="219">
        <f>IF(N283="zákl. přenesená",J283,0)</f>
        <v>0</v>
      </c>
      <c r="BH283" s="219">
        <f>IF(N283="sníž. přenesená",J283,0)</f>
        <v>0</v>
      </c>
      <c r="BI283" s="219">
        <f>IF(N283="nulová",J283,0)</f>
        <v>0</v>
      </c>
      <c r="BJ283" s="19" t="s">
        <v>81</v>
      </c>
      <c r="BK283" s="219">
        <f>ROUND(I283*H283,2)</f>
        <v>0</v>
      </c>
      <c r="BL283" s="19" t="s">
        <v>321</v>
      </c>
      <c r="BM283" s="218" t="s">
        <v>506</v>
      </c>
    </row>
    <row r="284" s="2" customFormat="1">
      <c r="A284" s="40"/>
      <c r="B284" s="41"/>
      <c r="C284" s="42"/>
      <c r="D284" s="254" t="s">
        <v>242</v>
      </c>
      <c r="E284" s="42"/>
      <c r="F284" s="255" t="s">
        <v>507</v>
      </c>
      <c r="G284" s="42"/>
      <c r="H284" s="42"/>
      <c r="I284" s="256"/>
      <c r="J284" s="42"/>
      <c r="K284" s="42"/>
      <c r="L284" s="46"/>
      <c r="M284" s="257"/>
      <c r="N284" s="258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242</v>
      </c>
      <c r="AU284" s="19" t="s">
        <v>83</v>
      </c>
    </row>
    <row r="285" s="12" customFormat="1">
      <c r="A285" s="12"/>
      <c r="B285" s="220"/>
      <c r="C285" s="221"/>
      <c r="D285" s="222" t="s">
        <v>154</v>
      </c>
      <c r="E285" s="223" t="s">
        <v>19</v>
      </c>
      <c r="F285" s="224" t="s">
        <v>501</v>
      </c>
      <c r="G285" s="221"/>
      <c r="H285" s="223" t="s">
        <v>19</v>
      </c>
      <c r="I285" s="225"/>
      <c r="J285" s="221"/>
      <c r="K285" s="221"/>
      <c r="L285" s="226"/>
      <c r="M285" s="227"/>
      <c r="N285" s="228"/>
      <c r="O285" s="228"/>
      <c r="P285" s="228"/>
      <c r="Q285" s="228"/>
      <c r="R285" s="228"/>
      <c r="S285" s="228"/>
      <c r="T285" s="229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T285" s="230" t="s">
        <v>154</v>
      </c>
      <c r="AU285" s="230" t="s">
        <v>83</v>
      </c>
      <c r="AV285" s="12" t="s">
        <v>81</v>
      </c>
      <c r="AW285" s="12" t="s">
        <v>33</v>
      </c>
      <c r="AX285" s="12" t="s">
        <v>73</v>
      </c>
      <c r="AY285" s="230" t="s">
        <v>147</v>
      </c>
    </row>
    <row r="286" s="13" customFormat="1">
      <c r="A286" s="13"/>
      <c r="B286" s="231"/>
      <c r="C286" s="232"/>
      <c r="D286" s="222" t="s">
        <v>154</v>
      </c>
      <c r="E286" s="233" t="s">
        <v>19</v>
      </c>
      <c r="F286" s="234" t="s">
        <v>508</v>
      </c>
      <c r="G286" s="232"/>
      <c r="H286" s="235">
        <v>37.100000000000001</v>
      </c>
      <c r="I286" s="236"/>
      <c r="J286" s="232"/>
      <c r="K286" s="232"/>
      <c r="L286" s="237"/>
      <c r="M286" s="238"/>
      <c r="N286" s="239"/>
      <c r="O286" s="239"/>
      <c r="P286" s="239"/>
      <c r="Q286" s="239"/>
      <c r="R286" s="239"/>
      <c r="S286" s="239"/>
      <c r="T286" s="240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1" t="s">
        <v>154</v>
      </c>
      <c r="AU286" s="241" t="s">
        <v>83</v>
      </c>
      <c r="AV286" s="13" t="s">
        <v>83</v>
      </c>
      <c r="AW286" s="13" t="s">
        <v>33</v>
      </c>
      <c r="AX286" s="13" t="s">
        <v>81</v>
      </c>
      <c r="AY286" s="241" t="s">
        <v>147</v>
      </c>
    </row>
    <row r="287" s="11" customFormat="1" ht="22.8" customHeight="1">
      <c r="A287" s="11"/>
      <c r="B287" s="193"/>
      <c r="C287" s="194"/>
      <c r="D287" s="195" t="s">
        <v>72</v>
      </c>
      <c r="E287" s="252" t="s">
        <v>509</v>
      </c>
      <c r="F287" s="252" t="s">
        <v>510</v>
      </c>
      <c r="G287" s="194"/>
      <c r="H287" s="194"/>
      <c r="I287" s="197"/>
      <c r="J287" s="253">
        <f>BK287</f>
        <v>0</v>
      </c>
      <c r="K287" s="194"/>
      <c r="L287" s="199"/>
      <c r="M287" s="200"/>
      <c r="N287" s="201"/>
      <c r="O287" s="201"/>
      <c r="P287" s="202">
        <f>SUM(P288:P291)</f>
        <v>0</v>
      </c>
      <c r="Q287" s="201"/>
      <c r="R287" s="202">
        <f>SUM(R288:R291)</f>
        <v>0</v>
      </c>
      <c r="S287" s="201"/>
      <c r="T287" s="203">
        <f>SUM(T288:T291)</f>
        <v>0.14616000000000001</v>
      </c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R287" s="204" t="s">
        <v>83</v>
      </c>
      <c r="AT287" s="205" t="s">
        <v>72</v>
      </c>
      <c r="AU287" s="205" t="s">
        <v>81</v>
      </c>
      <c r="AY287" s="204" t="s">
        <v>147</v>
      </c>
      <c r="BK287" s="206">
        <f>SUM(BK288:BK291)</f>
        <v>0</v>
      </c>
    </row>
    <row r="288" s="2" customFormat="1" ht="55.5" customHeight="1">
      <c r="A288" s="40"/>
      <c r="B288" s="41"/>
      <c r="C288" s="207" t="s">
        <v>511</v>
      </c>
      <c r="D288" s="207" t="s">
        <v>148</v>
      </c>
      <c r="E288" s="208" t="s">
        <v>512</v>
      </c>
      <c r="F288" s="209" t="s">
        <v>513</v>
      </c>
      <c r="G288" s="210" t="s">
        <v>239</v>
      </c>
      <c r="H288" s="211">
        <v>24.359999999999999</v>
      </c>
      <c r="I288" s="212"/>
      <c r="J288" s="213">
        <f>ROUND(I288*H288,2)</f>
        <v>0</v>
      </c>
      <c r="K288" s="209" t="s">
        <v>240</v>
      </c>
      <c r="L288" s="46"/>
      <c r="M288" s="214" t="s">
        <v>19</v>
      </c>
      <c r="N288" s="215" t="s">
        <v>44</v>
      </c>
      <c r="O288" s="86"/>
      <c r="P288" s="216">
        <f>O288*H288</f>
        <v>0</v>
      </c>
      <c r="Q288" s="216">
        <v>0</v>
      </c>
      <c r="R288" s="216">
        <f>Q288*H288</f>
        <v>0</v>
      </c>
      <c r="S288" s="216">
        <v>0.0060000000000000001</v>
      </c>
      <c r="T288" s="217">
        <f>S288*H288</f>
        <v>0.14616000000000001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8" t="s">
        <v>321</v>
      </c>
      <c r="AT288" s="218" t="s">
        <v>148</v>
      </c>
      <c r="AU288" s="218" t="s">
        <v>83</v>
      </c>
      <c r="AY288" s="19" t="s">
        <v>147</v>
      </c>
      <c r="BE288" s="219">
        <f>IF(N288="základní",J288,0)</f>
        <v>0</v>
      </c>
      <c r="BF288" s="219">
        <f>IF(N288="snížená",J288,0)</f>
        <v>0</v>
      </c>
      <c r="BG288" s="219">
        <f>IF(N288="zákl. přenesená",J288,0)</f>
        <v>0</v>
      </c>
      <c r="BH288" s="219">
        <f>IF(N288="sníž. přenesená",J288,0)</f>
        <v>0</v>
      </c>
      <c r="BI288" s="219">
        <f>IF(N288="nulová",J288,0)</f>
        <v>0</v>
      </c>
      <c r="BJ288" s="19" t="s">
        <v>81</v>
      </c>
      <c r="BK288" s="219">
        <f>ROUND(I288*H288,2)</f>
        <v>0</v>
      </c>
      <c r="BL288" s="19" t="s">
        <v>321</v>
      </c>
      <c r="BM288" s="218" t="s">
        <v>514</v>
      </c>
    </row>
    <row r="289" s="2" customFormat="1">
      <c r="A289" s="40"/>
      <c r="B289" s="41"/>
      <c r="C289" s="42"/>
      <c r="D289" s="254" t="s">
        <v>242</v>
      </c>
      <c r="E289" s="42"/>
      <c r="F289" s="255" t="s">
        <v>515</v>
      </c>
      <c r="G289" s="42"/>
      <c r="H289" s="42"/>
      <c r="I289" s="256"/>
      <c r="J289" s="42"/>
      <c r="K289" s="42"/>
      <c r="L289" s="46"/>
      <c r="M289" s="257"/>
      <c r="N289" s="258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242</v>
      </c>
      <c r="AU289" s="19" t="s">
        <v>83</v>
      </c>
    </row>
    <row r="290" s="12" customFormat="1">
      <c r="A290" s="12"/>
      <c r="B290" s="220"/>
      <c r="C290" s="221"/>
      <c r="D290" s="222" t="s">
        <v>154</v>
      </c>
      <c r="E290" s="223" t="s">
        <v>19</v>
      </c>
      <c r="F290" s="224" t="s">
        <v>306</v>
      </c>
      <c r="G290" s="221"/>
      <c r="H290" s="223" t="s">
        <v>19</v>
      </c>
      <c r="I290" s="225"/>
      <c r="J290" s="221"/>
      <c r="K290" s="221"/>
      <c r="L290" s="226"/>
      <c r="M290" s="227"/>
      <c r="N290" s="228"/>
      <c r="O290" s="228"/>
      <c r="P290" s="228"/>
      <c r="Q290" s="228"/>
      <c r="R290" s="228"/>
      <c r="S290" s="228"/>
      <c r="T290" s="229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T290" s="230" t="s">
        <v>154</v>
      </c>
      <c r="AU290" s="230" t="s">
        <v>83</v>
      </c>
      <c r="AV290" s="12" t="s">
        <v>81</v>
      </c>
      <c r="AW290" s="12" t="s">
        <v>33</v>
      </c>
      <c r="AX290" s="12" t="s">
        <v>73</v>
      </c>
      <c r="AY290" s="230" t="s">
        <v>147</v>
      </c>
    </row>
    <row r="291" s="13" customFormat="1">
      <c r="A291" s="13"/>
      <c r="B291" s="231"/>
      <c r="C291" s="232"/>
      <c r="D291" s="222" t="s">
        <v>154</v>
      </c>
      <c r="E291" s="233" t="s">
        <v>19</v>
      </c>
      <c r="F291" s="234" t="s">
        <v>495</v>
      </c>
      <c r="G291" s="232"/>
      <c r="H291" s="235">
        <v>24.359999999999999</v>
      </c>
      <c r="I291" s="236"/>
      <c r="J291" s="232"/>
      <c r="K291" s="232"/>
      <c r="L291" s="237"/>
      <c r="M291" s="238"/>
      <c r="N291" s="239"/>
      <c r="O291" s="239"/>
      <c r="P291" s="239"/>
      <c r="Q291" s="239"/>
      <c r="R291" s="239"/>
      <c r="S291" s="239"/>
      <c r="T291" s="240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1" t="s">
        <v>154</v>
      </c>
      <c r="AU291" s="241" t="s">
        <v>83</v>
      </c>
      <c r="AV291" s="13" t="s">
        <v>83</v>
      </c>
      <c r="AW291" s="13" t="s">
        <v>33</v>
      </c>
      <c r="AX291" s="13" t="s">
        <v>81</v>
      </c>
      <c r="AY291" s="241" t="s">
        <v>147</v>
      </c>
    </row>
    <row r="292" s="11" customFormat="1" ht="22.8" customHeight="1">
      <c r="A292" s="11"/>
      <c r="B292" s="193"/>
      <c r="C292" s="194"/>
      <c r="D292" s="195" t="s">
        <v>72</v>
      </c>
      <c r="E292" s="252" t="s">
        <v>516</v>
      </c>
      <c r="F292" s="252" t="s">
        <v>517</v>
      </c>
      <c r="G292" s="194"/>
      <c r="H292" s="194"/>
      <c r="I292" s="197"/>
      <c r="J292" s="253">
        <f>BK292</f>
        <v>0</v>
      </c>
      <c r="K292" s="194"/>
      <c r="L292" s="199"/>
      <c r="M292" s="200"/>
      <c r="N292" s="201"/>
      <c r="O292" s="201"/>
      <c r="P292" s="202">
        <f>SUM(P293:P300)</f>
        <v>0</v>
      </c>
      <c r="Q292" s="201"/>
      <c r="R292" s="202">
        <f>SUM(R293:R300)</f>
        <v>0</v>
      </c>
      <c r="S292" s="201"/>
      <c r="T292" s="203">
        <f>SUM(T293:T300)</f>
        <v>0.023713999999999999</v>
      </c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R292" s="204" t="s">
        <v>83</v>
      </c>
      <c r="AT292" s="205" t="s">
        <v>72</v>
      </c>
      <c r="AU292" s="205" t="s">
        <v>81</v>
      </c>
      <c r="AY292" s="204" t="s">
        <v>147</v>
      </c>
      <c r="BK292" s="206">
        <f>SUM(BK293:BK300)</f>
        <v>0</v>
      </c>
    </row>
    <row r="293" s="2" customFormat="1" ht="24.15" customHeight="1">
      <c r="A293" s="40"/>
      <c r="B293" s="41"/>
      <c r="C293" s="207" t="s">
        <v>518</v>
      </c>
      <c r="D293" s="207" t="s">
        <v>148</v>
      </c>
      <c r="E293" s="208" t="s">
        <v>519</v>
      </c>
      <c r="F293" s="209" t="s">
        <v>520</v>
      </c>
      <c r="G293" s="210" t="s">
        <v>252</v>
      </c>
      <c r="H293" s="211">
        <v>14.199999999999999</v>
      </c>
      <c r="I293" s="212"/>
      <c r="J293" s="213">
        <f>ROUND(I293*H293,2)</f>
        <v>0</v>
      </c>
      <c r="K293" s="209" t="s">
        <v>240</v>
      </c>
      <c r="L293" s="46"/>
      <c r="M293" s="214" t="s">
        <v>19</v>
      </c>
      <c r="N293" s="215" t="s">
        <v>44</v>
      </c>
      <c r="O293" s="86"/>
      <c r="P293" s="216">
        <f>O293*H293</f>
        <v>0</v>
      </c>
      <c r="Q293" s="216">
        <v>0</v>
      </c>
      <c r="R293" s="216">
        <f>Q293*H293</f>
        <v>0</v>
      </c>
      <c r="S293" s="216">
        <v>0.00167</v>
      </c>
      <c r="T293" s="217">
        <f>S293*H293</f>
        <v>0.023713999999999999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8" t="s">
        <v>321</v>
      </c>
      <c r="AT293" s="218" t="s">
        <v>148</v>
      </c>
      <c r="AU293" s="218" t="s">
        <v>83</v>
      </c>
      <c r="AY293" s="19" t="s">
        <v>147</v>
      </c>
      <c r="BE293" s="219">
        <f>IF(N293="základní",J293,0)</f>
        <v>0</v>
      </c>
      <c r="BF293" s="219">
        <f>IF(N293="snížená",J293,0)</f>
        <v>0</v>
      </c>
      <c r="BG293" s="219">
        <f>IF(N293="zákl. přenesená",J293,0)</f>
        <v>0</v>
      </c>
      <c r="BH293" s="219">
        <f>IF(N293="sníž. přenesená",J293,0)</f>
        <v>0</v>
      </c>
      <c r="BI293" s="219">
        <f>IF(N293="nulová",J293,0)</f>
        <v>0</v>
      </c>
      <c r="BJ293" s="19" t="s">
        <v>81</v>
      </c>
      <c r="BK293" s="219">
        <f>ROUND(I293*H293,2)</f>
        <v>0</v>
      </c>
      <c r="BL293" s="19" t="s">
        <v>321</v>
      </c>
      <c r="BM293" s="218" t="s">
        <v>521</v>
      </c>
    </row>
    <row r="294" s="2" customFormat="1">
      <c r="A294" s="40"/>
      <c r="B294" s="41"/>
      <c r="C294" s="42"/>
      <c r="D294" s="254" t="s">
        <v>242</v>
      </c>
      <c r="E294" s="42"/>
      <c r="F294" s="255" t="s">
        <v>522</v>
      </c>
      <c r="G294" s="42"/>
      <c r="H294" s="42"/>
      <c r="I294" s="256"/>
      <c r="J294" s="42"/>
      <c r="K294" s="42"/>
      <c r="L294" s="46"/>
      <c r="M294" s="257"/>
      <c r="N294" s="258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242</v>
      </c>
      <c r="AU294" s="19" t="s">
        <v>83</v>
      </c>
    </row>
    <row r="295" s="12" customFormat="1">
      <c r="A295" s="12"/>
      <c r="B295" s="220"/>
      <c r="C295" s="221"/>
      <c r="D295" s="222" t="s">
        <v>154</v>
      </c>
      <c r="E295" s="223" t="s">
        <v>19</v>
      </c>
      <c r="F295" s="224" t="s">
        <v>306</v>
      </c>
      <c r="G295" s="221"/>
      <c r="H295" s="223" t="s">
        <v>19</v>
      </c>
      <c r="I295" s="225"/>
      <c r="J295" s="221"/>
      <c r="K295" s="221"/>
      <c r="L295" s="226"/>
      <c r="M295" s="227"/>
      <c r="N295" s="228"/>
      <c r="O295" s="228"/>
      <c r="P295" s="228"/>
      <c r="Q295" s="228"/>
      <c r="R295" s="228"/>
      <c r="S295" s="228"/>
      <c r="T295" s="229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T295" s="230" t="s">
        <v>154</v>
      </c>
      <c r="AU295" s="230" t="s">
        <v>83</v>
      </c>
      <c r="AV295" s="12" t="s">
        <v>81</v>
      </c>
      <c r="AW295" s="12" t="s">
        <v>33</v>
      </c>
      <c r="AX295" s="12" t="s">
        <v>73</v>
      </c>
      <c r="AY295" s="230" t="s">
        <v>147</v>
      </c>
    </row>
    <row r="296" s="13" customFormat="1">
      <c r="A296" s="13"/>
      <c r="B296" s="231"/>
      <c r="C296" s="232"/>
      <c r="D296" s="222" t="s">
        <v>154</v>
      </c>
      <c r="E296" s="233" t="s">
        <v>19</v>
      </c>
      <c r="F296" s="234" t="s">
        <v>523</v>
      </c>
      <c r="G296" s="232"/>
      <c r="H296" s="235">
        <v>10.5</v>
      </c>
      <c r="I296" s="236"/>
      <c r="J296" s="232"/>
      <c r="K296" s="232"/>
      <c r="L296" s="237"/>
      <c r="M296" s="238"/>
      <c r="N296" s="239"/>
      <c r="O296" s="239"/>
      <c r="P296" s="239"/>
      <c r="Q296" s="239"/>
      <c r="R296" s="239"/>
      <c r="S296" s="239"/>
      <c r="T296" s="240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1" t="s">
        <v>154</v>
      </c>
      <c r="AU296" s="241" t="s">
        <v>83</v>
      </c>
      <c r="AV296" s="13" t="s">
        <v>83</v>
      </c>
      <c r="AW296" s="13" t="s">
        <v>33</v>
      </c>
      <c r="AX296" s="13" t="s">
        <v>73</v>
      </c>
      <c r="AY296" s="241" t="s">
        <v>147</v>
      </c>
    </row>
    <row r="297" s="12" customFormat="1">
      <c r="A297" s="12"/>
      <c r="B297" s="220"/>
      <c r="C297" s="221"/>
      <c r="D297" s="222" t="s">
        <v>154</v>
      </c>
      <c r="E297" s="223" t="s">
        <v>19</v>
      </c>
      <c r="F297" s="224" t="s">
        <v>524</v>
      </c>
      <c r="G297" s="221"/>
      <c r="H297" s="223" t="s">
        <v>19</v>
      </c>
      <c r="I297" s="225"/>
      <c r="J297" s="221"/>
      <c r="K297" s="221"/>
      <c r="L297" s="226"/>
      <c r="M297" s="227"/>
      <c r="N297" s="228"/>
      <c r="O297" s="228"/>
      <c r="P297" s="228"/>
      <c r="Q297" s="228"/>
      <c r="R297" s="228"/>
      <c r="S297" s="228"/>
      <c r="T297" s="229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T297" s="230" t="s">
        <v>154</v>
      </c>
      <c r="AU297" s="230" t="s">
        <v>83</v>
      </c>
      <c r="AV297" s="12" t="s">
        <v>81</v>
      </c>
      <c r="AW297" s="12" t="s">
        <v>33</v>
      </c>
      <c r="AX297" s="12" t="s">
        <v>73</v>
      </c>
      <c r="AY297" s="230" t="s">
        <v>147</v>
      </c>
    </row>
    <row r="298" s="13" customFormat="1">
      <c r="A298" s="13"/>
      <c r="B298" s="231"/>
      <c r="C298" s="232"/>
      <c r="D298" s="222" t="s">
        <v>154</v>
      </c>
      <c r="E298" s="233" t="s">
        <v>19</v>
      </c>
      <c r="F298" s="234" t="s">
        <v>525</v>
      </c>
      <c r="G298" s="232"/>
      <c r="H298" s="235">
        <v>2.7999999999999998</v>
      </c>
      <c r="I298" s="236"/>
      <c r="J298" s="232"/>
      <c r="K298" s="232"/>
      <c r="L298" s="237"/>
      <c r="M298" s="238"/>
      <c r="N298" s="239"/>
      <c r="O298" s="239"/>
      <c r="P298" s="239"/>
      <c r="Q298" s="239"/>
      <c r="R298" s="239"/>
      <c r="S298" s="239"/>
      <c r="T298" s="240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1" t="s">
        <v>154</v>
      </c>
      <c r="AU298" s="241" t="s">
        <v>83</v>
      </c>
      <c r="AV298" s="13" t="s">
        <v>83</v>
      </c>
      <c r="AW298" s="13" t="s">
        <v>33</v>
      </c>
      <c r="AX298" s="13" t="s">
        <v>73</v>
      </c>
      <c r="AY298" s="241" t="s">
        <v>147</v>
      </c>
    </row>
    <row r="299" s="13" customFormat="1">
      <c r="A299" s="13"/>
      <c r="B299" s="231"/>
      <c r="C299" s="232"/>
      <c r="D299" s="222" t="s">
        <v>154</v>
      </c>
      <c r="E299" s="233" t="s">
        <v>19</v>
      </c>
      <c r="F299" s="234" t="s">
        <v>526</v>
      </c>
      <c r="G299" s="232"/>
      <c r="H299" s="235">
        <v>0.90000000000000002</v>
      </c>
      <c r="I299" s="236"/>
      <c r="J299" s="232"/>
      <c r="K299" s="232"/>
      <c r="L299" s="237"/>
      <c r="M299" s="238"/>
      <c r="N299" s="239"/>
      <c r="O299" s="239"/>
      <c r="P299" s="239"/>
      <c r="Q299" s="239"/>
      <c r="R299" s="239"/>
      <c r="S299" s="239"/>
      <c r="T299" s="240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1" t="s">
        <v>154</v>
      </c>
      <c r="AU299" s="241" t="s">
        <v>83</v>
      </c>
      <c r="AV299" s="13" t="s">
        <v>83</v>
      </c>
      <c r="AW299" s="13" t="s">
        <v>33</v>
      </c>
      <c r="AX299" s="13" t="s">
        <v>73</v>
      </c>
      <c r="AY299" s="241" t="s">
        <v>147</v>
      </c>
    </row>
    <row r="300" s="15" customFormat="1">
      <c r="A300" s="15"/>
      <c r="B300" s="259"/>
      <c r="C300" s="260"/>
      <c r="D300" s="222" t="s">
        <v>154</v>
      </c>
      <c r="E300" s="261" t="s">
        <v>19</v>
      </c>
      <c r="F300" s="262" t="s">
        <v>287</v>
      </c>
      <c r="G300" s="260"/>
      <c r="H300" s="263">
        <v>14.200000000000001</v>
      </c>
      <c r="I300" s="264"/>
      <c r="J300" s="260"/>
      <c r="K300" s="260"/>
      <c r="L300" s="265"/>
      <c r="M300" s="266"/>
      <c r="N300" s="267"/>
      <c r="O300" s="267"/>
      <c r="P300" s="267"/>
      <c r="Q300" s="267"/>
      <c r="R300" s="267"/>
      <c r="S300" s="267"/>
      <c r="T300" s="268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69" t="s">
        <v>154</v>
      </c>
      <c r="AU300" s="269" t="s">
        <v>83</v>
      </c>
      <c r="AV300" s="15" t="s">
        <v>152</v>
      </c>
      <c r="AW300" s="15" t="s">
        <v>33</v>
      </c>
      <c r="AX300" s="15" t="s">
        <v>81</v>
      </c>
      <c r="AY300" s="269" t="s">
        <v>147</v>
      </c>
    </row>
    <row r="301" s="11" customFormat="1" ht="22.8" customHeight="1">
      <c r="A301" s="11"/>
      <c r="B301" s="193"/>
      <c r="C301" s="194"/>
      <c r="D301" s="195" t="s">
        <v>72</v>
      </c>
      <c r="E301" s="252" t="s">
        <v>527</v>
      </c>
      <c r="F301" s="252" t="s">
        <v>528</v>
      </c>
      <c r="G301" s="194"/>
      <c r="H301" s="194"/>
      <c r="I301" s="197"/>
      <c r="J301" s="253">
        <f>BK301</f>
        <v>0</v>
      </c>
      <c r="K301" s="194"/>
      <c r="L301" s="199"/>
      <c r="M301" s="200"/>
      <c r="N301" s="201"/>
      <c r="O301" s="201"/>
      <c r="P301" s="202">
        <f>SUM(P302:P320)</f>
        <v>0</v>
      </c>
      <c r="Q301" s="201"/>
      <c r="R301" s="202">
        <f>SUM(R302:R320)</f>
        <v>0</v>
      </c>
      <c r="S301" s="201"/>
      <c r="T301" s="203">
        <f>SUM(T302:T320)</f>
        <v>1.31565</v>
      </c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R301" s="204" t="s">
        <v>83</v>
      </c>
      <c r="AT301" s="205" t="s">
        <v>72</v>
      </c>
      <c r="AU301" s="205" t="s">
        <v>81</v>
      </c>
      <c r="AY301" s="204" t="s">
        <v>147</v>
      </c>
      <c r="BK301" s="206">
        <f>SUM(BK302:BK320)</f>
        <v>0</v>
      </c>
    </row>
    <row r="302" s="2" customFormat="1" ht="24.15" customHeight="1">
      <c r="A302" s="40"/>
      <c r="B302" s="41"/>
      <c r="C302" s="207" t="s">
        <v>529</v>
      </c>
      <c r="D302" s="207" t="s">
        <v>148</v>
      </c>
      <c r="E302" s="208" t="s">
        <v>530</v>
      </c>
      <c r="F302" s="209" t="s">
        <v>531</v>
      </c>
      <c r="G302" s="210" t="s">
        <v>252</v>
      </c>
      <c r="H302" s="211">
        <v>27</v>
      </c>
      <c r="I302" s="212"/>
      <c r="J302" s="213">
        <f>ROUND(I302*H302,2)</f>
        <v>0</v>
      </c>
      <c r="K302" s="209" t="s">
        <v>240</v>
      </c>
      <c r="L302" s="46"/>
      <c r="M302" s="214" t="s">
        <v>19</v>
      </c>
      <c r="N302" s="215" t="s">
        <v>44</v>
      </c>
      <c r="O302" s="86"/>
      <c r="P302" s="216">
        <f>O302*H302</f>
        <v>0</v>
      </c>
      <c r="Q302" s="216">
        <v>0</v>
      </c>
      <c r="R302" s="216">
        <f>Q302*H302</f>
        <v>0</v>
      </c>
      <c r="S302" s="216">
        <v>0.00197</v>
      </c>
      <c r="T302" s="217">
        <f>S302*H302</f>
        <v>0.053190000000000001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8" t="s">
        <v>321</v>
      </c>
      <c r="AT302" s="218" t="s">
        <v>148</v>
      </c>
      <c r="AU302" s="218" t="s">
        <v>83</v>
      </c>
      <c r="AY302" s="19" t="s">
        <v>147</v>
      </c>
      <c r="BE302" s="219">
        <f>IF(N302="základní",J302,0)</f>
        <v>0</v>
      </c>
      <c r="BF302" s="219">
        <f>IF(N302="snížená",J302,0)</f>
        <v>0</v>
      </c>
      <c r="BG302" s="219">
        <f>IF(N302="zákl. přenesená",J302,0)</f>
        <v>0</v>
      </c>
      <c r="BH302" s="219">
        <f>IF(N302="sníž. přenesená",J302,0)</f>
        <v>0</v>
      </c>
      <c r="BI302" s="219">
        <f>IF(N302="nulová",J302,0)</f>
        <v>0</v>
      </c>
      <c r="BJ302" s="19" t="s">
        <v>81</v>
      </c>
      <c r="BK302" s="219">
        <f>ROUND(I302*H302,2)</f>
        <v>0</v>
      </c>
      <c r="BL302" s="19" t="s">
        <v>321</v>
      </c>
      <c r="BM302" s="218" t="s">
        <v>532</v>
      </c>
    </row>
    <row r="303" s="2" customFormat="1">
      <c r="A303" s="40"/>
      <c r="B303" s="41"/>
      <c r="C303" s="42"/>
      <c r="D303" s="254" t="s">
        <v>242</v>
      </c>
      <c r="E303" s="42"/>
      <c r="F303" s="255" t="s">
        <v>533</v>
      </c>
      <c r="G303" s="42"/>
      <c r="H303" s="42"/>
      <c r="I303" s="256"/>
      <c r="J303" s="42"/>
      <c r="K303" s="42"/>
      <c r="L303" s="46"/>
      <c r="M303" s="257"/>
      <c r="N303" s="258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242</v>
      </c>
      <c r="AU303" s="19" t="s">
        <v>83</v>
      </c>
    </row>
    <row r="304" s="13" customFormat="1">
      <c r="A304" s="13"/>
      <c r="B304" s="231"/>
      <c r="C304" s="232"/>
      <c r="D304" s="222" t="s">
        <v>154</v>
      </c>
      <c r="E304" s="233" t="s">
        <v>19</v>
      </c>
      <c r="F304" s="234" t="s">
        <v>534</v>
      </c>
      <c r="G304" s="232"/>
      <c r="H304" s="235">
        <v>27</v>
      </c>
      <c r="I304" s="236"/>
      <c r="J304" s="232"/>
      <c r="K304" s="232"/>
      <c r="L304" s="237"/>
      <c r="M304" s="238"/>
      <c r="N304" s="239"/>
      <c r="O304" s="239"/>
      <c r="P304" s="239"/>
      <c r="Q304" s="239"/>
      <c r="R304" s="239"/>
      <c r="S304" s="239"/>
      <c r="T304" s="240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1" t="s">
        <v>154</v>
      </c>
      <c r="AU304" s="241" t="s">
        <v>83</v>
      </c>
      <c r="AV304" s="13" t="s">
        <v>83</v>
      </c>
      <c r="AW304" s="13" t="s">
        <v>33</v>
      </c>
      <c r="AX304" s="13" t="s">
        <v>81</v>
      </c>
      <c r="AY304" s="241" t="s">
        <v>147</v>
      </c>
    </row>
    <row r="305" s="2" customFormat="1" ht="16.5" customHeight="1">
      <c r="A305" s="40"/>
      <c r="B305" s="41"/>
      <c r="C305" s="207" t="s">
        <v>535</v>
      </c>
      <c r="D305" s="207" t="s">
        <v>148</v>
      </c>
      <c r="E305" s="208" t="s">
        <v>536</v>
      </c>
      <c r="F305" s="209" t="s">
        <v>537</v>
      </c>
      <c r="G305" s="210" t="s">
        <v>252</v>
      </c>
      <c r="H305" s="211">
        <v>18</v>
      </c>
      <c r="I305" s="212"/>
      <c r="J305" s="213">
        <f>ROUND(I305*H305,2)</f>
        <v>0</v>
      </c>
      <c r="K305" s="209" t="s">
        <v>240</v>
      </c>
      <c r="L305" s="46"/>
      <c r="M305" s="214" t="s">
        <v>19</v>
      </c>
      <c r="N305" s="215" t="s">
        <v>44</v>
      </c>
      <c r="O305" s="86"/>
      <c r="P305" s="216">
        <f>O305*H305</f>
        <v>0</v>
      </c>
      <c r="Q305" s="216">
        <v>0</v>
      </c>
      <c r="R305" s="216">
        <f>Q305*H305</f>
        <v>0</v>
      </c>
      <c r="S305" s="216">
        <v>0.012070000000000001</v>
      </c>
      <c r="T305" s="217">
        <f>S305*H305</f>
        <v>0.21726000000000001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8" t="s">
        <v>321</v>
      </c>
      <c r="AT305" s="218" t="s">
        <v>148</v>
      </c>
      <c r="AU305" s="218" t="s">
        <v>83</v>
      </c>
      <c r="AY305" s="19" t="s">
        <v>147</v>
      </c>
      <c r="BE305" s="219">
        <f>IF(N305="základní",J305,0)</f>
        <v>0</v>
      </c>
      <c r="BF305" s="219">
        <f>IF(N305="snížená",J305,0)</f>
        <v>0</v>
      </c>
      <c r="BG305" s="219">
        <f>IF(N305="zákl. přenesená",J305,0)</f>
        <v>0</v>
      </c>
      <c r="BH305" s="219">
        <f>IF(N305="sníž. přenesená",J305,0)</f>
        <v>0</v>
      </c>
      <c r="BI305" s="219">
        <f>IF(N305="nulová",J305,0)</f>
        <v>0</v>
      </c>
      <c r="BJ305" s="19" t="s">
        <v>81</v>
      </c>
      <c r="BK305" s="219">
        <f>ROUND(I305*H305,2)</f>
        <v>0</v>
      </c>
      <c r="BL305" s="19" t="s">
        <v>321</v>
      </c>
      <c r="BM305" s="218" t="s">
        <v>538</v>
      </c>
    </row>
    <row r="306" s="2" customFormat="1">
      <c r="A306" s="40"/>
      <c r="B306" s="41"/>
      <c r="C306" s="42"/>
      <c r="D306" s="254" t="s">
        <v>242</v>
      </c>
      <c r="E306" s="42"/>
      <c r="F306" s="255" t="s">
        <v>539</v>
      </c>
      <c r="G306" s="42"/>
      <c r="H306" s="42"/>
      <c r="I306" s="256"/>
      <c r="J306" s="42"/>
      <c r="K306" s="42"/>
      <c r="L306" s="46"/>
      <c r="M306" s="257"/>
      <c r="N306" s="258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242</v>
      </c>
      <c r="AU306" s="19" t="s">
        <v>83</v>
      </c>
    </row>
    <row r="307" s="13" customFormat="1">
      <c r="A307" s="13"/>
      <c r="B307" s="231"/>
      <c r="C307" s="232"/>
      <c r="D307" s="222" t="s">
        <v>154</v>
      </c>
      <c r="E307" s="233" t="s">
        <v>19</v>
      </c>
      <c r="F307" s="234" t="s">
        <v>540</v>
      </c>
      <c r="G307" s="232"/>
      <c r="H307" s="235">
        <v>18</v>
      </c>
      <c r="I307" s="236"/>
      <c r="J307" s="232"/>
      <c r="K307" s="232"/>
      <c r="L307" s="237"/>
      <c r="M307" s="238"/>
      <c r="N307" s="239"/>
      <c r="O307" s="239"/>
      <c r="P307" s="239"/>
      <c r="Q307" s="239"/>
      <c r="R307" s="239"/>
      <c r="S307" s="239"/>
      <c r="T307" s="240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1" t="s">
        <v>154</v>
      </c>
      <c r="AU307" s="241" t="s">
        <v>83</v>
      </c>
      <c r="AV307" s="13" t="s">
        <v>83</v>
      </c>
      <c r="AW307" s="13" t="s">
        <v>33</v>
      </c>
      <c r="AX307" s="13" t="s">
        <v>81</v>
      </c>
      <c r="AY307" s="241" t="s">
        <v>147</v>
      </c>
    </row>
    <row r="308" s="2" customFormat="1" ht="24.15" customHeight="1">
      <c r="A308" s="40"/>
      <c r="B308" s="41"/>
      <c r="C308" s="207" t="s">
        <v>541</v>
      </c>
      <c r="D308" s="207" t="s">
        <v>148</v>
      </c>
      <c r="E308" s="208" t="s">
        <v>542</v>
      </c>
      <c r="F308" s="209" t="s">
        <v>543</v>
      </c>
      <c r="G308" s="210" t="s">
        <v>429</v>
      </c>
      <c r="H308" s="211">
        <v>40</v>
      </c>
      <c r="I308" s="212"/>
      <c r="J308" s="213">
        <f>ROUND(I308*H308,2)</f>
        <v>0</v>
      </c>
      <c r="K308" s="209" t="s">
        <v>240</v>
      </c>
      <c r="L308" s="46"/>
      <c r="M308" s="214" t="s">
        <v>19</v>
      </c>
      <c r="N308" s="215" t="s">
        <v>44</v>
      </c>
      <c r="O308" s="86"/>
      <c r="P308" s="216">
        <f>O308*H308</f>
        <v>0</v>
      </c>
      <c r="Q308" s="216">
        <v>0</v>
      </c>
      <c r="R308" s="216">
        <f>Q308*H308</f>
        <v>0</v>
      </c>
      <c r="S308" s="216">
        <v>0.001</v>
      </c>
      <c r="T308" s="217">
        <f>S308*H308</f>
        <v>0.040000000000000001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8" t="s">
        <v>321</v>
      </c>
      <c r="AT308" s="218" t="s">
        <v>148</v>
      </c>
      <c r="AU308" s="218" t="s">
        <v>83</v>
      </c>
      <c r="AY308" s="19" t="s">
        <v>147</v>
      </c>
      <c r="BE308" s="219">
        <f>IF(N308="základní",J308,0)</f>
        <v>0</v>
      </c>
      <c r="BF308" s="219">
        <f>IF(N308="snížená",J308,0)</f>
        <v>0</v>
      </c>
      <c r="BG308" s="219">
        <f>IF(N308="zákl. přenesená",J308,0)</f>
        <v>0</v>
      </c>
      <c r="BH308" s="219">
        <f>IF(N308="sníž. přenesená",J308,0)</f>
        <v>0</v>
      </c>
      <c r="BI308" s="219">
        <f>IF(N308="nulová",J308,0)</f>
        <v>0</v>
      </c>
      <c r="BJ308" s="19" t="s">
        <v>81</v>
      </c>
      <c r="BK308" s="219">
        <f>ROUND(I308*H308,2)</f>
        <v>0</v>
      </c>
      <c r="BL308" s="19" t="s">
        <v>321</v>
      </c>
      <c r="BM308" s="218" t="s">
        <v>544</v>
      </c>
    </row>
    <row r="309" s="2" customFormat="1">
      <c r="A309" s="40"/>
      <c r="B309" s="41"/>
      <c r="C309" s="42"/>
      <c r="D309" s="254" t="s">
        <v>242</v>
      </c>
      <c r="E309" s="42"/>
      <c r="F309" s="255" t="s">
        <v>545</v>
      </c>
      <c r="G309" s="42"/>
      <c r="H309" s="42"/>
      <c r="I309" s="256"/>
      <c r="J309" s="42"/>
      <c r="K309" s="42"/>
      <c r="L309" s="46"/>
      <c r="M309" s="257"/>
      <c r="N309" s="258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242</v>
      </c>
      <c r="AU309" s="19" t="s">
        <v>83</v>
      </c>
    </row>
    <row r="310" s="2" customFormat="1" ht="16.5" customHeight="1">
      <c r="A310" s="40"/>
      <c r="B310" s="41"/>
      <c r="C310" s="207" t="s">
        <v>546</v>
      </c>
      <c r="D310" s="207" t="s">
        <v>148</v>
      </c>
      <c r="E310" s="208" t="s">
        <v>547</v>
      </c>
      <c r="F310" s="209" t="s">
        <v>548</v>
      </c>
      <c r="G310" s="210" t="s">
        <v>252</v>
      </c>
      <c r="H310" s="211">
        <v>22.600000000000001</v>
      </c>
      <c r="I310" s="212"/>
      <c r="J310" s="213">
        <f>ROUND(I310*H310,2)</f>
        <v>0</v>
      </c>
      <c r="K310" s="209" t="s">
        <v>240</v>
      </c>
      <c r="L310" s="46"/>
      <c r="M310" s="214" t="s">
        <v>19</v>
      </c>
      <c r="N310" s="215" t="s">
        <v>44</v>
      </c>
      <c r="O310" s="86"/>
      <c r="P310" s="216">
        <f>O310*H310</f>
        <v>0</v>
      </c>
      <c r="Q310" s="216">
        <v>0</v>
      </c>
      <c r="R310" s="216">
        <f>Q310*H310</f>
        <v>0</v>
      </c>
      <c r="S310" s="216">
        <v>0.002</v>
      </c>
      <c r="T310" s="217">
        <f>S310*H310</f>
        <v>0.045200000000000004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8" t="s">
        <v>321</v>
      </c>
      <c r="AT310" s="218" t="s">
        <v>148</v>
      </c>
      <c r="AU310" s="218" t="s">
        <v>83</v>
      </c>
      <c r="AY310" s="19" t="s">
        <v>147</v>
      </c>
      <c r="BE310" s="219">
        <f>IF(N310="základní",J310,0)</f>
        <v>0</v>
      </c>
      <c r="BF310" s="219">
        <f>IF(N310="snížená",J310,0)</f>
        <v>0</v>
      </c>
      <c r="BG310" s="219">
        <f>IF(N310="zákl. přenesená",J310,0)</f>
        <v>0</v>
      </c>
      <c r="BH310" s="219">
        <f>IF(N310="sníž. přenesená",J310,0)</f>
        <v>0</v>
      </c>
      <c r="BI310" s="219">
        <f>IF(N310="nulová",J310,0)</f>
        <v>0</v>
      </c>
      <c r="BJ310" s="19" t="s">
        <v>81</v>
      </c>
      <c r="BK310" s="219">
        <f>ROUND(I310*H310,2)</f>
        <v>0</v>
      </c>
      <c r="BL310" s="19" t="s">
        <v>321</v>
      </c>
      <c r="BM310" s="218" t="s">
        <v>549</v>
      </c>
    </row>
    <row r="311" s="2" customFormat="1">
      <c r="A311" s="40"/>
      <c r="B311" s="41"/>
      <c r="C311" s="42"/>
      <c r="D311" s="254" t="s">
        <v>242</v>
      </c>
      <c r="E311" s="42"/>
      <c r="F311" s="255" t="s">
        <v>550</v>
      </c>
      <c r="G311" s="42"/>
      <c r="H311" s="42"/>
      <c r="I311" s="256"/>
      <c r="J311" s="42"/>
      <c r="K311" s="42"/>
      <c r="L311" s="46"/>
      <c r="M311" s="257"/>
      <c r="N311" s="258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242</v>
      </c>
      <c r="AU311" s="19" t="s">
        <v>83</v>
      </c>
    </row>
    <row r="312" s="12" customFormat="1">
      <c r="A312" s="12"/>
      <c r="B312" s="220"/>
      <c r="C312" s="221"/>
      <c r="D312" s="222" t="s">
        <v>154</v>
      </c>
      <c r="E312" s="223" t="s">
        <v>19</v>
      </c>
      <c r="F312" s="224" t="s">
        <v>551</v>
      </c>
      <c r="G312" s="221"/>
      <c r="H312" s="223" t="s">
        <v>19</v>
      </c>
      <c r="I312" s="225"/>
      <c r="J312" s="221"/>
      <c r="K312" s="221"/>
      <c r="L312" s="226"/>
      <c r="M312" s="227"/>
      <c r="N312" s="228"/>
      <c r="O312" s="228"/>
      <c r="P312" s="228"/>
      <c r="Q312" s="228"/>
      <c r="R312" s="228"/>
      <c r="S312" s="228"/>
      <c r="T312" s="229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T312" s="230" t="s">
        <v>154</v>
      </c>
      <c r="AU312" s="230" t="s">
        <v>83</v>
      </c>
      <c r="AV312" s="12" t="s">
        <v>81</v>
      </c>
      <c r="AW312" s="12" t="s">
        <v>33</v>
      </c>
      <c r="AX312" s="12" t="s">
        <v>73</v>
      </c>
      <c r="AY312" s="230" t="s">
        <v>147</v>
      </c>
    </row>
    <row r="313" s="13" customFormat="1">
      <c r="A313" s="13"/>
      <c r="B313" s="231"/>
      <c r="C313" s="232"/>
      <c r="D313" s="222" t="s">
        <v>154</v>
      </c>
      <c r="E313" s="233" t="s">
        <v>19</v>
      </c>
      <c r="F313" s="234" t="s">
        <v>523</v>
      </c>
      <c r="G313" s="232"/>
      <c r="H313" s="235">
        <v>10.5</v>
      </c>
      <c r="I313" s="236"/>
      <c r="J313" s="232"/>
      <c r="K313" s="232"/>
      <c r="L313" s="237"/>
      <c r="M313" s="238"/>
      <c r="N313" s="239"/>
      <c r="O313" s="239"/>
      <c r="P313" s="239"/>
      <c r="Q313" s="239"/>
      <c r="R313" s="239"/>
      <c r="S313" s="239"/>
      <c r="T313" s="240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1" t="s">
        <v>154</v>
      </c>
      <c r="AU313" s="241" t="s">
        <v>83</v>
      </c>
      <c r="AV313" s="13" t="s">
        <v>83</v>
      </c>
      <c r="AW313" s="13" t="s">
        <v>33</v>
      </c>
      <c r="AX313" s="13" t="s">
        <v>73</v>
      </c>
      <c r="AY313" s="241" t="s">
        <v>147</v>
      </c>
    </row>
    <row r="314" s="13" customFormat="1">
      <c r="A314" s="13"/>
      <c r="B314" s="231"/>
      <c r="C314" s="232"/>
      <c r="D314" s="222" t="s">
        <v>154</v>
      </c>
      <c r="E314" s="233" t="s">
        <v>19</v>
      </c>
      <c r="F314" s="234" t="s">
        <v>552</v>
      </c>
      <c r="G314" s="232"/>
      <c r="H314" s="235">
        <v>7</v>
      </c>
      <c r="I314" s="236"/>
      <c r="J314" s="232"/>
      <c r="K314" s="232"/>
      <c r="L314" s="237"/>
      <c r="M314" s="238"/>
      <c r="N314" s="239"/>
      <c r="O314" s="239"/>
      <c r="P314" s="239"/>
      <c r="Q314" s="239"/>
      <c r="R314" s="239"/>
      <c r="S314" s="239"/>
      <c r="T314" s="240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1" t="s">
        <v>154</v>
      </c>
      <c r="AU314" s="241" t="s">
        <v>83</v>
      </c>
      <c r="AV314" s="13" t="s">
        <v>83</v>
      </c>
      <c r="AW314" s="13" t="s">
        <v>33</v>
      </c>
      <c r="AX314" s="13" t="s">
        <v>73</v>
      </c>
      <c r="AY314" s="241" t="s">
        <v>147</v>
      </c>
    </row>
    <row r="315" s="12" customFormat="1">
      <c r="A315" s="12"/>
      <c r="B315" s="220"/>
      <c r="C315" s="221"/>
      <c r="D315" s="222" t="s">
        <v>154</v>
      </c>
      <c r="E315" s="223" t="s">
        <v>19</v>
      </c>
      <c r="F315" s="224" t="s">
        <v>524</v>
      </c>
      <c r="G315" s="221"/>
      <c r="H315" s="223" t="s">
        <v>19</v>
      </c>
      <c r="I315" s="225"/>
      <c r="J315" s="221"/>
      <c r="K315" s="221"/>
      <c r="L315" s="226"/>
      <c r="M315" s="227"/>
      <c r="N315" s="228"/>
      <c r="O315" s="228"/>
      <c r="P315" s="228"/>
      <c r="Q315" s="228"/>
      <c r="R315" s="228"/>
      <c r="S315" s="228"/>
      <c r="T315" s="229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T315" s="230" t="s">
        <v>154</v>
      </c>
      <c r="AU315" s="230" t="s">
        <v>83</v>
      </c>
      <c r="AV315" s="12" t="s">
        <v>81</v>
      </c>
      <c r="AW315" s="12" t="s">
        <v>33</v>
      </c>
      <c r="AX315" s="12" t="s">
        <v>73</v>
      </c>
      <c r="AY315" s="230" t="s">
        <v>147</v>
      </c>
    </row>
    <row r="316" s="13" customFormat="1">
      <c r="A316" s="13"/>
      <c r="B316" s="231"/>
      <c r="C316" s="232"/>
      <c r="D316" s="222" t="s">
        <v>154</v>
      </c>
      <c r="E316" s="233" t="s">
        <v>19</v>
      </c>
      <c r="F316" s="234" t="s">
        <v>553</v>
      </c>
      <c r="G316" s="232"/>
      <c r="H316" s="235">
        <v>4.2000000000000002</v>
      </c>
      <c r="I316" s="236"/>
      <c r="J316" s="232"/>
      <c r="K316" s="232"/>
      <c r="L316" s="237"/>
      <c r="M316" s="238"/>
      <c r="N316" s="239"/>
      <c r="O316" s="239"/>
      <c r="P316" s="239"/>
      <c r="Q316" s="239"/>
      <c r="R316" s="239"/>
      <c r="S316" s="239"/>
      <c r="T316" s="240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1" t="s">
        <v>154</v>
      </c>
      <c r="AU316" s="241" t="s">
        <v>83</v>
      </c>
      <c r="AV316" s="13" t="s">
        <v>83</v>
      </c>
      <c r="AW316" s="13" t="s">
        <v>33</v>
      </c>
      <c r="AX316" s="13" t="s">
        <v>73</v>
      </c>
      <c r="AY316" s="241" t="s">
        <v>147</v>
      </c>
    </row>
    <row r="317" s="13" customFormat="1">
      <c r="A317" s="13"/>
      <c r="B317" s="231"/>
      <c r="C317" s="232"/>
      <c r="D317" s="222" t="s">
        <v>154</v>
      </c>
      <c r="E317" s="233" t="s">
        <v>19</v>
      </c>
      <c r="F317" s="234" t="s">
        <v>526</v>
      </c>
      <c r="G317" s="232"/>
      <c r="H317" s="235">
        <v>0.90000000000000002</v>
      </c>
      <c r="I317" s="236"/>
      <c r="J317" s="232"/>
      <c r="K317" s="232"/>
      <c r="L317" s="237"/>
      <c r="M317" s="238"/>
      <c r="N317" s="239"/>
      <c r="O317" s="239"/>
      <c r="P317" s="239"/>
      <c r="Q317" s="239"/>
      <c r="R317" s="239"/>
      <c r="S317" s="239"/>
      <c r="T317" s="240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1" t="s">
        <v>154</v>
      </c>
      <c r="AU317" s="241" t="s">
        <v>83</v>
      </c>
      <c r="AV317" s="13" t="s">
        <v>83</v>
      </c>
      <c r="AW317" s="13" t="s">
        <v>33</v>
      </c>
      <c r="AX317" s="13" t="s">
        <v>73</v>
      </c>
      <c r="AY317" s="241" t="s">
        <v>147</v>
      </c>
    </row>
    <row r="318" s="15" customFormat="1">
      <c r="A318" s="15"/>
      <c r="B318" s="259"/>
      <c r="C318" s="260"/>
      <c r="D318" s="222" t="s">
        <v>154</v>
      </c>
      <c r="E318" s="261" t="s">
        <v>19</v>
      </c>
      <c r="F318" s="262" t="s">
        <v>287</v>
      </c>
      <c r="G318" s="260"/>
      <c r="H318" s="263">
        <v>22.599999999999998</v>
      </c>
      <c r="I318" s="264"/>
      <c r="J318" s="260"/>
      <c r="K318" s="260"/>
      <c r="L318" s="265"/>
      <c r="M318" s="266"/>
      <c r="N318" s="267"/>
      <c r="O318" s="267"/>
      <c r="P318" s="267"/>
      <c r="Q318" s="267"/>
      <c r="R318" s="267"/>
      <c r="S318" s="267"/>
      <c r="T318" s="268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69" t="s">
        <v>154</v>
      </c>
      <c r="AU318" s="269" t="s">
        <v>83</v>
      </c>
      <c r="AV318" s="15" t="s">
        <v>152</v>
      </c>
      <c r="AW318" s="15" t="s">
        <v>33</v>
      </c>
      <c r="AX318" s="15" t="s">
        <v>81</v>
      </c>
      <c r="AY318" s="269" t="s">
        <v>147</v>
      </c>
    </row>
    <row r="319" s="2" customFormat="1" ht="24.15" customHeight="1">
      <c r="A319" s="40"/>
      <c r="B319" s="41"/>
      <c r="C319" s="207" t="s">
        <v>554</v>
      </c>
      <c r="D319" s="207" t="s">
        <v>148</v>
      </c>
      <c r="E319" s="208" t="s">
        <v>555</v>
      </c>
      <c r="F319" s="209" t="s">
        <v>556</v>
      </c>
      <c r="G319" s="210" t="s">
        <v>429</v>
      </c>
      <c r="H319" s="211">
        <v>40</v>
      </c>
      <c r="I319" s="212"/>
      <c r="J319" s="213">
        <f>ROUND(I319*H319,2)</f>
        <v>0</v>
      </c>
      <c r="K319" s="209" t="s">
        <v>240</v>
      </c>
      <c r="L319" s="46"/>
      <c r="M319" s="214" t="s">
        <v>19</v>
      </c>
      <c r="N319" s="215" t="s">
        <v>44</v>
      </c>
      <c r="O319" s="86"/>
      <c r="P319" s="216">
        <f>O319*H319</f>
        <v>0</v>
      </c>
      <c r="Q319" s="216">
        <v>0</v>
      </c>
      <c r="R319" s="216">
        <f>Q319*H319</f>
        <v>0</v>
      </c>
      <c r="S319" s="216">
        <v>0.024</v>
      </c>
      <c r="T319" s="217">
        <f>S319*H319</f>
        <v>0.95999999999999996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8" t="s">
        <v>321</v>
      </c>
      <c r="AT319" s="218" t="s">
        <v>148</v>
      </c>
      <c r="AU319" s="218" t="s">
        <v>83</v>
      </c>
      <c r="AY319" s="19" t="s">
        <v>147</v>
      </c>
      <c r="BE319" s="219">
        <f>IF(N319="základní",J319,0)</f>
        <v>0</v>
      </c>
      <c r="BF319" s="219">
        <f>IF(N319="snížená",J319,0)</f>
        <v>0</v>
      </c>
      <c r="BG319" s="219">
        <f>IF(N319="zákl. přenesená",J319,0)</f>
        <v>0</v>
      </c>
      <c r="BH319" s="219">
        <f>IF(N319="sníž. přenesená",J319,0)</f>
        <v>0</v>
      </c>
      <c r="BI319" s="219">
        <f>IF(N319="nulová",J319,0)</f>
        <v>0</v>
      </c>
      <c r="BJ319" s="19" t="s">
        <v>81</v>
      </c>
      <c r="BK319" s="219">
        <f>ROUND(I319*H319,2)</f>
        <v>0</v>
      </c>
      <c r="BL319" s="19" t="s">
        <v>321</v>
      </c>
      <c r="BM319" s="218" t="s">
        <v>557</v>
      </c>
    </row>
    <row r="320" s="2" customFormat="1">
      <c r="A320" s="40"/>
      <c r="B320" s="41"/>
      <c r="C320" s="42"/>
      <c r="D320" s="254" t="s">
        <v>242</v>
      </c>
      <c r="E320" s="42"/>
      <c r="F320" s="255" t="s">
        <v>558</v>
      </c>
      <c r="G320" s="42"/>
      <c r="H320" s="42"/>
      <c r="I320" s="256"/>
      <c r="J320" s="42"/>
      <c r="K320" s="42"/>
      <c r="L320" s="46"/>
      <c r="M320" s="257"/>
      <c r="N320" s="258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242</v>
      </c>
      <c r="AU320" s="19" t="s">
        <v>83</v>
      </c>
    </row>
    <row r="321" s="11" customFormat="1" ht="22.8" customHeight="1">
      <c r="A321" s="11"/>
      <c r="B321" s="193"/>
      <c r="C321" s="194"/>
      <c r="D321" s="195" t="s">
        <v>72</v>
      </c>
      <c r="E321" s="252" t="s">
        <v>559</v>
      </c>
      <c r="F321" s="252" t="s">
        <v>560</v>
      </c>
      <c r="G321" s="194"/>
      <c r="H321" s="194"/>
      <c r="I321" s="197"/>
      <c r="J321" s="253">
        <f>BK321</f>
        <v>0</v>
      </c>
      <c r="K321" s="194"/>
      <c r="L321" s="199"/>
      <c r="M321" s="200"/>
      <c r="N321" s="201"/>
      <c r="O321" s="201"/>
      <c r="P321" s="202">
        <f>SUM(P322:P325)</f>
        <v>0</v>
      </c>
      <c r="Q321" s="201"/>
      <c r="R321" s="202">
        <f>SUM(R322:R325)</f>
        <v>0</v>
      </c>
      <c r="S321" s="201"/>
      <c r="T321" s="203">
        <f>SUM(T322:T325)</f>
        <v>0.32480000000000003</v>
      </c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R321" s="204" t="s">
        <v>83</v>
      </c>
      <c r="AT321" s="205" t="s">
        <v>72</v>
      </c>
      <c r="AU321" s="205" t="s">
        <v>81</v>
      </c>
      <c r="AY321" s="204" t="s">
        <v>147</v>
      </c>
      <c r="BK321" s="206">
        <f>SUM(BK322:BK325)</f>
        <v>0</v>
      </c>
    </row>
    <row r="322" s="2" customFormat="1" ht="33" customHeight="1">
      <c r="A322" s="40"/>
      <c r="B322" s="41"/>
      <c r="C322" s="207" t="s">
        <v>561</v>
      </c>
      <c r="D322" s="207" t="s">
        <v>148</v>
      </c>
      <c r="E322" s="208" t="s">
        <v>562</v>
      </c>
      <c r="F322" s="209" t="s">
        <v>563</v>
      </c>
      <c r="G322" s="210" t="s">
        <v>252</v>
      </c>
      <c r="H322" s="211">
        <v>20.300000000000001</v>
      </c>
      <c r="I322" s="212"/>
      <c r="J322" s="213">
        <f>ROUND(I322*H322,2)</f>
        <v>0</v>
      </c>
      <c r="K322" s="209" t="s">
        <v>240</v>
      </c>
      <c r="L322" s="46"/>
      <c r="M322" s="214" t="s">
        <v>19</v>
      </c>
      <c r="N322" s="215" t="s">
        <v>44</v>
      </c>
      <c r="O322" s="86"/>
      <c r="P322" s="216">
        <f>O322*H322</f>
        <v>0</v>
      </c>
      <c r="Q322" s="216">
        <v>0</v>
      </c>
      <c r="R322" s="216">
        <f>Q322*H322</f>
        <v>0</v>
      </c>
      <c r="S322" s="216">
        <v>0.016</v>
      </c>
      <c r="T322" s="217">
        <f>S322*H322</f>
        <v>0.32480000000000003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18" t="s">
        <v>321</v>
      </c>
      <c r="AT322" s="218" t="s">
        <v>148</v>
      </c>
      <c r="AU322" s="218" t="s">
        <v>83</v>
      </c>
      <c r="AY322" s="19" t="s">
        <v>147</v>
      </c>
      <c r="BE322" s="219">
        <f>IF(N322="základní",J322,0)</f>
        <v>0</v>
      </c>
      <c r="BF322" s="219">
        <f>IF(N322="snížená",J322,0)</f>
        <v>0</v>
      </c>
      <c r="BG322" s="219">
        <f>IF(N322="zákl. přenesená",J322,0)</f>
        <v>0</v>
      </c>
      <c r="BH322" s="219">
        <f>IF(N322="sníž. přenesená",J322,0)</f>
        <v>0</v>
      </c>
      <c r="BI322" s="219">
        <f>IF(N322="nulová",J322,0)</f>
        <v>0</v>
      </c>
      <c r="BJ322" s="19" t="s">
        <v>81</v>
      </c>
      <c r="BK322" s="219">
        <f>ROUND(I322*H322,2)</f>
        <v>0</v>
      </c>
      <c r="BL322" s="19" t="s">
        <v>321</v>
      </c>
      <c r="BM322" s="218" t="s">
        <v>564</v>
      </c>
    </row>
    <row r="323" s="2" customFormat="1">
      <c r="A323" s="40"/>
      <c r="B323" s="41"/>
      <c r="C323" s="42"/>
      <c r="D323" s="254" t="s">
        <v>242</v>
      </c>
      <c r="E323" s="42"/>
      <c r="F323" s="255" t="s">
        <v>565</v>
      </c>
      <c r="G323" s="42"/>
      <c r="H323" s="42"/>
      <c r="I323" s="256"/>
      <c r="J323" s="42"/>
      <c r="K323" s="42"/>
      <c r="L323" s="46"/>
      <c r="M323" s="257"/>
      <c r="N323" s="258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242</v>
      </c>
      <c r="AU323" s="19" t="s">
        <v>83</v>
      </c>
    </row>
    <row r="324" s="12" customFormat="1">
      <c r="A324" s="12"/>
      <c r="B324" s="220"/>
      <c r="C324" s="221"/>
      <c r="D324" s="222" t="s">
        <v>154</v>
      </c>
      <c r="E324" s="223" t="s">
        <v>19</v>
      </c>
      <c r="F324" s="224" t="s">
        <v>306</v>
      </c>
      <c r="G324" s="221"/>
      <c r="H324" s="223" t="s">
        <v>19</v>
      </c>
      <c r="I324" s="225"/>
      <c r="J324" s="221"/>
      <c r="K324" s="221"/>
      <c r="L324" s="226"/>
      <c r="M324" s="227"/>
      <c r="N324" s="228"/>
      <c r="O324" s="228"/>
      <c r="P324" s="228"/>
      <c r="Q324" s="228"/>
      <c r="R324" s="228"/>
      <c r="S324" s="228"/>
      <c r="T324" s="229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T324" s="230" t="s">
        <v>154</v>
      </c>
      <c r="AU324" s="230" t="s">
        <v>83</v>
      </c>
      <c r="AV324" s="12" t="s">
        <v>81</v>
      </c>
      <c r="AW324" s="12" t="s">
        <v>33</v>
      </c>
      <c r="AX324" s="12" t="s">
        <v>73</v>
      </c>
      <c r="AY324" s="230" t="s">
        <v>147</v>
      </c>
    </row>
    <row r="325" s="13" customFormat="1">
      <c r="A325" s="13"/>
      <c r="B325" s="231"/>
      <c r="C325" s="232"/>
      <c r="D325" s="222" t="s">
        <v>154</v>
      </c>
      <c r="E325" s="233" t="s">
        <v>19</v>
      </c>
      <c r="F325" s="234" t="s">
        <v>566</v>
      </c>
      <c r="G325" s="232"/>
      <c r="H325" s="235">
        <v>20.300000000000001</v>
      </c>
      <c r="I325" s="236"/>
      <c r="J325" s="232"/>
      <c r="K325" s="232"/>
      <c r="L325" s="237"/>
      <c r="M325" s="238"/>
      <c r="N325" s="239"/>
      <c r="O325" s="239"/>
      <c r="P325" s="239"/>
      <c r="Q325" s="239"/>
      <c r="R325" s="239"/>
      <c r="S325" s="239"/>
      <c r="T325" s="240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1" t="s">
        <v>154</v>
      </c>
      <c r="AU325" s="241" t="s">
        <v>83</v>
      </c>
      <c r="AV325" s="13" t="s">
        <v>83</v>
      </c>
      <c r="AW325" s="13" t="s">
        <v>33</v>
      </c>
      <c r="AX325" s="13" t="s">
        <v>81</v>
      </c>
      <c r="AY325" s="241" t="s">
        <v>147</v>
      </c>
    </row>
    <row r="326" s="11" customFormat="1" ht="22.8" customHeight="1">
      <c r="A326" s="11"/>
      <c r="B326" s="193"/>
      <c r="C326" s="194"/>
      <c r="D326" s="195" t="s">
        <v>72</v>
      </c>
      <c r="E326" s="252" t="s">
        <v>567</v>
      </c>
      <c r="F326" s="252" t="s">
        <v>568</v>
      </c>
      <c r="G326" s="194"/>
      <c r="H326" s="194"/>
      <c r="I326" s="197"/>
      <c r="J326" s="253">
        <f>BK326</f>
        <v>0</v>
      </c>
      <c r="K326" s="194"/>
      <c r="L326" s="199"/>
      <c r="M326" s="200"/>
      <c r="N326" s="201"/>
      <c r="O326" s="201"/>
      <c r="P326" s="202">
        <f>SUM(P327:P342)</f>
        <v>0</v>
      </c>
      <c r="Q326" s="201"/>
      <c r="R326" s="202">
        <f>SUM(R327:R342)</f>
        <v>0</v>
      </c>
      <c r="S326" s="201"/>
      <c r="T326" s="203">
        <f>SUM(T327:T342)</f>
        <v>17.861584799999999</v>
      </c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R326" s="204" t="s">
        <v>83</v>
      </c>
      <c r="AT326" s="205" t="s">
        <v>72</v>
      </c>
      <c r="AU326" s="205" t="s">
        <v>81</v>
      </c>
      <c r="AY326" s="204" t="s">
        <v>147</v>
      </c>
      <c r="BK326" s="206">
        <f>SUM(BK327:BK342)</f>
        <v>0</v>
      </c>
    </row>
    <row r="327" s="2" customFormat="1" ht="24.15" customHeight="1">
      <c r="A327" s="40"/>
      <c r="B327" s="41"/>
      <c r="C327" s="207" t="s">
        <v>569</v>
      </c>
      <c r="D327" s="207" t="s">
        <v>148</v>
      </c>
      <c r="E327" s="208" t="s">
        <v>570</v>
      </c>
      <c r="F327" s="209" t="s">
        <v>571</v>
      </c>
      <c r="G327" s="210" t="s">
        <v>252</v>
      </c>
      <c r="H327" s="211">
        <v>186.30000000000001</v>
      </c>
      <c r="I327" s="212"/>
      <c r="J327" s="213">
        <f>ROUND(I327*H327,2)</f>
        <v>0</v>
      </c>
      <c r="K327" s="209" t="s">
        <v>240</v>
      </c>
      <c r="L327" s="46"/>
      <c r="M327" s="214" t="s">
        <v>19</v>
      </c>
      <c r="N327" s="215" t="s">
        <v>44</v>
      </c>
      <c r="O327" s="86"/>
      <c r="P327" s="216">
        <f>O327*H327</f>
        <v>0</v>
      </c>
      <c r="Q327" s="216">
        <v>0</v>
      </c>
      <c r="R327" s="216">
        <f>Q327*H327</f>
        <v>0</v>
      </c>
      <c r="S327" s="216">
        <v>0.01174</v>
      </c>
      <c r="T327" s="217">
        <f>S327*H327</f>
        <v>2.1871620000000003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8" t="s">
        <v>321</v>
      </c>
      <c r="AT327" s="218" t="s">
        <v>148</v>
      </c>
      <c r="AU327" s="218" t="s">
        <v>83</v>
      </c>
      <c r="AY327" s="19" t="s">
        <v>147</v>
      </c>
      <c r="BE327" s="219">
        <f>IF(N327="základní",J327,0)</f>
        <v>0</v>
      </c>
      <c r="BF327" s="219">
        <f>IF(N327="snížená",J327,0)</f>
        <v>0</v>
      </c>
      <c r="BG327" s="219">
        <f>IF(N327="zákl. přenesená",J327,0)</f>
        <v>0</v>
      </c>
      <c r="BH327" s="219">
        <f>IF(N327="sníž. přenesená",J327,0)</f>
        <v>0</v>
      </c>
      <c r="BI327" s="219">
        <f>IF(N327="nulová",J327,0)</f>
        <v>0</v>
      </c>
      <c r="BJ327" s="19" t="s">
        <v>81</v>
      </c>
      <c r="BK327" s="219">
        <f>ROUND(I327*H327,2)</f>
        <v>0</v>
      </c>
      <c r="BL327" s="19" t="s">
        <v>321</v>
      </c>
      <c r="BM327" s="218" t="s">
        <v>572</v>
      </c>
    </row>
    <row r="328" s="2" customFormat="1">
      <c r="A328" s="40"/>
      <c r="B328" s="41"/>
      <c r="C328" s="42"/>
      <c r="D328" s="254" t="s">
        <v>242</v>
      </c>
      <c r="E328" s="42"/>
      <c r="F328" s="255" t="s">
        <v>573</v>
      </c>
      <c r="G328" s="42"/>
      <c r="H328" s="42"/>
      <c r="I328" s="256"/>
      <c r="J328" s="42"/>
      <c r="K328" s="42"/>
      <c r="L328" s="46"/>
      <c r="M328" s="257"/>
      <c r="N328" s="258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242</v>
      </c>
      <c r="AU328" s="19" t="s">
        <v>83</v>
      </c>
    </row>
    <row r="329" s="2" customFormat="1" ht="24.15" customHeight="1">
      <c r="A329" s="40"/>
      <c r="B329" s="41"/>
      <c r="C329" s="207" t="s">
        <v>574</v>
      </c>
      <c r="D329" s="207" t="s">
        <v>148</v>
      </c>
      <c r="E329" s="208" t="s">
        <v>575</v>
      </c>
      <c r="F329" s="209" t="s">
        <v>576</v>
      </c>
      <c r="G329" s="210" t="s">
        <v>252</v>
      </c>
      <c r="H329" s="211">
        <v>54</v>
      </c>
      <c r="I329" s="212"/>
      <c r="J329" s="213">
        <f>ROUND(I329*H329,2)</f>
        <v>0</v>
      </c>
      <c r="K329" s="209" t="s">
        <v>240</v>
      </c>
      <c r="L329" s="46"/>
      <c r="M329" s="214" t="s">
        <v>19</v>
      </c>
      <c r="N329" s="215" t="s">
        <v>44</v>
      </c>
      <c r="O329" s="86"/>
      <c r="P329" s="216">
        <f>O329*H329</f>
        <v>0</v>
      </c>
      <c r="Q329" s="216">
        <v>0</v>
      </c>
      <c r="R329" s="216">
        <f>Q329*H329</f>
        <v>0</v>
      </c>
      <c r="S329" s="216">
        <v>0.01174</v>
      </c>
      <c r="T329" s="217">
        <f>S329*H329</f>
        <v>0.63396000000000008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8" t="s">
        <v>321</v>
      </c>
      <c r="AT329" s="218" t="s">
        <v>148</v>
      </c>
      <c r="AU329" s="218" t="s">
        <v>83</v>
      </c>
      <c r="AY329" s="19" t="s">
        <v>147</v>
      </c>
      <c r="BE329" s="219">
        <f>IF(N329="základní",J329,0)</f>
        <v>0</v>
      </c>
      <c r="BF329" s="219">
        <f>IF(N329="snížená",J329,0)</f>
        <v>0</v>
      </c>
      <c r="BG329" s="219">
        <f>IF(N329="zákl. přenesená",J329,0)</f>
        <v>0</v>
      </c>
      <c r="BH329" s="219">
        <f>IF(N329="sníž. přenesená",J329,0)</f>
        <v>0</v>
      </c>
      <c r="BI329" s="219">
        <f>IF(N329="nulová",J329,0)</f>
        <v>0</v>
      </c>
      <c r="BJ329" s="19" t="s">
        <v>81</v>
      </c>
      <c r="BK329" s="219">
        <f>ROUND(I329*H329,2)</f>
        <v>0</v>
      </c>
      <c r="BL329" s="19" t="s">
        <v>321</v>
      </c>
      <c r="BM329" s="218" t="s">
        <v>577</v>
      </c>
    </row>
    <row r="330" s="2" customFormat="1">
      <c r="A330" s="40"/>
      <c r="B330" s="41"/>
      <c r="C330" s="42"/>
      <c r="D330" s="254" t="s">
        <v>242</v>
      </c>
      <c r="E330" s="42"/>
      <c r="F330" s="255" t="s">
        <v>578</v>
      </c>
      <c r="G330" s="42"/>
      <c r="H330" s="42"/>
      <c r="I330" s="256"/>
      <c r="J330" s="42"/>
      <c r="K330" s="42"/>
      <c r="L330" s="46"/>
      <c r="M330" s="257"/>
      <c r="N330" s="258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242</v>
      </c>
      <c r="AU330" s="19" t="s">
        <v>83</v>
      </c>
    </row>
    <row r="331" s="13" customFormat="1">
      <c r="A331" s="13"/>
      <c r="B331" s="231"/>
      <c r="C331" s="232"/>
      <c r="D331" s="222" t="s">
        <v>154</v>
      </c>
      <c r="E331" s="233" t="s">
        <v>19</v>
      </c>
      <c r="F331" s="234" t="s">
        <v>579</v>
      </c>
      <c r="G331" s="232"/>
      <c r="H331" s="235">
        <v>54</v>
      </c>
      <c r="I331" s="236"/>
      <c r="J331" s="232"/>
      <c r="K331" s="232"/>
      <c r="L331" s="237"/>
      <c r="M331" s="238"/>
      <c r="N331" s="239"/>
      <c r="O331" s="239"/>
      <c r="P331" s="239"/>
      <c r="Q331" s="239"/>
      <c r="R331" s="239"/>
      <c r="S331" s="239"/>
      <c r="T331" s="240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1" t="s">
        <v>154</v>
      </c>
      <c r="AU331" s="241" t="s">
        <v>83</v>
      </c>
      <c r="AV331" s="13" t="s">
        <v>83</v>
      </c>
      <c r="AW331" s="13" t="s">
        <v>33</v>
      </c>
      <c r="AX331" s="13" t="s">
        <v>81</v>
      </c>
      <c r="AY331" s="241" t="s">
        <v>147</v>
      </c>
    </row>
    <row r="332" s="2" customFormat="1" ht="24.15" customHeight="1">
      <c r="A332" s="40"/>
      <c r="B332" s="41"/>
      <c r="C332" s="207" t="s">
        <v>580</v>
      </c>
      <c r="D332" s="207" t="s">
        <v>148</v>
      </c>
      <c r="E332" s="208" t="s">
        <v>581</v>
      </c>
      <c r="F332" s="209" t="s">
        <v>582</v>
      </c>
      <c r="G332" s="210" t="s">
        <v>239</v>
      </c>
      <c r="H332" s="211">
        <v>180.84</v>
      </c>
      <c r="I332" s="212"/>
      <c r="J332" s="213">
        <f>ROUND(I332*H332,2)</f>
        <v>0</v>
      </c>
      <c r="K332" s="209" t="s">
        <v>240</v>
      </c>
      <c r="L332" s="46"/>
      <c r="M332" s="214" t="s">
        <v>19</v>
      </c>
      <c r="N332" s="215" t="s">
        <v>44</v>
      </c>
      <c r="O332" s="86"/>
      <c r="P332" s="216">
        <f>O332*H332</f>
        <v>0</v>
      </c>
      <c r="Q332" s="216">
        <v>0</v>
      </c>
      <c r="R332" s="216">
        <f>Q332*H332</f>
        <v>0</v>
      </c>
      <c r="S332" s="216">
        <v>0.083169999999999994</v>
      </c>
      <c r="T332" s="217">
        <f>S332*H332</f>
        <v>15.040462799999999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18" t="s">
        <v>321</v>
      </c>
      <c r="AT332" s="218" t="s">
        <v>148</v>
      </c>
      <c r="AU332" s="218" t="s">
        <v>83</v>
      </c>
      <c r="AY332" s="19" t="s">
        <v>147</v>
      </c>
      <c r="BE332" s="219">
        <f>IF(N332="základní",J332,0)</f>
        <v>0</v>
      </c>
      <c r="BF332" s="219">
        <f>IF(N332="snížená",J332,0)</f>
        <v>0</v>
      </c>
      <c r="BG332" s="219">
        <f>IF(N332="zákl. přenesená",J332,0)</f>
        <v>0</v>
      </c>
      <c r="BH332" s="219">
        <f>IF(N332="sníž. přenesená",J332,0)</f>
        <v>0</v>
      </c>
      <c r="BI332" s="219">
        <f>IF(N332="nulová",J332,0)</f>
        <v>0</v>
      </c>
      <c r="BJ332" s="19" t="s">
        <v>81</v>
      </c>
      <c r="BK332" s="219">
        <f>ROUND(I332*H332,2)</f>
        <v>0</v>
      </c>
      <c r="BL332" s="19" t="s">
        <v>321</v>
      </c>
      <c r="BM332" s="218" t="s">
        <v>583</v>
      </c>
    </row>
    <row r="333" s="2" customFormat="1">
      <c r="A333" s="40"/>
      <c r="B333" s="41"/>
      <c r="C333" s="42"/>
      <c r="D333" s="254" t="s">
        <v>242</v>
      </c>
      <c r="E333" s="42"/>
      <c r="F333" s="255" t="s">
        <v>584</v>
      </c>
      <c r="G333" s="42"/>
      <c r="H333" s="42"/>
      <c r="I333" s="256"/>
      <c r="J333" s="42"/>
      <c r="K333" s="42"/>
      <c r="L333" s="46"/>
      <c r="M333" s="257"/>
      <c r="N333" s="258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242</v>
      </c>
      <c r="AU333" s="19" t="s">
        <v>83</v>
      </c>
    </row>
    <row r="334" s="12" customFormat="1">
      <c r="A334" s="12"/>
      <c r="B334" s="220"/>
      <c r="C334" s="221"/>
      <c r="D334" s="222" t="s">
        <v>154</v>
      </c>
      <c r="E334" s="223" t="s">
        <v>19</v>
      </c>
      <c r="F334" s="224" t="s">
        <v>314</v>
      </c>
      <c r="G334" s="221"/>
      <c r="H334" s="223" t="s">
        <v>19</v>
      </c>
      <c r="I334" s="225"/>
      <c r="J334" s="221"/>
      <c r="K334" s="221"/>
      <c r="L334" s="226"/>
      <c r="M334" s="227"/>
      <c r="N334" s="228"/>
      <c r="O334" s="228"/>
      <c r="P334" s="228"/>
      <c r="Q334" s="228"/>
      <c r="R334" s="228"/>
      <c r="S334" s="228"/>
      <c r="T334" s="229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T334" s="230" t="s">
        <v>154</v>
      </c>
      <c r="AU334" s="230" t="s">
        <v>83</v>
      </c>
      <c r="AV334" s="12" t="s">
        <v>81</v>
      </c>
      <c r="AW334" s="12" t="s">
        <v>33</v>
      </c>
      <c r="AX334" s="12" t="s">
        <v>73</v>
      </c>
      <c r="AY334" s="230" t="s">
        <v>147</v>
      </c>
    </row>
    <row r="335" s="13" customFormat="1">
      <c r="A335" s="13"/>
      <c r="B335" s="231"/>
      <c r="C335" s="232"/>
      <c r="D335" s="222" t="s">
        <v>154</v>
      </c>
      <c r="E335" s="233" t="s">
        <v>19</v>
      </c>
      <c r="F335" s="234" t="s">
        <v>585</v>
      </c>
      <c r="G335" s="232"/>
      <c r="H335" s="235">
        <v>4.2000000000000002</v>
      </c>
      <c r="I335" s="236"/>
      <c r="J335" s="232"/>
      <c r="K335" s="232"/>
      <c r="L335" s="237"/>
      <c r="M335" s="238"/>
      <c r="N335" s="239"/>
      <c r="O335" s="239"/>
      <c r="P335" s="239"/>
      <c r="Q335" s="239"/>
      <c r="R335" s="239"/>
      <c r="S335" s="239"/>
      <c r="T335" s="240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1" t="s">
        <v>154</v>
      </c>
      <c r="AU335" s="241" t="s">
        <v>83</v>
      </c>
      <c r="AV335" s="13" t="s">
        <v>83</v>
      </c>
      <c r="AW335" s="13" t="s">
        <v>33</v>
      </c>
      <c r="AX335" s="13" t="s">
        <v>73</v>
      </c>
      <c r="AY335" s="241" t="s">
        <v>147</v>
      </c>
    </row>
    <row r="336" s="12" customFormat="1">
      <c r="A336" s="12"/>
      <c r="B336" s="220"/>
      <c r="C336" s="221"/>
      <c r="D336" s="222" t="s">
        <v>154</v>
      </c>
      <c r="E336" s="223" t="s">
        <v>19</v>
      </c>
      <c r="F336" s="224" t="s">
        <v>586</v>
      </c>
      <c r="G336" s="221"/>
      <c r="H336" s="223" t="s">
        <v>19</v>
      </c>
      <c r="I336" s="225"/>
      <c r="J336" s="221"/>
      <c r="K336" s="221"/>
      <c r="L336" s="226"/>
      <c r="M336" s="227"/>
      <c r="N336" s="228"/>
      <c r="O336" s="228"/>
      <c r="P336" s="228"/>
      <c r="Q336" s="228"/>
      <c r="R336" s="228"/>
      <c r="S336" s="228"/>
      <c r="T336" s="229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T336" s="230" t="s">
        <v>154</v>
      </c>
      <c r="AU336" s="230" t="s">
        <v>83</v>
      </c>
      <c r="AV336" s="12" t="s">
        <v>81</v>
      </c>
      <c r="AW336" s="12" t="s">
        <v>33</v>
      </c>
      <c r="AX336" s="12" t="s">
        <v>73</v>
      </c>
      <c r="AY336" s="230" t="s">
        <v>147</v>
      </c>
    </row>
    <row r="337" s="13" customFormat="1">
      <c r="A337" s="13"/>
      <c r="B337" s="231"/>
      <c r="C337" s="232"/>
      <c r="D337" s="222" t="s">
        <v>154</v>
      </c>
      <c r="E337" s="233" t="s">
        <v>19</v>
      </c>
      <c r="F337" s="234" t="s">
        <v>587</v>
      </c>
      <c r="G337" s="232"/>
      <c r="H337" s="235">
        <v>3.2400000000000002</v>
      </c>
      <c r="I337" s="236"/>
      <c r="J337" s="232"/>
      <c r="K337" s="232"/>
      <c r="L337" s="237"/>
      <c r="M337" s="238"/>
      <c r="N337" s="239"/>
      <c r="O337" s="239"/>
      <c r="P337" s="239"/>
      <c r="Q337" s="239"/>
      <c r="R337" s="239"/>
      <c r="S337" s="239"/>
      <c r="T337" s="240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1" t="s">
        <v>154</v>
      </c>
      <c r="AU337" s="241" t="s">
        <v>83</v>
      </c>
      <c r="AV337" s="13" t="s">
        <v>83</v>
      </c>
      <c r="AW337" s="13" t="s">
        <v>33</v>
      </c>
      <c r="AX337" s="13" t="s">
        <v>73</v>
      </c>
      <c r="AY337" s="241" t="s">
        <v>147</v>
      </c>
    </row>
    <row r="338" s="13" customFormat="1">
      <c r="A338" s="13"/>
      <c r="B338" s="231"/>
      <c r="C338" s="232"/>
      <c r="D338" s="222" t="s">
        <v>154</v>
      </c>
      <c r="E338" s="233" t="s">
        <v>19</v>
      </c>
      <c r="F338" s="234" t="s">
        <v>588</v>
      </c>
      <c r="G338" s="232"/>
      <c r="H338" s="235">
        <v>8.8000000000000007</v>
      </c>
      <c r="I338" s="236"/>
      <c r="J338" s="232"/>
      <c r="K338" s="232"/>
      <c r="L338" s="237"/>
      <c r="M338" s="238"/>
      <c r="N338" s="239"/>
      <c r="O338" s="239"/>
      <c r="P338" s="239"/>
      <c r="Q338" s="239"/>
      <c r="R338" s="239"/>
      <c r="S338" s="239"/>
      <c r="T338" s="240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1" t="s">
        <v>154</v>
      </c>
      <c r="AU338" s="241" t="s">
        <v>83</v>
      </c>
      <c r="AV338" s="13" t="s">
        <v>83</v>
      </c>
      <c r="AW338" s="13" t="s">
        <v>33</v>
      </c>
      <c r="AX338" s="13" t="s">
        <v>73</v>
      </c>
      <c r="AY338" s="241" t="s">
        <v>147</v>
      </c>
    </row>
    <row r="339" s="12" customFormat="1">
      <c r="A339" s="12"/>
      <c r="B339" s="220"/>
      <c r="C339" s="221"/>
      <c r="D339" s="222" t="s">
        <v>154</v>
      </c>
      <c r="E339" s="223" t="s">
        <v>19</v>
      </c>
      <c r="F339" s="224" t="s">
        <v>344</v>
      </c>
      <c r="G339" s="221"/>
      <c r="H339" s="223" t="s">
        <v>19</v>
      </c>
      <c r="I339" s="225"/>
      <c r="J339" s="221"/>
      <c r="K339" s="221"/>
      <c r="L339" s="226"/>
      <c r="M339" s="227"/>
      <c r="N339" s="228"/>
      <c r="O339" s="228"/>
      <c r="P339" s="228"/>
      <c r="Q339" s="228"/>
      <c r="R339" s="228"/>
      <c r="S339" s="228"/>
      <c r="T339" s="229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T339" s="230" t="s">
        <v>154</v>
      </c>
      <c r="AU339" s="230" t="s">
        <v>83</v>
      </c>
      <c r="AV339" s="12" t="s">
        <v>81</v>
      </c>
      <c r="AW339" s="12" t="s">
        <v>33</v>
      </c>
      <c r="AX339" s="12" t="s">
        <v>73</v>
      </c>
      <c r="AY339" s="230" t="s">
        <v>147</v>
      </c>
    </row>
    <row r="340" s="13" customFormat="1">
      <c r="A340" s="13"/>
      <c r="B340" s="231"/>
      <c r="C340" s="232"/>
      <c r="D340" s="222" t="s">
        <v>154</v>
      </c>
      <c r="E340" s="233" t="s">
        <v>19</v>
      </c>
      <c r="F340" s="234" t="s">
        <v>589</v>
      </c>
      <c r="G340" s="232"/>
      <c r="H340" s="235">
        <v>114.59999999999999</v>
      </c>
      <c r="I340" s="236"/>
      <c r="J340" s="232"/>
      <c r="K340" s="232"/>
      <c r="L340" s="237"/>
      <c r="M340" s="238"/>
      <c r="N340" s="239"/>
      <c r="O340" s="239"/>
      <c r="P340" s="239"/>
      <c r="Q340" s="239"/>
      <c r="R340" s="239"/>
      <c r="S340" s="239"/>
      <c r="T340" s="240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1" t="s">
        <v>154</v>
      </c>
      <c r="AU340" s="241" t="s">
        <v>83</v>
      </c>
      <c r="AV340" s="13" t="s">
        <v>83</v>
      </c>
      <c r="AW340" s="13" t="s">
        <v>33</v>
      </c>
      <c r="AX340" s="13" t="s">
        <v>73</v>
      </c>
      <c r="AY340" s="241" t="s">
        <v>147</v>
      </c>
    </row>
    <row r="341" s="13" customFormat="1">
      <c r="A341" s="13"/>
      <c r="B341" s="231"/>
      <c r="C341" s="232"/>
      <c r="D341" s="222" t="s">
        <v>154</v>
      </c>
      <c r="E341" s="233" t="s">
        <v>19</v>
      </c>
      <c r="F341" s="234" t="s">
        <v>590</v>
      </c>
      <c r="G341" s="232"/>
      <c r="H341" s="235">
        <v>50</v>
      </c>
      <c r="I341" s="236"/>
      <c r="J341" s="232"/>
      <c r="K341" s="232"/>
      <c r="L341" s="237"/>
      <c r="M341" s="238"/>
      <c r="N341" s="239"/>
      <c r="O341" s="239"/>
      <c r="P341" s="239"/>
      <c r="Q341" s="239"/>
      <c r="R341" s="239"/>
      <c r="S341" s="239"/>
      <c r="T341" s="240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1" t="s">
        <v>154</v>
      </c>
      <c r="AU341" s="241" t="s">
        <v>83</v>
      </c>
      <c r="AV341" s="13" t="s">
        <v>83</v>
      </c>
      <c r="AW341" s="13" t="s">
        <v>33</v>
      </c>
      <c r="AX341" s="13" t="s">
        <v>73</v>
      </c>
      <c r="AY341" s="241" t="s">
        <v>147</v>
      </c>
    </row>
    <row r="342" s="15" customFormat="1">
      <c r="A342" s="15"/>
      <c r="B342" s="259"/>
      <c r="C342" s="260"/>
      <c r="D342" s="222" t="s">
        <v>154</v>
      </c>
      <c r="E342" s="261" t="s">
        <v>19</v>
      </c>
      <c r="F342" s="262" t="s">
        <v>287</v>
      </c>
      <c r="G342" s="260"/>
      <c r="H342" s="263">
        <v>180.84</v>
      </c>
      <c r="I342" s="264"/>
      <c r="J342" s="260"/>
      <c r="K342" s="260"/>
      <c r="L342" s="265"/>
      <c r="M342" s="266"/>
      <c r="N342" s="267"/>
      <c r="O342" s="267"/>
      <c r="P342" s="267"/>
      <c r="Q342" s="267"/>
      <c r="R342" s="267"/>
      <c r="S342" s="267"/>
      <c r="T342" s="268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69" t="s">
        <v>154</v>
      </c>
      <c r="AU342" s="269" t="s">
        <v>83</v>
      </c>
      <c r="AV342" s="15" t="s">
        <v>152</v>
      </c>
      <c r="AW342" s="15" t="s">
        <v>33</v>
      </c>
      <c r="AX342" s="15" t="s">
        <v>81</v>
      </c>
      <c r="AY342" s="269" t="s">
        <v>147</v>
      </c>
    </row>
    <row r="343" s="11" customFormat="1" ht="22.8" customHeight="1">
      <c r="A343" s="11"/>
      <c r="B343" s="193"/>
      <c r="C343" s="194"/>
      <c r="D343" s="195" t="s">
        <v>72</v>
      </c>
      <c r="E343" s="252" t="s">
        <v>591</v>
      </c>
      <c r="F343" s="252" t="s">
        <v>592</v>
      </c>
      <c r="G343" s="194"/>
      <c r="H343" s="194"/>
      <c r="I343" s="197"/>
      <c r="J343" s="253">
        <f>BK343</f>
        <v>0</v>
      </c>
      <c r="K343" s="194"/>
      <c r="L343" s="199"/>
      <c r="M343" s="200"/>
      <c r="N343" s="201"/>
      <c r="O343" s="201"/>
      <c r="P343" s="202">
        <f>SUM(P344:P349)</f>
        <v>0</v>
      </c>
      <c r="Q343" s="201"/>
      <c r="R343" s="202">
        <f>SUM(R344:R349)</f>
        <v>0</v>
      </c>
      <c r="S343" s="201"/>
      <c r="T343" s="203">
        <f>SUM(T344:T349)</f>
        <v>1.6092000000000002</v>
      </c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R343" s="204" t="s">
        <v>83</v>
      </c>
      <c r="AT343" s="205" t="s">
        <v>72</v>
      </c>
      <c r="AU343" s="205" t="s">
        <v>81</v>
      </c>
      <c r="AY343" s="204" t="s">
        <v>147</v>
      </c>
      <c r="BK343" s="206">
        <f>SUM(BK344:BK349)</f>
        <v>0</v>
      </c>
    </row>
    <row r="344" s="2" customFormat="1" ht="24.15" customHeight="1">
      <c r="A344" s="40"/>
      <c r="B344" s="41"/>
      <c r="C344" s="207" t="s">
        <v>593</v>
      </c>
      <c r="D344" s="207" t="s">
        <v>148</v>
      </c>
      <c r="E344" s="208" t="s">
        <v>594</v>
      </c>
      <c r="F344" s="209" t="s">
        <v>595</v>
      </c>
      <c r="G344" s="210" t="s">
        <v>252</v>
      </c>
      <c r="H344" s="211">
        <v>116.2</v>
      </c>
      <c r="I344" s="212"/>
      <c r="J344" s="213">
        <f>ROUND(I344*H344,2)</f>
        <v>0</v>
      </c>
      <c r="K344" s="209" t="s">
        <v>240</v>
      </c>
      <c r="L344" s="46"/>
      <c r="M344" s="214" t="s">
        <v>19</v>
      </c>
      <c r="N344" s="215" t="s">
        <v>44</v>
      </c>
      <c r="O344" s="86"/>
      <c r="P344" s="216">
        <f>O344*H344</f>
        <v>0</v>
      </c>
      <c r="Q344" s="216">
        <v>0</v>
      </c>
      <c r="R344" s="216">
        <f>Q344*H344</f>
        <v>0</v>
      </c>
      <c r="S344" s="216">
        <v>0.001</v>
      </c>
      <c r="T344" s="217">
        <f>S344*H344</f>
        <v>0.11620000000000001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18" t="s">
        <v>321</v>
      </c>
      <c r="AT344" s="218" t="s">
        <v>148</v>
      </c>
      <c r="AU344" s="218" t="s">
        <v>83</v>
      </c>
      <c r="AY344" s="19" t="s">
        <v>147</v>
      </c>
      <c r="BE344" s="219">
        <f>IF(N344="základní",J344,0)</f>
        <v>0</v>
      </c>
      <c r="BF344" s="219">
        <f>IF(N344="snížená",J344,0)</f>
        <v>0</v>
      </c>
      <c r="BG344" s="219">
        <f>IF(N344="zákl. přenesená",J344,0)</f>
        <v>0</v>
      </c>
      <c r="BH344" s="219">
        <f>IF(N344="sníž. přenesená",J344,0)</f>
        <v>0</v>
      </c>
      <c r="BI344" s="219">
        <f>IF(N344="nulová",J344,0)</f>
        <v>0</v>
      </c>
      <c r="BJ344" s="19" t="s">
        <v>81</v>
      </c>
      <c r="BK344" s="219">
        <f>ROUND(I344*H344,2)</f>
        <v>0</v>
      </c>
      <c r="BL344" s="19" t="s">
        <v>321</v>
      </c>
      <c r="BM344" s="218" t="s">
        <v>596</v>
      </c>
    </row>
    <row r="345" s="2" customFormat="1">
      <c r="A345" s="40"/>
      <c r="B345" s="41"/>
      <c r="C345" s="42"/>
      <c r="D345" s="254" t="s">
        <v>242</v>
      </c>
      <c r="E345" s="42"/>
      <c r="F345" s="255" t="s">
        <v>597</v>
      </c>
      <c r="G345" s="42"/>
      <c r="H345" s="42"/>
      <c r="I345" s="256"/>
      <c r="J345" s="42"/>
      <c r="K345" s="42"/>
      <c r="L345" s="46"/>
      <c r="M345" s="257"/>
      <c r="N345" s="258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242</v>
      </c>
      <c r="AU345" s="19" t="s">
        <v>83</v>
      </c>
    </row>
    <row r="346" s="2" customFormat="1" ht="21.75" customHeight="1">
      <c r="A346" s="40"/>
      <c r="B346" s="41"/>
      <c r="C346" s="207" t="s">
        <v>598</v>
      </c>
      <c r="D346" s="207" t="s">
        <v>148</v>
      </c>
      <c r="E346" s="208" t="s">
        <v>599</v>
      </c>
      <c r="F346" s="209" t="s">
        <v>600</v>
      </c>
      <c r="G346" s="210" t="s">
        <v>239</v>
      </c>
      <c r="H346" s="211">
        <v>74.650000000000006</v>
      </c>
      <c r="I346" s="212"/>
      <c r="J346" s="213">
        <f>ROUND(I346*H346,2)</f>
        <v>0</v>
      </c>
      <c r="K346" s="209" t="s">
        <v>240</v>
      </c>
      <c r="L346" s="46"/>
      <c r="M346" s="214" t="s">
        <v>19</v>
      </c>
      <c r="N346" s="215" t="s">
        <v>44</v>
      </c>
      <c r="O346" s="86"/>
      <c r="P346" s="216">
        <f>O346*H346</f>
        <v>0</v>
      </c>
      <c r="Q346" s="216">
        <v>0</v>
      </c>
      <c r="R346" s="216">
        <f>Q346*H346</f>
        <v>0</v>
      </c>
      <c r="S346" s="216">
        <v>0.02</v>
      </c>
      <c r="T346" s="217">
        <f>S346*H346</f>
        <v>1.4930000000000001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18" t="s">
        <v>321</v>
      </c>
      <c r="AT346" s="218" t="s">
        <v>148</v>
      </c>
      <c r="AU346" s="218" t="s">
        <v>83</v>
      </c>
      <c r="AY346" s="19" t="s">
        <v>147</v>
      </c>
      <c r="BE346" s="219">
        <f>IF(N346="základní",J346,0)</f>
        <v>0</v>
      </c>
      <c r="BF346" s="219">
        <f>IF(N346="snížená",J346,0)</f>
        <v>0</v>
      </c>
      <c r="BG346" s="219">
        <f>IF(N346="zákl. přenesená",J346,0)</f>
        <v>0</v>
      </c>
      <c r="BH346" s="219">
        <f>IF(N346="sníž. přenesená",J346,0)</f>
        <v>0</v>
      </c>
      <c r="BI346" s="219">
        <f>IF(N346="nulová",J346,0)</f>
        <v>0</v>
      </c>
      <c r="BJ346" s="19" t="s">
        <v>81</v>
      </c>
      <c r="BK346" s="219">
        <f>ROUND(I346*H346,2)</f>
        <v>0</v>
      </c>
      <c r="BL346" s="19" t="s">
        <v>321</v>
      </c>
      <c r="BM346" s="218" t="s">
        <v>601</v>
      </c>
    </row>
    <row r="347" s="2" customFormat="1">
      <c r="A347" s="40"/>
      <c r="B347" s="41"/>
      <c r="C347" s="42"/>
      <c r="D347" s="254" t="s">
        <v>242</v>
      </c>
      <c r="E347" s="42"/>
      <c r="F347" s="255" t="s">
        <v>602</v>
      </c>
      <c r="G347" s="42"/>
      <c r="H347" s="42"/>
      <c r="I347" s="256"/>
      <c r="J347" s="42"/>
      <c r="K347" s="42"/>
      <c r="L347" s="46"/>
      <c r="M347" s="257"/>
      <c r="N347" s="258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242</v>
      </c>
      <c r="AU347" s="19" t="s">
        <v>83</v>
      </c>
    </row>
    <row r="348" s="12" customFormat="1">
      <c r="A348" s="12"/>
      <c r="B348" s="220"/>
      <c r="C348" s="221"/>
      <c r="D348" s="222" t="s">
        <v>154</v>
      </c>
      <c r="E348" s="223" t="s">
        <v>19</v>
      </c>
      <c r="F348" s="224" t="s">
        <v>344</v>
      </c>
      <c r="G348" s="221"/>
      <c r="H348" s="223" t="s">
        <v>19</v>
      </c>
      <c r="I348" s="225"/>
      <c r="J348" s="221"/>
      <c r="K348" s="221"/>
      <c r="L348" s="226"/>
      <c r="M348" s="227"/>
      <c r="N348" s="228"/>
      <c r="O348" s="228"/>
      <c r="P348" s="228"/>
      <c r="Q348" s="228"/>
      <c r="R348" s="228"/>
      <c r="S348" s="228"/>
      <c r="T348" s="229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T348" s="230" t="s">
        <v>154</v>
      </c>
      <c r="AU348" s="230" t="s">
        <v>83</v>
      </c>
      <c r="AV348" s="12" t="s">
        <v>81</v>
      </c>
      <c r="AW348" s="12" t="s">
        <v>33</v>
      </c>
      <c r="AX348" s="12" t="s">
        <v>73</v>
      </c>
      <c r="AY348" s="230" t="s">
        <v>147</v>
      </c>
    </row>
    <row r="349" s="13" customFormat="1">
      <c r="A349" s="13"/>
      <c r="B349" s="231"/>
      <c r="C349" s="232"/>
      <c r="D349" s="222" t="s">
        <v>154</v>
      </c>
      <c r="E349" s="233" t="s">
        <v>19</v>
      </c>
      <c r="F349" s="234" t="s">
        <v>603</v>
      </c>
      <c r="G349" s="232"/>
      <c r="H349" s="235">
        <v>74.650000000000006</v>
      </c>
      <c r="I349" s="236"/>
      <c r="J349" s="232"/>
      <c r="K349" s="232"/>
      <c r="L349" s="237"/>
      <c r="M349" s="238"/>
      <c r="N349" s="239"/>
      <c r="O349" s="239"/>
      <c r="P349" s="239"/>
      <c r="Q349" s="239"/>
      <c r="R349" s="239"/>
      <c r="S349" s="239"/>
      <c r="T349" s="240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1" t="s">
        <v>154</v>
      </c>
      <c r="AU349" s="241" t="s">
        <v>83</v>
      </c>
      <c r="AV349" s="13" t="s">
        <v>83</v>
      </c>
      <c r="AW349" s="13" t="s">
        <v>33</v>
      </c>
      <c r="AX349" s="13" t="s">
        <v>81</v>
      </c>
      <c r="AY349" s="241" t="s">
        <v>147</v>
      </c>
    </row>
    <row r="350" s="11" customFormat="1" ht="22.8" customHeight="1">
      <c r="A350" s="11"/>
      <c r="B350" s="193"/>
      <c r="C350" s="194"/>
      <c r="D350" s="195" t="s">
        <v>72</v>
      </c>
      <c r="E350" s="252" t="s">
        <v>604</v>
      </c>
      <c r="F350" s="252" t="s">
        <v>605</v>
      </c>
      <c r="G350" s="194"/>
      <c r="H350" s="194"/>
      <c r="I350" s="197"/>
      <c r="J350" s="253">
        <f>BK350</f>
        <v>0</v>
      </c>
      <c r="K350" s="194"/>
      <c r="L350" s="199"/>
      <c r="M350" s="200"/>
      <c r="N350" s="201"/>
      <c r="O350" s="201"/>
      <c r="P350" s="202">
        <f>SUM(P351:P363)</f>
        <v>0</v>
      </c>
      <c r="Q350" s="201"/>
      <c r="R350" s="202">
        <f>SUM(R351:R363)</f>
        <v>0</v>
      </c>
      <c r="S350" s="201"/>
      <c r="T350" s="203">
        <f>SUM(T351:T363)</f>
        <v>0.8065500000000001</v>
      </c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R350" s="204" t="s">
        <v>83</v>
      </c>
      <c r="AT350" s="205" t="s">
        <v>72</v>
      </c>
      <c r="AU350" s="205" t="s">
        <v>81</v>
      </c>
      <c r="AY350" s="204" t="s">
        <v>147</v>
      </c>
      <c r="BK350" s="206">
        <f>SUM(BK351:BK363)</f>
        <v>0</v>
      </c>
    </row>
    <row r="351" s="2" customFormat="1" ht="24.15" customHeight="1">
      <c r="A351" s="40"/>
      <c r="B351" s="41"/>
      <c r="C351" s="207" t="s">
        <v>590</v>
      </c>
      <c r="D351" s="207" t="s">
        <v>148</v>
      </c>
      <c r="E351" s="208" t="s">
        <v>606</v>
      </c>
      <c r="F351" s="209" t="s">
        <v>607</v>
      </c>
      <c r="G351" s="210" t="s">
        <v>239</v>
      </c>
      <c r="H351" s="211">
        <v>168.05000000000001</v>
      </c>
      <c r="I351" s="212"/>
      <c r="J351" s="213">
        <f>ROUND(I351*H351,2)</f>
        <v>0</v>
      </c>
      <c r="K351" s="209" t="s">
        <v>240</v>
      </c>
      <c r="L351" s="46"/>
      <c r="M351" s="214" t="s">
        <v>19</v>
      </c>
      <c r="N351" s="215" t="s">
        <v>44</v>
      </c>
      <c r="O351" s="86"/>
      <c r="P351" s="216">
        <f>O351*H351</f>
        <v>0</v>
      </c>
      <c r="Q351" s="216">
        <v>0</v>
      </c>
      <c r="R351" s="216">
        <f>Q351*H351</f>
        <v>0</v>
      </c>
      <c r="S351" s="216">
        <v>0.0030000000000000001</v>
      </c>
      <c r="T351" s="217">
        <f>S351*H351</f>
        <v>0.5041500000000001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8" t="s">
        <v>321</v>
      </c>
      <c r="AT351" s="218" t="s">
        <v>148</v>
      </c>
      <c r="AU351" s="218" t="s">
        <v>83</v>
      </c>
      <c r="AY351" s="19" t="s">
        <v>147</v>
      </c>
      <c r="BE351" s="219">
        <f>IF(N351="základní",J351,0)</f>
        <v>0</v>
      </c>
      <c r="BF351" s="219">
        <f>IF(N351="snížená",J351,0)</f>
        <v>0</v>
      </c>
      <c r="BG351" s="219">
        <f>IF(N351="zákl. přenesená",J351,0)</f>
        <v>0</v>
      </c>
      <c r="BH351" s="219">
        <f>IF(N351="sníž. přenesená",J351,0)</f>
        <v>0</v>
      </c>
      <c r="BI351" s="219">
        <f>IF(N351="nulová",J351,0)</f>
        <v>0</v>
      </c>
      <c r="BJ351" s="19" t="s">
        <v>81</v>
      </c>
      <c r="BK351" s="219">
        <f>ROUND(I351*H351,2)</f>
        <v>0</v>
      </c>
      <c r="BL351" s="19" t="s">
        <v>321</v>
      </c>
      <c r="BM351" s="218" t="s">
        <v>608</v>
      </c>
    </row>
    <row r="352" s="2" customFormat="1">
      <c r="A352" s="40"/>
      <c r="B352" s="41"/>
      <c r="C352" s="42"/>
      <c r="D352" s="254" t="s">
        <v>242</v>
      </c>
      <c r="E352" s="42"/>
      <c r="F352" s="255" t="s">
        <v>609</v>
      </c>
      <c r="G352" s="42"/>
      <c r="H352" s="42"/>
      <c r="I352" s="256"/>
      <c r="J352" s="42"/>
      <c r="K352" s="42"/>
      <c r="L352" s="46"/>
      <c r="M352" s="257"/>
      <c r="N352" s="258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242</v>
      </c>
      <c r="AU352" s="19" t="s">
        <v>83</v>
      </c>
    </row>
    <row r="353" s="12" customFormat="1">
      <c r="A353" s="12"/>
      <c r="B353" s="220"/>
      <c r="C353" s="221"/>
      <c r="D353" s="222" t="s">
        <v>154</v>
      </c>
      <c r="E353" s="223" t="s">
        <v>19</v>
      </c>
      <c r="F353" s="224" t="s">
        <v>344</v>
      </c>
      <c r="G353" s="221"/>
      <c r="H353" s="223" t="s">
        <v>19</v>
      </c>
      <c r="I353" s="225"/>
      <c r="J353" s="221"/>
      <c r="K353" s="221"/>
      <c r="L353" s="226"/>
      <c r="M353" s="227"/>
      <c r="N353" s="228"/>
      <c r="O353" s="228"/>
      <c r="P353" s="228"/>
      <c r="Q353" s="228"/>
      <c r="R353" s="228"/>
      <c r="S353" s="228"/>
      <c r="T353" s="229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T353" s="230" t="s">
        <v>154</v>
      </c>
      <c r="AU353" s="230" t="s">
        <v>83</v>
      </c>
      <c r="AV353" s="12" t="s">
        <v>81</v>
      </c>
      <c r="AW353" s="12" t="s">
        <v>33</v>
      </c>
      <c r="AX353" s="12" t="s">
        <v>73</v>
      </c>
      <c r="AY353" s="230" t="s">
        <v>147</v>
      </c>
    </row>
    <row r="354" s="13" customFormat="1">
      <c r="A354" s="13"/>
      <c r="B354" s="231"/>
      <c r="C354" s="232"/>
      <c r="D354" s="222" t="s">
        <v>154</v>
      </c>
      <c r="E354" s="233" t="s">
        <v>19</v>
      </c>
      <c r="F354" s="234" t="s">
        <v>610</v>
      </c>
      <c r="G354" s="232"/>
      <c r="H354" s="235">
        <v>168.05000000000001</v>
      </c>
      <c r="I354" s="236"/>
      <c r="J354" s="232"/>
      <c r="K354" s="232"/>
      <c r="L354" s="237"/>
      <c r="M354" s="238"/>
      <c r="N354" s="239"/>
      <c r="O354" s="239"/>
      <c r="P354" s="239"/>
      <c r="Q354" s="239"/>
      <c r="R354" s="239"/>
      <c r="S354" s="239"/>
      <c r="T354" s="240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1" t="s">
        <v>154</v>
      </c>
      <c r="AU354" s="241" t="s">
        <v>83</v>
      </c>
      <c r="AV354" s="13" t="s">
        <v>83</v>
      </c>
      <c r="AW354" s="13" t="s">
        <v>33</v>
      </c>
      <c r="AX354" s="13" t="s">
        <v>81</v>
      </c>
      <c r="AY354" s="241" t="s">
        <v>147</v>
      </c>
    </row>
    <row r="355" s="2" customFormat="1" ht="24.15" customHeight="1">
      <c r="A355" s="40"/>
      <c r="B355" s="41"/>
      <c r="C355" s="207" t="s">
        <v>611</v>
      </c>
      <c r="D355" s="207" t="s">
        <v>148</v>
      </c>
      <c r="E355" s="208" t="s">
        <v>612</v>
      </c>
      <c r="F355" s="209" t="s">
        <v>613</v>
      </c>
      <c r="G355" s="210" t="s">
        <v>252</v>
      </c>
      <c r="H355" s="211">
        <v>76.799999999999997</v>
      </c>
      <c r="I355" s="212"/>
      <c r="J355" s="213">
        <f>ROUND(I355*H355,2)</f>
        <v>0</v>
      </c>
      <c r="K355" s="209" t="s">
        <v>240</v>
      </c>
      <c r="L355" s="46"/>
      <c r="M355" s="214" t="s">
        <v>19</v>
      </c>
      <c r="N355" s="215" t="s">
        <v>44</v>
      </c>
      <c r="O355" s="86"/>
      <c r="P355" s="216">
        <f>O355*H355</f>
        <v>0</v>
      </c>
      <c r="Q355" s="216">
        <v>0</v>
      </c>
      <c r="R355" s="216">
        <f>Q355*H355</f>
        <v>0</v>
      </c>
      <c r="S355" s="216">
        <v>0.0030000000000000001</v>
      </c>
      <c r="T355" s="217">
        <f>S355*H355</f>
        <v>0.23039999999999999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18" t="s">
        <v>321</v>
      </c>
      <c r="AT355" s="218" t="s">
        <v>148</v>
      </c>
      <c r="AU355" s="218" t="s">
        <v>83</v>
      </c>
      <c r="AY355" s="19" t="s">
        <v>147</v>
      </c>
      <c r="BE355" s="219">
        <f>IF(N355="základní",J355,0)</f>
        <v>0</v>
      </c>
      <c r="BF355" s="219">
        <f>IF(N355="snížená",J355,0)</f>
        <v>0</v>
      </c>
      <c r="BG355" s="219">
        <f>IF(N355="zákl. přenesená",J355,0)</f>
        <v>0</v>
      </c>
      <c r="BH355" s="219">
        <f>IF(N355="sníž. přenesená",J355,0)</f>
        <v>0</v>
      </c>
      <c r="BI355" s="219">
        <f>IF(N355="nulová",J355,0)</f>
        <v>0</v>
      </c>
      <c r="BJ355" s="19" t="s">
        <v>81</v>
      </c>
      <c r="BK355" s="219">
        <f>ROUND(I355*H355,2)</f>
        <v>0</v>
      </c>
      <c r="BL355" s="19" t="s">
        <v>321</v>
      </c>
      <c r="BM355" s="218" t="s">
        <v>614</v>
      </c>
    </row>
    <row r="356" s="2" customFormat="1">
      <c r="A356" s="40"/>
      <c r="B356" s="41"/>
      <c r="C356" s="42"/>
      <c r="D356" s="254" t="s">
        <v>242</v>
      </c>
      <c r="E356" s="42"/>
      <c r="F356" s="255" t="s">
        <v>615</v>
      </c>
      <c r="G356" s="42"/>
      <c r="H356" s="42"/>
      <c r="I356" s="256"/>
      <c r="J356" s="42"/>
      <c r="K356" s="42"/>
      <c r="L356" s="46"/>
      <c r="M356" s="257"/>
      <c r="N356" s="258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242</v>
      </c>
      <c r="AU356" s="19" t="s">
        <v>83</v>
      </c>
    </row>
    <row r="357" s="13" customFormat="1">
      <c r="A357" s="13"/>
      <c r="B357" s="231"/>
      <c r="C357" s="232"/>
      <c r="D357" s="222" t="s">
        <v>154</v>
      </c>
      <c r="E357" s="233" t="s">
        <v>19</v>
      </c>
      <c r="F357" s="234" t="s">
        <v>616</v>
      </c>
      <c r="G357" s="232"/>
      <c r="H357" s="235">
        <v>24</v>
      </c>
      <c r="I357" s="236"/>
      <c r="J357" s="232"/>
      <c r="K357" s="232"/>
      <c r="L357" s="237"/>
      <c r="M357" s="238"/>
      <c r="N357" s="239"/>
      <c r="O357" s="239"/>
      <c r="P357" s="239"/>
      <c r="Q357" s="239"/>
      <c r="R357" s="239"/>
      <c r="S357" s="239"/>
      <c r="T357" s="240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1" t="s">
        <v>154</v>
      </c>
      <c r="AU357" s="241" t="s">
        <v>83</v>
      </c>
      <c r="AV357" s="13" t="s">
        <v>83</v>
      </c>
      <c r="AW357" s="13" t="s">
        <v>33</v>
      </c>
      <c r="AX357" s="13" t="s">
        <v>73</v>
      </c>
      <c r="AY357" s="241" t="s">
        <v>147</v>
      </c>
    </row>
    <row r="358" s="13" customFormat="1">
      <c r="A358" s="13"/>
      <c r="B358" s="231"/>
      <c r="C358" s="232"/>
      <c r="D358" s="222" t="s">
        <v>154</v>
      </c>
      <c r="E358" s="233" t="s">
        <v>19</v>
      </c>
      <c r="F358" s="234" t="s">
        <v>617</v>
      </c>
      <c r="G358" s="232"/>
      <c r="H358" s="235">
        <v>52.799999999999997</v>
      </c>
      <c r="I358" s="236"/>
      <c r="J358" s="232"/>
      <c r="K358" s="232"/>
      <c r="L358" s="237"/>
      <c r="M358" s="238"/>
      <c r="N358" s="239"/>
      <c r="O358" s="239"/>
      <c r="P358" s="239"/>
      <c r="Q358" s="239"/>
      <c r="R358" s="239"/>
      <c r="S358" s="239"/>
      <c r="T358" s="240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1" t="s">
        <v>154</v>
      </c>
      <c r="AU358" s="241" t="s">
        <v>83</v>
      </c>
      <c r="AV358" s="13" t="s">
        <v>83</v>
      </c>
      <c r="AW358" s="13" t="s">
        <v>33</v>
      </c>
      <c r="AX358" s="13" t="s">
        <v>73</v>
      </c>
      <c r="AY358" s="241" t="s">
        <v>147</v>
      </c>
    </row>
    <row r="359" s="15" customFormat="1">
      <c r="A359" s="15"/>
      <c r="B359" s="259"/>
      <c r="C359" s="260"/>
      <c r="D359" s="222" t="s">
        <v>154</v>
      </c>
      <c r="E359" s="261" t="s">
        <v>19</v>
      </c>
      <c r="F359" s="262" t="s">
        <v>287</v>
      </c>
      <c r="G359" s="260"/>
      <c r="H359" s="263">
        <v>76.799999999999997</v>
      </c>
      <c r="I359" s="264"/>
      <c r="J359" s="260"/>
      <c r="K359" s="260"/>
      <c r="L359" s="265"/>
      <c r="M359" s="266"/>
      <c r="N359" s="267"/>
      <c r="O359" s="267"/>
      <c r="P359" s="267"/>
      <c r="Q359" s="267"/>
      <c r="R359" s="267"/>
      <c r="S359" s="267"/>
      <c r="T359" s="268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69" t="s">
        <v>154</v>
      </c>
      <c r="AU359" s="269" t="s">
        <v>83</v>
      </c>
      <c r="AV359" s="15" t="s">
        <v>152</v>
      </c>
      <c r="AW359" s="15" t="s">
        <v>33</v>
      </c>
      <c r="AX359" s="15" t="s">
        <v>81</v>
      </c>
      <c r="AY359" s="269" t="s">
        <v>147</v>
      </c>
    </row>
    <row r="360" s="2" customFormat="1" ht="21.75" customHeight="1">
      <c r="A360" s="40"/>
      <c r="B360" s="41"/>
      <c r="C360" s="207" t="s">
        <v>618</v>
      </c>
      <c r="D360" s="207" t="s">
        <v>148</v>
      </c>
      <c r="E360" s="208" t="s">
        <v>619</v>
      </c>
      <c r="F360" s="209" t="s">
        <v>620</v>
      </c>
      <c r="G360" s="210" t="s">
        <v>252</v>
      </c>
      <c r="H360" s="211">
        <v>163.19999999999999</v>
      </c>
      <c r="I360" s="212"/>
      <c r="J360" s="213">
        <f>ROUND(I360*H360,2)</f>
        <v>0</v>
      </c>
      <c r="K360" s="209" t="s">
        <v>240</v>
      </c>
      <c r="L360" s="46"/>
      <c r="M360" s="214" t="s">
        <v>19</v>
      </c>
      <c r="N360" s="215" t="s">
        <v>44</v>
      </c>
      <c r="O360" s="86"/>
      <c r="P360" s="216">
        <f>O360*H360</f>
        <v>0</v>
      </c>
      <c r="Q360" s="216">
        <v>0</v>
      </c>
      <c r="R360" s="216">
        <f>Q360*H360</f>
        <v>0</v>
      </c>
      <c r="S360" s="216">
        <v>0.00029999999999999997</v>
      </c>
      <c r="T360" s="217">
        <f>S360*H360</f>
        <v>0.04895999999999999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18" t="s">
        <v>321</v>
      </c>
      <c r="AT360" s="218" t="s">
        <v>148</v>
      </c>
      <c r="AU360" s="218" t="s">
        <v>83</v>
      </c>
      <c r="AY360" s="19" t="s">
        <v>147</v>
      </c>
      <c r="BE360" s="219">
        <f>IF(N360="základní",J360,0)</f>
        <v>0</v>
      </c>
      <c r="BF360" s="219">
        <f>IF(N360="snížená",J360,0)</f>
        <v>0</v>
      </c>
      <c r="BG360" s="219">
        <f>IF(N360="zákl. přenesená",J360,0)</f>
        <v>0</v>
      </c>
      <c r="BH360" s="219">
        <f>IF(N360="sníž. přenesená",J360,0)</f>
        <v>0</v>
      </c>
      <c r="BI360" s="219">
        <f>IF(N360="nulová",J360,0)</f>
        <v>0</v>
      </c>
      <c r="BJ360" s="19" t="s">
        <v>81</v>
      </c>
      <c r="BK360" s="219">
        <f>ROUND(I360*H360,2)</f>
        <v>0</v>
      </c>
      <c r="BL360" s="19" t="s">
        <v>321</v>
      </c>
      <c r="BM360" s="218" t="s">
        <v>621</v>
      </c>
    </row>
    <row r="361" s="2" customFormat="1">
      <c r="A361" s="40"/>
      <c r="B361" s="41"/>
      <c r="C361" s="42"/>
      <c r="D361" s="254" t="s">
        <v>242</v>
      </c>
      <c r="E361" s="42"/>
      <c r="F361" s="255" t="s">
        <v>622</v>
      </c>
      <c r="G361" s="42"/>
      <c r="H361" s="42"/>
      <c r="I361" s="256"/>
      <c r="J361" s="42"/>
      <c r="K361" s="42"/>
      <c r="L361" s="46"/>
      <c r="M361" s="257"/>
      <c r="N361" s="258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242</v>
      </c>
      <c r="AU361" s="19" t="s">
        <v>83</v>
      </c>
    </row>
    <row r="362" s="2" customFormat="1" ht="16.5" customHeight="1">
      <c r="A362" s="40"/>
      <c r="B362" s="41"/>
      <c r="C362" s="207" t="s">
        <v>623</v>
      </c>
      <c r="D362" s="207" t="s">
        <v>148</v>
      </c>
      <c r="E362" s="208" t="s">
        <v>624</v>
      </c>
      <c r="F362" s="209" t="s">
        <v>625</v>
      </c>
      <c r="G362" s="210" t="s">
        <v>252</v>
      </c>
      <c r="H362" s="211">
        <v>76.799999999999997</v>
      </c>
      <c r="I362" s="212"/>
      <c r="J362" s="213">
        <f>ROUND(I362*H362,2)</f>
        <v>0</v>
      </c>
      <c r="K362" s="209" t="s">
        <v>240</v>
      </c>
      <c r="L362" s="46"/>
      <c r="M362" s="214" t="s">
        <v>19</v>
      </c>
      <c r="N362" s="215" t="s">
        <v>44</v>
      </c>
      <c r="O362" s="86"/>
      <c r="P362" s="216">
        <f>O362*H362</f>
        <v>0</v>
      </c>
      <c r="Q362" s="216">
        <v>0</v>
      </c>
      <c r="R362" s="216">
        <f>Q362*H362</f>
        <v>0</v>
      </c>
      <c r="S362" s="216">
        <v>0.00029999999999999997</v>
      </c>
      <c r="T362" s="217">
        <f>S362*H362</f>
        <v>0.023039999999999998</v>
      </c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R362" s="218" t="s">
        <v>321</v>
      </c>
      <c r="AT362" s="218" t="s">
        <v>148</v>
      </c>
      <c r="AU362" s="218" t="s">
        <v>83</v>
      </c>
      <c r="AY362" s="19" t="s">
        <v>147</v>
      </c>
      <c r="BE362" s="219">
        <f>IF(N362="základní",J362,0)</f>
        <v>0</v>
      </c>
      <c r="BF362" s="219">
        <f>IF(N362="snížená",J362,0)</f>
        <v>0</v>
      </c>
      <c r="BG362" s="219">
        <f>IF(N362="zákl. přenesená",J362,0)</f>
        <v>0</v>
      </c>
      <c r="BH362" s="219">
        <f>IF(N362="sníž. přenesená",J362,0)</f>
        <v>0</v>
      </c>
      <c r="BI362" s="219">
        <f>IF(N362="nulová",J362,0)</f>
        <v>0</v>
      </c>
      <c r="BJ362" s="19" t="s">
        <v>81</v>
      </c>
      <c r="BK362" s="219">
        <f>ROUND(I362*H362,2)</f>
        <v>0</v>
      </c>
      <c r="BL362" s="19" t="s">
        <v>321</v>
      </c>
      <c r="BM362" s="218" t="s">
        <v>626</v>
      </c>
    </row>
    <row r="363" s="2" customFormat="1">
      <c r="A363" s="40"/>
      <c r="B363" s="41"/>
      <c r="C363" s="42"/>
      <c r="D363" s="254" t="s">
        <v>242</v>
      </c>
      <c r="E363" s="42"/>
      <c r="F363" s="255" t="s">
        <v>627</v>
      </c>
      <c r="G363" s="42"/>
      <c r="H363" s="42"/>
      <c r="I363" s="256"/>
      <c r="J363" s="42"/>
      <c r="K363" s="42"/>
      <c r="L363" s="46"/>
      <c r="M363" s="257"/>
      <c r="N363" s="258"/>
      <c r="O363" s="86"/>
      <c r="P363" s="86"/>
      <c r="Q363" s="86"/>
      <c r="R363" s="86"/>
      <c r="S363" s="86"/>
      <c r="T363" s="87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9" t="s">
        <v>242</v>
      </c>
      <c r="AU363" s="19" t="s">
        <v>83</v>
      </c>
    </row>
    <row r="364" s="11" customFormat="1" ht="22.8" customHeight="1">
      <c r="A364" s="11"/>
      <c r="B364" s="193"/>
      <c r="C364" s="194"/>
      <c r="D364" s="195" t="s">
        <v>72</v>
      </c>
      <c r="E364" s="252" t="s">
        <v>628</v>
      </c>
      <c r="F364" s="252" t="s">
        <v>629</v>
      </c>
      <c r="G364" s="194"/>
      <c r="H364" s="194"/>
      <c r="I364" s="197"/>
      <c r="J364" s="253">
        <f>BK364</f>
        <v>0</v>
      </c>
      <c r="K364" s="194"/>
      <c r="L364" s="199"/>
      <c r="M364" s="200"/>
      <c r="N364" s="201"/>
      <c r="O364" s="201"/>
      <c r="P364" s="202">
        <f>SUM(P365:P371)</f>
        <v>0</v>
      </c>
      <c r="Q364" s="201"/>
      <c r="R364" s="202">
        <f>SUM(R365:R371)</f>
        <v>0</v>
      </c>
      <c r="S364" s="201"/>
      <c r="T364" s="203">
        <f>SUM(T365:T371)</f>
        <v>12.5673</v>
      </c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R364" s="204" t="s">
        <v>83</v>
      </c>
      <c r="AT364" s="205" t="s">
        <v>72</v>
      </c>
      <c r="AU364" s="205" t="s">
        <v>81</v>
      </c>
      <c r="AY364" s="204" t="s">
        <v>147</v>
      </c>
      <c r="BK364" s="206">
        <f>SUM(BK365:BK371)</f>
        <v>0</v>
      </c>
    </row>
    <row r="365" s="2" customFormat="1" ht="24.15" customHeight="1">
      <c r="A365" s="40"/>
      <c r="B365" s="41"/>
      <c r="C365" s="207" t="s">
        <v>630</v>
      </c>
      <c r="D365" s="207" t="s">
        <v>148</v>
      </c>
      <c r="E365" s="208" t="s">
        <v>631</v>
      </c>
      <c r="F365" s="209" t="s">
        <v>632</v>
      </c>
      <c r="G365" s="210" t="s">
        <v>239</v>
      </c>
      <c r="H365" s="211">
        <v>154.19999999999999</v>
      </c>
      <c r="I365" s="212"/>
      <c r="J365" s="213">
        <f>ROUND(I365*H365,2)</f>
        <v>0</v>
      </c>
      <c r="K365" s="209" t="s">
        <v>240</v>
      </c>
      <c r="L365" s="46"/>
      <c r="M365" s="214" t="s">
        <v>19</v>
      </c>
      <c r="N365" s="215" t="s">
        <v>44</v>
      </c>
      <c r="O365" s="86"/>
      <c r="P365" s="216">
        <f>O365*H365</f>
        <v>0</v>
      </c>
      <c r="Q365" s="216">
        <v>0</v>
      </c>
      <c r="R365" s="216">
        <f>Q365*H365</f>
        <v>0</v>
      </c>
      <c r="S365" s="216">
        <v>0.081500000000000003</v>
      </c>
      <c r="T365" s="217">
        <f>S365*H365</f>
        <v>12.5673</v>
      </c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R365" s="218" t="s">
        <v>321</v>
      </c>
      <c r="AT365" s="218" t="s">
        <v>148</v>
      </c>
      <c r="AU365" s="218" t="s">
        <v>83</v>
      </c>
      <c r="AY365" s="19" t="s">
        <v>147</v>
      </c>
      <c r="BE365" s="219">
        <f>IF(N365="základní",J365,0)</f>
        <v>0</v>
      </c>
      <c r="BF365" s="219">
        <f>IF(N365="snížená",J365,0)</f>
        <v>0</v>
      </c>
      <c r="BG365" s="219">
        <f>IF(N365="zákl. přenesená",J365,0)</f>
        <v>0</v>
      </c>
      <c r="BH365" s="219">
        <f>IF(N365="sníž. přenesená",J365,0)</f>
        <v>0</v>
      </c>
      <c r="BI365" s="219">
        <f>IF(N365="nulová",J365,0)</f>
        <v>0</v>
      </c>
      <c r="BJ365" s="19" t="s">
        <v>81</v>
      </c>
      <c r="BK365" s="219">
        <f>ROUND(I365*H365,2)</f>
        <v>0</v>
      </c>
      <c r="BL365" s="19" t="s">
        <v>321</v>
      </c>
      <c r="BM365" s="218" t="s">
        <v>633</v>
      </c>
    </row>
    <row r="366" s="2" customFormat="1">
      <c r="A366" s="40"/>
      <c r="B366" s="41"/>
      <c r="C366" s="42"/>
      <c r="D366" s="254" t="s">
        <v>242</v>
      </c>
      <c r="E366" s="42"/>
      <c r="F366" s="255" t="s">
        <v>634</v>
      </c>
      <c r="G366" s="42"/>
      <c r="H366" s="42"/>
      <c r="I366" s="256"/>
      <c r="J366" s="42"/>
      <c r="K366" s="42"/>
      <c r="L366" s="46"/>
      <c r="M366" s="257"/>
      <c r="N366" s="258"/>
      <c r="O366" s="86"/>
      <c r="P366" s="86"/>
      <c r="Q366" s="86"/>
      <c r="R366" s="86"/>
      <c r="S366" s="86"/>
      <c r="T366" s="87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19" t="s">
        <v>242</v>
      </c>
      <c r="AU366" s="19" t="s">
        <v>83</v>
      </c>
    </row>
    <row r="367" s="12" customFormat="1">
      <c r="A367" s="12"/>
      <c r="B367" s="220"/>
      <c r="C367" s="221"/>
      <c r="D367" s="222" t="s">
        <v>154</v>
      </c>
      <c r="E367" s="223" t="s">
        <v>19</v>
      </c>
      <c r="F367" s="224" t="s">
        <v>281</v>
      </c>
      <c r="G367" s="221"/>
      <c r="H367" s="223" t="s">
        <v>19</v>
      </c>
      <c r="I367" s="225"/>
      <c r="J367" s="221"/>
      <c r="K367" s="221"/>
      <c r="L367" s="226"/>
      <c r="M367" s="227"/>
      <c r="N367" s="228"/>
      <c r="O367" s="228"/>
      <c r="P367" s="228"/>
      <c r="Q367" s="228"/>
      <c r="R367" s="228"/>
      <c r="S367" s="228"/>
      <c r="T367" s="229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T367" s="230" t="s">
        <v>154</v>
      </c>
      <c r="AU367" s="230" t="s">
        <v>83</v>
      </c>
      <c r="AV367" s="12" t="s">
        <v>81</v>
      </c>
      <c r="AW367" s="12" t="s">
        <v>33</v>
      </c>
      <c r="AX367" s="12" t="s">
        <v>73</v>
      </c>
      <c r="AY367" s="230" t="s">
        <v>147</v>
      </c>
    </row>
    <row r="368" s="13" customFormat="1">
      <c r="A368" s="13"/>
      <c r="B368" s="231"/>
      <c r="C368" s="232"/>
      <c r="D368" s="222" t="s">
        <v>154</v>
      </c>
      <c r="E368" s="233" t="s">
        <v>19</v>
      </c>
      <c r="F368" s="234" t="s">
        <v>635</v>
      </c>
      <c r="G368" s="232"/>
      <c r="H368" s="235">
        <v>112</v>
      </c>
      <c r="I368" s="236"/>
      <c r="J368" s="232"/>
      <c r="K368" s="232"/>
      <c r="L368" s="237"/>
      <c r="M368" s="238"/>
      <c r="N368" s="239"/>
      <c r="O368" s="239"/>
      <c r="P368" s="239"/>
      <c r="Q368" s="239"/>
      <c r="R368" s="239"/>
      <c r="S368" s="239"/>
      <c r="T368" s="240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1" t="s">
        <v>154</v>
      </c>
      <c r="AU368" s="241" t="s">
        <v>83</v>
      </c>
      <c r="AV368" s="13" t="s">
        <v>83</v>
      </c>
      <c r="AW368" s="13" t="s">
        <v>33</v>
      </c>
      <c r="AX368" s="13" t="s">
        <v>73</v>
      </c>
      <c r="AY368" s="241" t="s">
        <v>147</v>
      </c>
    </row>
    <row r="369" s="12" customFormat="1">
      <c r="A369" s="12"/>
      <c r="B369" s="220"/>
      <c r="C369" s="221"/>
      <c r="D369" s="222" t="s">
        <v>154</v>
      </c>
      <c r="E369" s="223" t="s">
        <v>19</v>
      </c>
      <c r="F369" s="224" t="s">
        <v>285</v>
      </c>
      <c r="G369" s="221"/>
      <c r="H369" s="223" t="s">
        <v>19</v>
      </c>
      <c r="I369" s="225"/>
      <c r="J369" s="221"/>
      <c r="K369" s="221"/>
      <c r="L369" s="226"/>
      <c r="M369" s="227"/>
      <c r="N369" s="228"/>
      <c r="O369" s="228"/>
      <c r="P369" s="228"/>
      <c r="Q369" s="228"/>
      <c r="R369" s="228"/>
      <c r="S369" s="228"/>
      <c r="T369" s="229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T369" s="230" t="s">
        <v>154</v>
      </c>
      <c r="AU369" s="230" t="s">
        <v>83</v>
      </c>
      <c r="AV369" s="12" t="s">
        <v>81</v>
      </c>
      <c r="AW369" s="12" t="s">
        <v>33</v>
      </c>
      <c r="AX369" s="12" t="s">
        <v>73</v>
      </c>
      <c r="AY369" s="230" t="s">
        <v>147</v>
      </c>
    </row>
    <row r="370" s="13" customFormat="1">
      <c r="A370" s="13"/>
      <c r="B370" s="231"/>
      <c r="C370" s="232"/>
      <c r="D370" s="222" t="s">
        <v>154</v>
      </c>
      <c r="E370" s="233" t="s">
        <v>19</v>
      </c>
      <c r="F370" s="234" t="s">
        <v>636</v>
      </c>
      <c r="G370" s="232"/>
      <c r="H370" s="235">
        <v>42.200000000000003</v>
      </c>
      <c r="I370" s="236"/>
      <c r="J370" s="232"/>
      <c r="K370" s="232"/>
      <c r="L370" s="237"/>
      <c r="M370" s="238"/>
      <c r="N370" s="239"/>
      <c r="O370" s="239"/>
      <c r="P370" s="239"/>
      <c r="Q370" s="239"/>
      <c r="R370" s="239"/>
      <c r="S370" s="239"/>
      <c r="T370" s="240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1" t="s">
        <v>154</v>
      </c>
      <c r="AU370" s="241" t="s">
        <v>83</v>
      </c>
      <c r="AV370" s="13" t="s">
        <v>83</v>
      </c>
      <c r="AW370" s="13" t="s">
        <v>33</v>
      </c>
      <c r="AX370" s="13" t="s">
        <v>73</v>
      </c>
      <c r="AY370" s="241" t="s">
        <v>147</v>
      </c>
    </row>
    <row r="371" s="15" customFormat="1">
      <c r="A371" s="15"/>
      <c r="B371" s="259"/>
      <c r="C371" s="260"/>
      <c r="D371" s="222" t="s">
        <v>154</v>
      </c>
      <c r="E371" s="261" t="s">
        <v>19</v>
      </c>
      <c r="F371" s="262" t="s">
        <v>287</v>
      </c>
      <c r="G371" s="260"/>
      <c r="H371" s="263">
        <v>154.19999999999999</v>
      </c>
      <c r="I371" s="264"/>
      <c r="J371" s="260"/>
      <c r="K371" s="260"/>
      <c r="L371" s="265"/>
      <c r="M371" s="266"/>
      <c r="N371" s="267"/>
      <c r="O371" s="267"/>
      <c r="P371" s="267"/>
      <c r="Q371" s="267"/>
      <c r="R371" s="267"/>
      <c r="S371" s="267"/>
      <c r="T371" s="268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69" t="s">
        <v>154</v>
      </c>
      <c r="AU371" s="269" t="s">
        <v>83</v>
      </c>
      <c r="AV371" s="15" t="s">
        <v>152</v>
      </c>
      <c r="AW371" s="15" t="s">
        <v>33</v>
      </c>
      <c r="AX371" s="15" t="s">
        <v>81</v>
      </c>
      <c r="AY371" s="269" t="s">
        <v>147</v>
      </c>
    </row>
    <row r="372" s="11" customFormat="1" ht="22.8" customHeight="1">
      <c r="A372" s="11"/>
      <c r="B372" s="193"/>
      <c r="C372" s="194"/>
      <c r="D372" s="195" t="s">
        <v>72</v>
      </c>
      <c r="E372" s="252" t="s">
        <v>637</v>
      </c>
      <c r="F372" s="252" t="s">
        <v>638</v>
      </c>
      <c r="G372" s="194"/>
      <c r="H372" s="194"/>
      <c r="I372" s="197"/>
      <c r="J372" s="253">
        <f>BK372</f>
        <v>0</v>
      </c>
      <c r="K372" s="194"/>
      <c r="L372" s="199"/>
      <c r="M372" s="200"/>
      <c r="N372" s="201"/>
      <c r="O372" s="201"/>
      <c r="P372" s="202">
        <f>SUM(P373:P379)</f>
        <v>0</v>
      </c>
      <c r="Q372" s="201"/>
      <c r="R372" s="202">
        <f>SUM(R373:R379)</f>
        <v>0</v>
      </c>
      <c r="S372" s="201"/>
      <c r="T372" s="203">
        <f>SUM(T373:T379)</f>
        <v>0</v>
      </c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R372" s="204" t="s">
        <v>83</v>
      </c>
      <c r="AT372" s="205" t="s">
        <v>72</v>
      </c>
      <c r="AU372" s="205" t="s">
        <v>81</v>
      </c>
      <c r="AY372" s="204" t="s">
        <v>147</v>
      </c>
      <c r="BK372" s="206">
        <f>SUM(BK373:BK379)</f>
        <v>0</v>
      </c>
    </row>
    <row r="373" s="2" customFormat="1" ht="16.5" customHeight="1">
      <c r="A373" s="40"/>
      <c r="B373" s="41"/>
      <c r="C373" s="207" t="s">
        <v>639</v>
      </c>
      <c r="D373" s="207" t="s">
        <v>148</v>
      </c>
      <c r="E373" s="208" t="s">
        <v>640</v>
      </c>
      <c r="F373" s="209" t="s">
        <v>641</v>
      </c>
      <c r="G373" s="210" t="s">
        <v>239</v>
      </c>
      <c r="H373" s="211">
        <v>239.40000000000001</v>
      </c>
      <c r="I373" s="212"/>
      <c r="J373" s="213">
        <f>ROUND(I373*H373,2)</f>
        <v>0</v>
      </c>
      <c r="K373" s="209" t="s">
        <v>240</v>
      </c>
      <c r="L373" s="46"/>
      <c r="M373" s="214" t="s">
        <v>19</v>
      </c>
      <c r="N373" s="215" t="s">
        <v>44</v>
      </c>
      <c r="O373" s="86"/>
      <c r="P373" s="216">
        <f>O373*H373</f>
        <v>0</v>
      </c>
      <c r="Q373" s="216">
        <v>0</v>
      </c>
      <c r="R373" s="216">
        <f>Q373*H373</f>
        <v>0</v>
      </c>
      <c r="S373" s="216">
        <v>0</v>
      </c>
      <c r="T373" s="217">
        <f>S373*H373</f>
        <v>0</v>
      </c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R373" s="218" t="s">
        <v>321</v>
      </c>
      <c r="AT373" s="218" t="s">
        <v>148</v>
      </c>
      <c r="AU373" s="218" t="s">
        <v>83</v>
      </c>
      <c r="AY373" s="19" t="s">
        <v>147</v>
      </c>
      <c r="BE373" s="219">
        <f>IF(N373="základní",J373,0)</f>
        <v>0</v>
      </c>
      <c r="BF373" s="219">
        <f>IF(N373="snížená",J373,0)</f>
        <v>0</v>
      </c>
      <c r="BG373" s="219">
        <f>IF(N373="zákl. přenesená",J373,0)</f>
        <v>0</v>
      </c>
      <c r="BH373" s="219">
        <f>IF(N373="sníž. přenesená",J373,0)</f>
        <v>0</v>
      </c>
      <c r="BI373" s="219">
        <f>IF(N373="nulová",J373,0)</f>
        <v>0</v>
      </c>
      <c r="BJ373" s="19" t="s">
        <v>81</v>
      </c>
      <c r="BK373" s="219">
        <f>ROUND(I373*H373,2)</f>
        <v>0</v>
      </c>
      <c r="BL373" s="19" t="s">
        <v>321</v>
      </c>
      <c r="BM373" s="218" t="s">
        <v>642</v>
      </c>
    </row>
    <row r="374" s="2" customFormat="1">
      <c r="A374" s="40"/>
      <c r="B374" s="41"/>
      <c r="C374" s="42"/>
      <c r="D374" s="254" t="s">
        <v>242</v>
      </c>
      <c r="E374" s="42"/>
      <c r="F374" s="255" t="s">
        <v>643</v>
      </c>
      <c r="G374" s="42"/>
      <c r="H374" s="42"/>
      <c r="I374" s="256"/>
      <c r="J374" s="42"/>
      <c r="K374" s="42"/>
      <c r="L374" s="46"/>
      <c r="M374" s="257"/>
      <c r="N374" s="258"/>
      <c r="O374" s="86"/>
      <c r="P374" s="86"/>
      <c r="Q374" s="86"/>
      <c r="R374" s="86"/>
      <c r="S374" s="86"/>
      <c r="T374" s="87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T374" s="19" t="s">
        <v>242</v>
      </c>
      <c r="AU374" s="19" t="s">
        <v>83</v>
      </c>
    </row>
    <row r="375" s="12" customFormat="1">
      <c r="A375" s="12"/>
      <c r="B375" s="220"/>
      <c r="C375" s="221"/>
      <c r="D375" s="222" t="s">
        <v>154</v>
      </c>
      <c r="E375" s="223" t="s">
        <v>19</v>
      </c>
      <c r="F375" s="224" t="s">
        <v>422</v>
      </c>
      <c r="G375" s="221"/>
      <c r="H375" s="223" t="s">
        <v>19</v>
      </c>
      <c r="I375" s="225"/>
      <c r="J375" s="221"/>
      <c r="K375" s="221"/>
      <c r="L375" s="226"/>
      <c r="M375" s="227"/>
      <c r="N375" s="228"/>
      <c r="O375" s="228"/>
      <c r="P375" s="228"/>
      <c r="Q375" s="228"/>
      <c r="R375" s="228"/>
      <c r="S375" s="228"/>
      <c r="T375" s="229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T375" s="230" t="s">
        <v>154</v>
      </c>
      <c r="AU375" s="230" t="s">
        <v>83</v>
      </c>
      <c r="AV375" s="12" t="s">
        <v>81</v>
      </c>
      <c r="AW375" s="12" t="s">
        <v>33</v>
      </c>
      <c r="AX375" s="12" t="s">
        <v>73</v>
      </c>
      <c r="AY375" s="230" t="s">
        <v>147</v>
      </c>
    </row>
    <row r="376" s="13" customFormat="1">
      <c r="A376" s="13"/>
      <c r="B376" s="231"/>
      <c r="C376" s="232"/>
      <c r="D376" s="222" t="s">
        <v>154</v>
      </c>
      <c r="E376" s="233" t="s">
        <v>19</v>
      </c>
      <c r="F376" s="234" t="s">
        <v>423</v>
      </c>
      <c r="G376" s="232"/>
      <c r="H376" s="235">
        <v>135</v>
      </c>
      <c r="I376" s="236"/>
      <c r="J376" s="232"/>
      <c r="K376" s="232"/>
      <c r="L376" s="237"/>
      <c r="M376" s="238"/>
      <c r="N376" s="239"/>
      <c r="O376" s="239"/>
      <c r="P376" s="239"/>
      <c r="Q376" s="239"/>
      <c r="R376" s="239"/>
      <c r="S376" s="239"/>
      <c r="T376" s="240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1" t="s">
        <v>154</v>
      </c>
      <c r="AU376" s="241" t="s">
        <v>83</v>
      </c>
      <c r="AV376" s="13" t="s">
        <v>83</v>
      </c>
      <c r="AW376" s="13" t="s">
        <v>33</v>
      </c>
      <c r="AX376" s="13" t="s">
        <v>73</v>
      </c>
      <c r="AY376" s="241" t="s">
        <v>147</v>
      </c>
    </row>
    <row r="377" s="12" customFormat="1">
      <c r="A377" s="12"/>
      <c r="B377" s="220"/>
      <c r="C377" s="221"/>
      <c r="D377" s="222" t="s">
        <v>154</v>
      </c>
      <c r="E377" s="223" t="s">
        <v>19</v>
      </c>
      <c r="F377" s="224" t="s">
        <v>424</v>
      </c>
      <c r="G377" s="221"/>
      <c r="H377" s="223" t="s">
        <v>19</v>
      </c>
      <c r="I377" s="225"/>
      <c r="J377" s="221"/>
      <c r="K377" s="221"/>
      <c r="L377" s="226"/>
      <c r="M377" s="227"/>
      <c r="N377" s="228"/>
      <c r="O377" s="228"/>
      <c r="P377" s="228"/>
      <c r="Q377" s="228"/>
      <c r="R377" s="228"/>
      <c r="S377" s="228"/>
      <c r="T377" s="229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T377" s="230" t="s">
        <v>154</v>
      </c>
      <c r="AU377" s="230" t="s">
        <v>83</v>
      </c>
      <c r="AV377" s="12" t="s">
        <v>81</v>
      </c>
      <c r="AW377" s="12" t="s">
        <v>33</v>
      </c>
      <c r="AX377" s="12" t="s">
        <v>73</v>
      </c>
      <c r="AY377" s="230" t="s">
        <v>147</v>
      </c>
    </row>
    <row r="378" s="13" customFormat="1">
      <c r="A378" s="13"/>
      <c r="B378" s="231"/>
      <c r="C378" s="232"/>
      <c r="D378" s="222" t="s">
        <v>154</v>
      </c>
      <c r="E378" s="233" t="s">
        <v>19</v>
      </c>
      <c r="F378" s="234" t="s">
        <v>425</v>
      </c>
      <c r="G378" s="232"/>
      <c r="H378" s="235">
        <v>104.40000000000001</v>
      </c>
      <c r="I378" s="236"/>
      <c r="J378" s="232"/>
      <c r="K378" s="232"/>
      <c r="L378" s="237"/>
      <c r="M378" s="238"/>
      <c r="N378" s="239"/>
      <c r="O378" s="239"/>
      <c r="P378" s="239"/>
      <c r="Q378" s="239"/>
      <c r="R378" s="239"/>
      <c r="S378" s="239"/>
      <c r="T378" s="240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1" t="s">
        <v>154</v>
      </c>
      <c r="AU378" s="241" t="s">
        <v>83</v>
      </c>
      <c r="AV378" s="13" t="s">
        <v>83</v>
      </c>
      <c r="AW378" s="13" t="s">
        <v>33</v>
      </c>
      <c r="AX378" s="13" t="s">
        <v>73</v>
      </c>
      <c r="AY378" s="241" t="s">
        <v>147</v>
      </c>
    </row>
    <row r="379" s="15" customFormat="1">
      <c r="A379" s="15"/>
      <c r="B379" s="259"/>
      <c r="C379" s="260"/>
      <c r="D379" s="222" t="s">
        <v>154</v>
      </c>
      <c r="E379" s="261" t="s">
        <v>19</v>
      </c>
      <c r="F379" s="262" t="s">
        <v>287</v>
      </c>
      <c r="G379" s="260"/>
      <c r="H379" s="263">
        <v>239.40000000000001</v>
      </c>
      <c r="I379" s="264"/>
      <c r="J379" s="260"/>
      <c r="K379" s="260"/>
      <c r="L379" s="265"/>
      <c r="M379" s="266"/>
      <c r="N379" s="267"/>
      <c r="O379" s="267"/>
      <c r="P379" s="267"/>
      <c r="Q379" s="267"/>
      <c r="R379" s="267"/>
      <c r="S379" s="267"/>
      <c r="T379" s="268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69" t="s">
        <v>154</v>
      </c>
      <c r="AU379" s="269" t="s">
        <v>83</v>
      </c>
      <c r="AV379" s="15" t="s">
        <v>152</v>
      </c>
      <c r="AW379" s="15" t="s">
        <v>33</v>
      </c>
      <c r="AX379" s="15" t="s">
        <v>81</v>
      </c>
      <c r="AY379" s="269" t="s">
        <v>147</v>
      </c>
    </row>
    <row r="380" s="11" customFormat="1" ht="22.8" customHeight="1">
      <c r="A380" s="11"/>
      <c r="B380" s="193"/>
      <c r="C380" s="194"/>
      <c r="D380" s="195" t="s">
        <v>72</v>
      </c>
      <c r="E380" s="252" t="s">
        <v>644</v>
      </c>
      <c r="F380" s="252" t="s">
        <v>645</v>
      </c>
      <c r="G380" s="194"/>
      <c r="H380" s="194"/>
      <c r="I380" s="197"/>
      <c r="J380" s="253">
        <f>BK380</f>
        <v>0</v>
      </c>
      <c r="K380" s="194"/>
      <c r="L380" s="199"/>
      <c r="M380" s="200"/>
      <c r="N380" s="201"/>
      <c r="O380" s="201"/>
      <c r="P380" s="202">
        <f>SUM(P381:P386)</f>
        <v>0</v>
      </c>
      <c r="Q380" s="201"/>
      <c r="R380" s="202">
        <f>SUM(R381:R386)</f>
        <v>0.88868000000000003</v>
      </c>
      <c r="S380" s="201"/>
      <c r="T380" s="203">
        <f>SUM(T381:T386)</f>
        <v>0.27549079999999998</v>
      </c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R380" s="204" t="s">
        <v>83</v>
      </c>
      <c r="AT380" s="205" t="s">
        <v>72</v>
      </c>
      <c r="AU380" s="205" t="s">
        <v>81</v>
      </c>
      <c r="AY380" s="204" t="s">
        <v>147</v>
      </c>
      <c r="BK380" s="206">
        <f>SUM(BK381:BK386)</f>
        <v>0</v>
      </c>
    </row>
    <row r="381" s="2" customFormat="1" ht="16.5" customHeight="1">
      <c r="A381" s="40"/>
      <c r="B381" s="41"/>
      <c r="C381" s="207" t="s">
        <v>646</v>
      </c>
      <c r="D381" s="207" t="s">
        <v>148</v>
      </c>
      <c r="E381" s="208" t="s">
        <v>647</v>
      </c>
      <c r="F381" s="209" t="s">
        <v>648</v>
      </c>
      <c r="G381" s="210" t="s">
        <v>239</v>
      </c>
      <c r="H381" s="211">
        <v>724.48000000000002</v>
      </c>
      <c r="I381" s="212"/>
      <c r="J381" s="213">
        <f>ROUND(I381*H381,2)</f>
        <v>0</v>
      </c>
      <c r="K381" s="209" t="s">
        <v>240</v>
      </c>
      <c r="L381" s="46"/>
      <c r="M381" s="214" t="s">
        <v>19</v>
      </c>
      <c r="N381" s="215" t="s">
        <v>44</v>
      </c>
      <c r="O381" s="86"/>
      <c r="P381" s="216">
        <f>O381*H381</f>
        <v>0</v>
      </c>
      <c r="Q381" s="216">
        <v>0.001</v>
      </c>
      <c r="R381" s="216">
        <f>Q381*H381</f>
        <v>0.72448000000000001</v>
      </c>
      <c r="S381" s="216">
        <v>0.00031</v>
      </c>
      <c r="T381" s="217">
        <f>S381*H381</f>
        <v>0.22458880000000001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18" t="s">
        <v>321</v>
      </c>
      <c r="AT381" s="218" t="s">
        <v>148</v>
      </c>
      <c r="AU381" s="218" t="s">
        <v>83</v>
      </c>
      <c r="AY381" s="19" t="s">
        <v>147</v>
      </c>
      <c r="BE381" s="219">
        <f>IF(N381="základní",J381,0)</f>
        <v>0</v>
      </c>
      <c r="BF381" s="219">
        <f>IF(N381="snížená",J381,0)</f>
        <v>0</v>
      </c>
      <c r="BG381" s="219">
        <f>IF(N381="zákl. přenesená",J381,0)</f>
        <v>0</v>
      </c>
      <c r="BH381" s="219">
        <f>IF(N381="sníž. přenesená",J381,0)</f>
        <v>0</v>
      </c>
      <c r="BI381" s="219">
        <f>IF(N381="nulová",J381,0)</f>
        <v>0</v>
      </c>
      <c r="BJ381" s="19" t="s">
        <v>81</v>
      </c>
      <c r="BK381" s="219">
        <f>ROUND(I381*H381,2)</f>
        <v>0</v>
      </c>
      <c r="BL381" s="19" t="s">
        <v>321</v>
      </c>
      <c r="BM381" s="218" t="s">
        <v>649</v>
      </c>
    </row>
    <row r="382" s="2" customFormat="1">
      <c r="A382" s="40"/>
      <c r="B382" s="41"/>
      <c r="C382" s="42"/>
      <c r="D382" s="254" t="s">
        <v>242</v>
      </c>
      <c r="E382" s="42"/>
      <c r="F382" s="255" t="s">
        <v>650</v>
      </c>
      <c r="G382" s="42"/>
      <c r="H382" s="42"/>
      <c r="I382" s="256"/>
      <c r="J382" s="42"/>
      <c r="K382" s="42"/>
      <c r="L382" s="46"/>
      <c r="M382" s="257"/>
      <c r="N382" s="258"/>
      <c r="O382" s="86"/>
      <c r="P382" s="86"/>
      <c r="Q382" s="86"/>
      <c r="R382" s="86"/>
      <c r="S382" s="86"/>
      <c r="T382" s="87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19" t="s">
        <v>242</v>
      </c>
      <c r="AU382" s="19" t="s">
        <v>83</v>
      </c>
    </row>
    <row r="383" s="13" customFormat="1">
      <c r="A383" s="13"/>
      <c r="B383" s="231"/>
      <c r="C383" s="232"/>
      <c r="D383" s="222" t="s">
        <v>154</v>
      </c>
      <c r="E383" s="233" t="s">
        <v>19</v>
      </c>
      <c r="F383" s="234" t="s">
        <v>651</v>
      </c>
      <c r="G383" s="232"/>
      <c r="H383" s="235">
        <v>724.48000000000002</v>
      </c>
      <c r="I383" s="236"/>
      <c r="J383" s="232"/>
      <c r="K383" s="232"/>
      <c r="L383" s="237"/>
      <c r="M383" s="238"/>
      <c r="N383" s="239"/>
      <c r="O383" s="239"/>
      <c r="P383" s="239"/>
      <c r="Q383" s="239"/>
      <c r="R383" s="239"/>
      <c r="S383" s="239"/>
      <c r="T383" s="240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1" t="s">
        <v>154</v>
      </c>
      <c r="AU383" s="241" t="s">
        <v>83</v>
      </c>
      <c r="AV383" s="13" t="s">
        <v>83</v>
      </c>
      <c r="AW383" s="13" t="s">
        <v>33</v>
      </c>
      <c r="AX383" s="13" t="s">
        <v>81</v>
      </c>
      <c r="AY383" s="241" t="s">
        <v>147</v>
      </c>
    </row>
    <row r="384" s="2" customFormat="1" ht="24.15" customHeight="1">
      <c r="A384" s="40"/>
      <c r="B384" s="41"/>
      <c r="C384" s="207" t="s">
        <v>652</v>
      </c>
      <c r="D384" s="207" t="s">
        <v>148</v>
      </c>
      <c r="E384" s="208" t="s">
        <v>653</v>
      </c>
      <c r="F384" s="209" t="s">
        <v>654</v>
      </c>
      <c r="G384" s="210" t="s">
        <v>239</v>
      </c>
      <c r="H384" s="211">
        <v>164.19999999999999</v>
      </c>
      <c r="I384" s="212"/>
      <c r="J384" s="213">
        <f>ROUND(I384*H384,2)</f>
        <v>0</v>
      </c>
      <c r="K384" s="209" t="s">
        <v>240</v>
      </c>
      <c r="L384" s="46"/>
      <c r="M384" s="214" t="s">
        <v>19</v>
      </c>
      <c r="N384" s="215" t="s">
        <v>44</v>
      </c>
      <c r="O384" s="86"/>
      <c r="P384" s="216">
        <f>O384*H384</f>
        <v>0</v>
      </c>
      <c r="Q384" s="216">
        <v>0.001</v>
      </c>
      <c r="R384" s="216">
        <f>Q384*H384</f>
        <v>0.16419999999999999</v>
      </c>
      <c r="S384" s="216">
        <v>0.00031</v>
      </c>
      <c r="T384" s="217">
        <f>S384*H384</f>
        <v>0.050901999999999996</v>
      </c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218" t="s">
        <v>321</v>
      </c>
      <c r="AT384" s="218" t="s">
        <v>148</v>
      </c>
      <c r="AU384" s="218" t="s">
        <v>83</v>
      </c>
      <c r="AY384" s="19" t="s">
        <v>147</v>
      </c>
      <c r="BE384" s="219">
        <f>IF(N384="základní",J384,0)</f>
        <v>0</v>
      </c>
      <c r="BF384" s="219">
        <f>IF(N384="snížená",J384,0)</f>
        <v>0</v>
      </c>
      <c r="BG384" s="219">
        <f>IF(N384="zákl. přenesená",J384,0)</f>
        <v>0</v>
      </c>
      <c r="BH384" s="219">
        <f>IF(N384="sníž. přenesená",J384,0)</f>
        <v>0</v>
      </c>
      <c r="BI384" s="219">
        <f>IF(N384="nulová",J384,0)</f>
        <v>0</v>
      </c>
      <c r="BJ384" s="19" t="s">
        <v>81</v>
      </c>
      <c r="BK384" s="219">
        <f>ROUND(I384*H384,2)</f>
        <v>0</v>
      </c>
      <c r="BL384" s="19" t="s">
        <v>321</v>
      </c>
      <c r="BM384" s="218" t="s">
        <v>655</v>
      </c>
    </row>
    <row r="385" s="2" customFormat="1">
      <c r="A385" s="40"/>
      <c r="B385" s="41"/>
      <c r="C385" s="42"/>
      <c r="D385" s="254" t="s">
        <v>242</v>
      </c>
      <c r="E385" s="42"/>
      <c r="F385" s="255" t="s">
        <v>656</v>
      </c>
      <c r="G385" s="42"/>
      <c r="H385" s="42"/>
      <c r="I385" s="256"/>
      <c r="J385" s="42"/>
      <c r="K385" s="42"/>
      <c r="L385" s="46"/>
      <c r="M385" s="257"/>
      <c r="N385" s="258"/>
      <c r="O385" s="86"/>
      <c r="P385" s="86"/>
      <c r="Q385" s="86"/>
      <c r="R385" s="86"/>
      <c r="S385" s="86"/>
      <c r="T385" s="87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19" t="s">
        <v>242</v>
      </c>
      <c r="AU385" s="19" t="s">
        <v>83</v>
      </c>
    </row>
    <row r="386" s="13" customFormat="1">
      <c r="A386" s="13"/>
      <c r="B386" s="231"/>
      <c r="C386" s="232"/>
      <c r="D386" s="222" t="s">
        <v>154</v>
      </c>
      <c r="E386" s="233" t="s">
        <v>19</v>
      </c>
      <c r="F386" s="234" t="s">
        <v>657</v>
      </c>
      <c r="G386" s="232"/>
      <c r="H386" s="235">
        <v>164.19999999999999</v>
      </c>
      <c r="I386" s="236"/>
      <c r="J386" s="232"/>
      <c r="K386" s="232"/>
      <c r="L386" s="237"/>
      <c r="M386" s="270"/>
      <c r="N386" s="271"/>
      <c r="O386" s="271"/>
      <c r="P386" s="271"/>
      <c r="Q386" s="271"/>
      <c r="R386" s="271"/>
      <c r="S386" s="271"/>
      <c r="T386" s="272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1" t="s">
        <v>154</v>
      </c>
      <c r="AU386" s="241" t="s">
        <v>83</v>
      </c>
      <c r="AV386" s="13" t="s">
        <v>83</v>
      </c>
      <c r="AW386" s="13" t="s">
        <v>33</v>
      </c>
      <c r="AX386" s="13" t="s">
        <v>81</v>
      </c>
      <c r="AY386" s="241" t="s">
        <v>147</v>
      </c>
    </row>
    <row r="387" s="2" customFormat="1" ht="6.96" customHeight="1">
      <c r="A387" s="40"/>
      <c r="B387" s="61"/>
      <c r="C387" s="62"/>
      <c r="D387" s="62"/>
      <c r="E387" s="62"/>
      <c r="F387" s="62"/>
      <c r="G387" s="62"/>
      <c r="H387" s="62"/>
      <c r="I387" s="62"/>
      <c r="J387" s="62"/>
      <c r="K387" s="62"/>
      <c r="L387" s="46"/>
      <c r="M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</row>
  </sheetData>
  <sheetProtection sheet="1" autoFilter="0" formatColumns="0" formatRows="0" objects="1" scenarios="1" spinCount="100000" saltValue="sywj9Cm9Vu44m9kYp50Ni/rFCNVhcWyTyWIgK+Ru5saJ8o9t976OStYFys5ztLNeRlfSou+EDWc0FWPqQjwGlw==" hashValue="PVEjODlnqQrIAWZfZNZzX1kyedNgKfpow4RXd0TAcWDgLdL6icJY2f8Cz8IB+Np2A/XCJeoHBcdMvkWceShKZw==" algorithmName="SHA-512" password="9690"/>
  <autoFilter ref="C95:K386"/>
  <mergeCells count="9">
    <mergeCell ref="E7:H7"/>
    <mergeCell ref="E9:H9"/>
    <mergeCell ref="E18:H18"/>
    <mergeCell ref="E27:H27"/>
    <mergeCell ref="E48:H48"/>
    <mergeCell ref="E50:H50"/>
    <mergeCell ref="E86:H86"/>
    <mergeCell ref="E88:H88"/>
    <mergeCell ref="L2:V2"/>
  </mergeCells>
  <hyperlinks>
    <hyperlink ref="F100" r:id="rId1" display="https://podminky.urs.cz/item/CS_URS_2024_02/113107322"/>
    <hyperlink ref="F102" r:id="rId2" display="https://podminky.urs.cz/item/CS_URS_2024_02/113107344"/>
    <hyperlink ref="F106" r:id="rId3" display="https://podminky.urs.cz/item/CS_URS_2024_02/113202111"/>
    <hyperlink ref="F111" r:id="rId4" display="https://podminky.urs.cz/item/CS_URS_2024_02/619996137"/>
    <hyperlink ref="F116" r:id="rId5" display="https://podminky.urs.cz/item/CS_URS_2024_02/919735114"/>
    <hyperlink ref="F120" r:id="rId6" display="https://podminky.urs.cz/item/CS_URS_2024_02/961044111"/>
    <hyperlink ref="F124" r:id="rId7" display="https://podminky.urs.cz/item/CS_URS_2024_02/962031011"/>
    <hyperlink ref="F133" r:id="rId8" display="https://podminky.urs.cz/item/CS_URS_2024_02/962031013"/>
    <hyperlink ref="F140" r:id="rId9" display="https://podminky.urs.cz/item/CS_URS_2024_02/962032231"/>
    <hyperlink ref="F148" r:id="rId10" display="https://podminky.urs.cz/item/CS_URS_2024_02/965042131"/>
    <hyperlink ref="F152" r:id="rId11" display="https://podminky.urs.cz/item/CS_URS_2024_02/965042141"/>
    <hyperlink ref="F162" r:id="rId12" display="https://podminky.urs.cz/item/CS_URS_2024_02/966081140"/>
    <hyperlink ref="F172" r:id="rId13" display="https://podminky.urs.cz/item/CS_URS_2024_02/968062247"/>
    <hyperlink ref="F176" r:id="rId14" display="https://podminky.urs.cz/item/CS_URS_2024_02/968072455"/>
    <hyperlink ref="F183" r:id="rId15" display="https://podminky.urs.cz/item/CS_URS_2024_02/968082015"/>
    <hyperlink ref="F189" r:id="rId16" display="https://podminky.urs.cz/item/CS_URS_2024_02/968082016"/>
    <hyperlink ref="F195" r:id="rId17" display="https://podminky.urs.cz/item/CS_URS_2024_02/971033631"/>
    <hyperlink ref="F199" r:id="rId18" display="https://podminky.urs.cz/item/CS_URS_2024_02/971033641"/>
    <hyperlink ref="F217" r:id="rId19" display="https://podminky.urs.cz/item/CS_URS_2024_02/974031666"/>
    <hyperlink ref="F227" r:id="rId20" display="https://podminky.urs.cz/item/CS_URS_2024_02/975022241"/>
    <hyperlink ref="F234" r:id="rId21" display="https://podminky.urs.cz/item/CS_URS_2024_02/978011141"/>
    <hyperlink ref="F236" r:id="rId22" display="https://podminky.urs.cz/item/CS_URS_2024_02/978013141"/>
    <hyperlink ref="F240" r:id="rId23" display="https://podminky.urs.cz/item/CS_URS_2024_02/978013191"/>
    <hyperlink ref="F249" r:id="rId24" display="https://podminky.urs.cz/item/CS_URS_2024_02/997013211"/>
    <hyperlink ref="F251" r:id="rId25" display="https://podminky.urs.cz/item/CS_URS_2024_02/997013311"/>
    <hyperlink ref="F253" r:id="rId26" display="https://podminky.urs.cz/item/CS_URS_2024_02/997013321"/>
    <hyperlink ref="F256" r:id="rId27" display="https://podminky.urs.cz/item/CS_URS_2024_02/997013501"/>
    <hyperlink ref="F258" r:id="rId28" display="https://podminky.urs.cz/item/CS_URS_2024_02/997013509"/>
    <hyperlink ref="F261" r:id="rId29" display="https://podminky.urs.cz/item/CS_URS_2024_02/997013813"/>
    <hyperlink ref="F265" r:id="rId30" display="https://podminky.urs.cz/item/CS_URS_2024_02/997013814"/>
    <hyperlink ref="F268" r:id="rId31" display="https://podminky.urs.cz/item/CS_URS_2024_02/997013863"/>
    <hyperlink ref="F271" r:id="rId32" display="https://podminky.urs.cz/item/CS_URS_2024_02/997013631"/>
    <hyperlink ref="F276" r:id="rId33" display="https://podminky.urs.cz/item/CS_URS_2024_02/711461801"/>
    <hyperlink ref="F280" r:id="rId34" display="https://podminky.urs.cz/item/CS_URS_2024_02/711462801"/>
    <hyperlink ref="F284" r:id="rId35" display="https://podminky.urs.cz/item/CS_URS_2024_02/711491876"/>
    <hyperlink ref="F289" r:id="rId36" display="https://podminky.urs.cz/item/CS_URS_2024_02/713120823"/>
    <hyperlink ref="F294" r:id="rId37" display="https://podminky.urs.cz/item/CS_URS_2024_02/764002851"/>
    <hyperlink ref="F303" r:id="rId38" display="https://podminky.urs.cz/item/CS_URS_2024_02/766211812"/>
    <hyperlink ref="F306" r:id="rId39" display="https://podminky.urs.cz/item/CS_URS_2024_02/766311811"/>
    <hyperlink ref="F309" r:id="rId40" display="https://podminky.urs.cz/item/CS_URS_2024_02/766491851"/>
    <hyperlink ref="F311" r:id="rId41" display="https://podminky.urs.cz/item/CS_URS_2024_02/766691811"/>
    <hyperlink ref="F320" r:id="rId42" display="https://podminky.urs.cz/item/CS_URS_2024_02/766691914"/>
    <hyperlink ref="F323" r:id="rId43" display="https://podminky.urs.cz/item/CS_URS_2024_02/767161813"/>
    <hyperlink ref="F328" r:id="rId44" display="https://podminky.urs.cz/item/CS_URS_2024_02/771471810"/>
    <hyperlink ref="F330" r:id="rId45" display="https://podminky.urs.cz/item/CS_URS_2024_02/771471830"/>
    <hyperlink ref="F333" r:id="rId46" display="https://podminky.urs.cz/item/CS_URS_2024_02/771571810"/>
    <hyperlink ref="F345" r:id="rId47" display="https://podminky.urs.cz/item/CS_URS_2024_02/775411820"/>
    <hyperlink ref="F347" r:id="rId48" display="https://podminky.urs.cz/item/CS_URS_2024_02/775521800"/>
    <hyperlink ref="F352" r:id="rId49" display="https://podminky.urs.cz/item/CS_URS_2024_02/776201812"/>
    <hyperlink ref="F356" r:id="rId50" display="https://podminky.urs.cz/item/CS_URS_2024_02/776301812"/>
    <hyperlink ref="F361" r:id="rId51" display="https://podminky.urs.cz/item/CS_URS_2024_02/776410811"/>
    <hyperlink ref="F363" r:id="rId52" display="https://podminky.urs.cz/item/CS_URS_2024_02/776430811"/>
    <hyperlink ref="F366" r:id="rId53" display="https://podminky.urs.cz/item/CS_URS_2024_02/781471810"/>
    <hyperlink ref="F374" r:id="rId54" display="https://podminky.urs.cz/item/CS_URS_2024_02/783806811"/>
    <hyperlink ref="F382" r:id="rId55" display="https://podminky.urs.cz/item/CS_URS_2024_02/784121001"/>
    <hyperlink ref="F385" r:id="rId56" display="https://podminky.urs.cz/item/CS_URS_2024_02/784121007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124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Víceúčelový objekt č.p. 55 - stavební úpravy 2NP a přístavba výtahu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125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658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21. 9. 2024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19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27</v>
      </c>
      <c r="F15" s="40"/>
      <c r="G15" s="40"/>
      <c r="H15" s="40"/>
      <c r="I15" s="144" t="s">
        <v>28</v>
      </c>
      <c r="J15" s="135" t="s">
        <v>19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29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28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31</v>
      </c>
      <c r="E20" s="40"/>
      <c r="F20" s="40"/>
      <c r="G20" s="40"/>
      <c r="H20" s="40"/>
      <c r="I20" s="144" t="s">
        <v>26</v>
      </c>
      <c r="J20" s="135" t="s">
        <v>19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32</v>
      </c>
      <c r="F21" s="40"/>
      <c r="G21" s="40"/>
      <c r="H21" s="40"/>
      <c r="I21" s="144" t="s">
        <v>28</v>
      </c>
      <c r="J21" s="135" t="s">
        <v>19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34</v>
      </c>
      <c r="E23" s="40"/>
      <c r="F23" s="40"/>
      <c r="G23" s="40"/>
      <c r="H23" s="40"/>
      <c r="I23" s="144" t="s">
        <v>26</v>
      </c>
      <c r="J23" s="135" t="s">
        <v>35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36</v>
      </c>
      <c r="F24" s="40"/>
      <c r="G24" s="40"/>
      <c r="H24" s="40"/>
      <c r="I24" s="144" t="s">
        <v>28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37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9"/>
      <c r="B27" s="150"/>
      <c r="C27" s="149"/>
      <c r="D27" s="149"/>
      <c r="E27" s="151" t="s">
        <v>38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39</v>
      </c>
      <c r="E30" s="40"/>
      <c r="F30" s="40"/>
      <c r="G30" s="40"/>
      <c r="H30" s="40"/>
      <c r="I30" s="40"/>
      <c r="J30" s="155">
        <f>ROUND(J103,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41</v>
      </c>
      <c r="G32" s="40"/>
      <c r="H32" s="40"/>
      <c r="I32" s="156" t="s">
        <v>40</v>
      </c>
      <c r="J32" s="156" t="s">
        <v>42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43</v>
      </c>
      <c r="E33" s="144" t="s">
        <v>44</v>
      </c>
      <c r="F33" s="158">
        <f>ROUND((SUM(BE103:BE942)),  2)</f>
        <v>0</v>
      </c>
      <c r="G33" s="40"/>
      <c r="H33" s="40"/>
      <c r="I33" s="159">
        <v>0.20999999999999999</v>
      </c>
      <c r="J33" s="158">
        <f>ROUND(((SUM(BE103:BE942))*I33),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45</v>
      </c>
      <c r="F34" s="158">
        <f>ROUND((SUM(BF103:BF942)),  2)</f>
        <v>0</v>
      </c>
      <c r="G34" s="40"/>
      <c r="H34" s="40"/>
      <c r="I34" s="159">
        <v>0.12</v>
      </c>
      <c r="J34" s="158">
        <f>ROUND(((SUM(BF103:BF942))*I34),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46</v>
      </c>
      <c r="F35" s="158">
        <f>ROUND((SUM(BG103:BG942)),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47</v>
      </c>
      <c r="F36" s="158">
        <f>ROUND((SUM(BH103:BH942)),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48</v>
      </c>
      <c r="F37" s="158">
        <f>ROUND((SUM(BI103:BI942)),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49</v>
      </c>
      <c r="E39" s="162"/>
      <c r="F39" s="162"/>
      <c r="G39" s="163" t="s">
        <v>50</v>
      </c>
      <c r="H39" s="164" t="s">
        <v>51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127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71" t="str">
        <f>E7</f>
        <v>Víceúčelový objekt č.p. 55 - stavební úpravy 2NP a přístavba výtahu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125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02 - Stavební část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Zlatá Koruna</v>
      </c>
      <c r="G52" s="42"/>
      <c r="H52" s="42"/>
      <c r="I52" s="34" t="s">
        <v>23</v>
      </c>
      <c r="J52" s="74" t="str">
        <f>IF(J12="","",J12)</f>
        <v>21. 9. 2024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Zlatá Koruna</v>
      </c>
      <c r="G54" s="42"/>
      <c r="H54" s="42"/>
      <c r="I54" s="34" t="s">
        <v>31</v>
      </c>
      <c r="J54" s="38" t="str">
        <f>E21</f>
        <v>Ing. Ladislav Sláma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Filip Šimek www.rozp.cz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128</v>
      </c>
      <c r="D57" s="173"/>
      <c r="E57" s="173"/>
      <c r="F57" s="173"/>
      <c r="G57" s="173"/>
      <c r="H57" s="173"/>
      <c r="I57" s="173"/>
      <c r="J57" s="174" t="s">
        <v>129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71</v>
      </c>
      <c r="D59" s="42"/>
      <c r="E59" s="42"/>
      <c r="F59" s="42"/>
      <c r="G59" s="42"/>
      <c r="H59" s="42"/>
      <c r="I59" s="42"/>
      <c r="J59" s="104">
        <f>J103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130</v>
      </c>
    </row>
    <row r="60" s="9" customFormat="1" ht="24.96" customHeight="1">
      <c r="A60" s="9"/>
      <c r="B60" s="176"/>
      <c r="C60" s="177"/>
      <c r="D60" s="178" t="s">
        <v>217</v>
      </c>
      <c r="E60" s="179"/>
      <c r="F60" s="179"/>
      <c r="G60" s="179"/>
      <c r="H60" s="179"/>
      <c r="I60" s="179"/>
      <c r="J60" s="180">
        <f>J104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4" customFormat="1" ht="19.92" customHeight="1">
      <c r="A61" s="14"/>
      <c r="B61" s="247"/>
      <c r="C61" s="127"/>
      <c r="D61" s="248" t="s">
        <v>218</v>
      </c>
      <c r="E61" s="249"/>
      <c r="F61" s="249"/>
      <c r="G61" s="249"/>
      <c r="H61" s="249"/>
      <c r="I61" s="249"/>
      <c r="J61" s="250">
        <f>J105</f>
        <v>0</v>
      </c>
      <c r="K61" s="127"/>
      <c r="L61" s="251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</row>
    <row r="62" s="14" customFormat="1" ht="19.92" customHeight="1">
      <c r="A62" s="14"/>
      <c r="B62" s="247"/>
      <c r="C62" s="127"/>
      <c r="D62" s="248" t="s">
        <v>659</v>
      </c>
      <c r="E62" s="249"/>
      <c r="F62" s="249"/>
      <c r="G62" s="249"/>
      <c r="H62" s="249"/>
      <c r="I62" s="249"/>
      <c r="J62" s="250">
        <f>J158</f>
        <v>0</v>
      </c>
      <c r="K62" s="127"/>
      <c r="L62" s="251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</row>
    <row r="63" s="14" customFormat="1" ht="19.92" customHeight="1">
      <c r="A63" s="14"/>
      <c r="B63" s="247"/>
      <c r="C63" s="127"/>
      <c r="D63" s="248" t="s">
        <v>660</v>
      </c>
      <c r="E63" s="249"/>
      <c r="F63" s="249"/>
      <c r="G63" s="249"/>
      <c r="H63" s="249"/>
      <c r="I63" s="249"/>
      <c r="J63" s="250">
        <f>J196</f>
        <v>0</v>
      </c>
      <c r="K63" s="127"/>
      <c r="L63" s="251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</row>
    <row r="64" s="14" customFormat="1" ht="19.92" customHeight="1">
      <c r="A64" s="14"/>
      <c r="B64" s="247"/>
      <c r="C64" s="127"/>
      <c r="D64" s="248" t="s">
        <v>661</v>
      </c>
      <c r="E64" s="249"/>
      <c r="F64" s="249"/>
      <c r="G64" s="249"/>
      <c r="H64" s="249"/>
      <c r="I64" s="249"/>
      <c r="J64" s="250">
        <f>J319</f>
        <v>0</v>
      </c>
      <c r="K64" s="127"/>
      <c r="L64" s="251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</row>
    <row r="65" s="14" customFormat="1" ht="19.92" customHeight="1">
      <c r="A65" s="14"/>
      <c r="B65" s="247"/>
      <c r="C65" s="127"/>
      <c r="D65" s="248" t="s">
        <v>662</v>
      </c>
      <c r="E65" s="249"/>
      <c r="F65" s="249"/>
      <c r="G65" s="249"/>
      <c r="H65" s="249"/>
      <c r="I65" s="249"/>
      <c r="J65" s="250">
        <f>J330</f>
        <v>0</v>
      </c>
      <c r="K65" s="127"/>
      <c r="L65" s="251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</row>
    <row r="66" s="14" customFormat="1" ht="19.92" customHeight="1">
      <c r="A66" s="14"/>
      <c r="B66" s="247"/>
      <c r="C66" s="127"/>
      <c r="D66" s="248" t="s">
        <v>219</v>
      </c>
      <c r="E66" s="249"/>
      <c r="F66" s="249"/>
      <c r="G66" s="249"/>
      <c r="H66" s="249"/>
      <c r="I66" s="249"/>
      <c r="J66" s="250">
        <f>J339</f>
        <v>0</v>
      </c>
      <c r="K66" s="127"/>
      <c r="L66" s="251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</row>
    <row r="67" s="14" customFormat="1" ht="19.92" customHeight="1">
      <c r="A67" s="14"/>
      <c r="B67" s="247"/>
      <c r="C67" s="127"/>
      <c r="D67" s="248" t="s">
        <v>220</v>
      </c>
      <c r="E67" s="249"/>
      <c r="F67" s="249"/>
      <c r="G67" s="249"/>
      <c r="H67" s="249"/>
      <c r="I67" s="249"/>
      <c r="J67" s="250">
        <f>J484</f>
        <v>0</v>
      </c>
      <c r="K67" s="127"/>
      <c r="L67" s="251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</row>
    <row r="68" s="14" customFormat="1" ht="19.92" customHeight="1">
      <c r="A68" s="14"/>
      <c r="B68" s="247"/>
      <c r="C68" s="127"/>
      <c r="D68" s="248" t="s">
        <v>663</v>
      </c>
      <c r="E68" s="249"/>
      <c r="F68" s="249"/>
      <c r="G68" s="249"/>
      <c r="H68" s="249"/>
      <c r="I68" s="249"/>
      <c r="J68" s="250">
        <f>J541</f>
        <v>0</v>
      </c>
      <c r="K68" s="127"/>
      <c r="L68" s="251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</row>
    <row r="69" s="14" customFormat="1" ht="19.92" customHeight="1">
      <c r="A69" s="14"/>
      <c r="B69" s="247"/>
      <c r="C69" s="127"/>
      <c r="D69" s="248" t="s">
        <v>664</v>
      </c>
      <c r="E69" s="249"/>
      <c r="F69" s="249"/>
      <c r="G69" s="249"/>
      <c r="H69" s="249"/>
      <c r="I69" s="249"/>
      <c r="J69" s="250">
        <f>J549</f>
        <v>0</v>
      </c>
      <c r="K69" s="127"/>
      <c r="L69" s="251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</row>
    <row r="70" s="9" customFormat="1" ht="24.96" customHeight="1">
      <c r="A70" s="9"/>
      <c r="B70" s="176"/>
      <c r="C70" s="177"/>
      <c r="D70" s="178" t="s">
        <v>222</v>
      </c>
      <c r="E70" s="179"/>
      <c r="F70" s="179"/>
      <c r="G70" s="179"/>
      <c r="H70" s="179"/>
      <c r="I70" s="179"/>
      <c r="J70" s="180">
        <f>J552</f>
        <v>0</v>
      </c>
      <c r="K70" s="177"/>
      <c r="L70" s="18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4" customFormat="1" ht="19.92" customHeight="1">
      <c r="A71" s="14"/>
      <c r="B71" s="247"/>
      <c r="C71" s="127"/>
      <c r="D71" s="248" t="s">
        <v>223</v>
      </c>
      <c r="E71" s="249"/>
      <c r="F71" s="249"/>
      <c r="G71" s="249"/>
      <c r="H71" s="249"/>
      <c r="I71" s="249"/>
      <c r="J71" s="250">
        <f>J553</f>
        <v>0</v>
      </c>
      <c r="K71" s="127"/>
      <c r="L71" s="251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</row>
    <row r="72" s="14" customFormat="1" ht="19.92" customHeight="1">
      <c r="A72" s="14"/>
      <c r="B72" s="247"/>
      <c r="C72" s="127"/>
      <c r="D72" s="248" t="s">
        <v>665</v>
      </c>
      <c r="E72" s="249"/>
      <c r="F72" s="249"/>
      <c r="G72" s="249"/>
      <c r="H72" s="249"/>
      <c r="I72" s="249"/>
      <c r="J72" s="250">
        <f>J587</f>
        <v>0</v>
      </c>
      <c r="K72" s="127"/>
      <c r="L72" s="251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</row>
    <row r="73" s="14" customFormat="1" ht="19.92" customHeight="1">
      <c r="A73" s="14"/>
      <c r="B73" s="247"/>
      <c r="C73" s="127"/>
      <c r="D73" s="248" t="s">
        <v>224</v>
      </c>
      <c r="E73" s="249"/>
      <c r="F73" s="249"/>
      <c r="G73" s="249"/>
      <c r="H73" s="249"/>
      <c r="I73" s="249"/>
      <c r="J73" s="250">
        <f>J594</f>
        <v>0</v>
      </c>
      <c r="K73" s="127"/>
      <c r="L73" s="251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</row>
    <row r="74" s="14" customFormat="1" ht="19.92" customHeight="1">
      <c r="A74" s="14"/>
      <c r="B74" s="247"/>
      <c r="C74" s="127"/>
      <c r="D74" s="248" t="s">
        <v>666</v>
      </c>
      <c r="E74" s="249"/>
      <c r="F74" s="249"/>
      <c r="G74" s="249"/>
      <c r="H74" s="249"/>
      <c r="I74" s="249"/>
      <c r="J74" s="250">
        <f>J610</f>
        <v>0</v>
      </c>
      <c r="K74" s="127"/>
      <c r="L74" s="251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</row>
    <row r="75" s="14" customFormat="1" ht="19.92" customHeight="1">
      <c r="A75" s="14"/>
      <c r="B75" s="247"/>
      <c r="C75" s="127"/>
      <c r="D75" s="248" t="s">
        <v>667</v>
      </c>
      <c r="E75" s="249"/>
      <c r="F75" s="249"/>
      <c r="G75" s="249"/>
      <c r="H75" s="249"/>
      <c r="I75" s="249"/>
      <c r="J75" s="250">
        <f>J617</f>
        <v>0</v>
      </c>
      <c r="K75" s="127"/>
      <c r="L75" s="251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</row>
    <row r="76" s="14" customFormat="1" ht="19.92" customHeight="1">
      <c r="A76" s="14"/>
      <c r="B76" s="247"/>
      <c r="C76" s="127"/>
      <c r="D76" s="248" t="s">
        <v>225</v>
      </c>
      <c r="E76" s="249"/>
      <c r="F76" s="249"/>
      <c r="G76" s="249"/>
      <c r="H76" s="249"/>
      <c r="I76" s="249"/>
      <c r="J76" s="250">
        <f>J631</f>
        <v>0</v>
      </c>
      <c r="K76" s="127"/>
      <c r="L76" s="251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</row>
    <row r="77" s="14" customFormat="1" ht="19.92" customHeight="1">
      <c r="A77" s="14"/>
      <c r="B77" s="247"/>
      <c r="C77" s="127"/>
      <c r="D77" s="248" t="s">
        <v>226</v>
      </c>
      <c r="E77" s="249"/>
      <c r="F77" s="249"/>
      <c r="G77" s="249"/>
      <c r="H77" s="249"/>
      <c r="I77" s="249"/>
      <c r="J77" s="250">
        <f>J644</f>
        <v>0</v>
      </c>
      <c r="K77" s="127"/>
      <c r="L77" s="251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</row>
    <row r="78" s="14" customFormat="1" ht="19.92" customHeight="1">
      <c r="A78" s="14"/>
      <c r="B78" s="247"/>
      <c r="C78" s="127"/>
      <c r="D78" s="248" t="s">
        <v>227</v>
      </c>
      <c r="E78" s="249"/>
      <c r="F78" s="249"/>
      <c r="G78" s="249"/>
      <c r="H78" s="249"/>
      <c r="I78" s="249"/>
      <c r="J78" s="250">
        <f>J674</f>
        <v>0</v>
      </c>
      <c r="K78" s="127"/>
      <c r="L78" s="251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</row>
    <row r="79" s="14" customFormat="1" ht="19.92" customHeight="1">
      <c r="A79" s="14"/>
      <c r="B79" s="247"/>
      <c r="C79" s="127"/>
      <c r="D79" s="248" t="s">
        <v>228</v>
      </c>
      <c r="E79" s="249"/>
      <c r="F79" s="249"/>
      <c r="G79" s="249"/>
      <c r="H79" s="249"/>
      <c r="I79" s="249"/>
      <c r="J79" s="250">
        <f>J699</f>
        <v>0</v>
      </c>
      <c r="K79" s="127"/>
      <c r="L79" s="251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</row>
    <row r="80" s="14" customFormat="1" ht="19.92" customHeight="1">
      <c r="A80" s="14"/>
      <c r="B80" s="247"/>
      <c r="C80" s="127"/>
      <c r="D80" s="248" t="s">
        <v>230</v>
      </c>
      <c r="E80" s="249"/>
      <c r="F80" s="249"/>
      <c r="G80" s="249"/>
      <c r="H80" s="249"/>
      <c r="I80" s="249"/>
      <c r="J80" s="250">
        <f>J783</f>
        <v>0</v>
      </c>
      <c r="K80" s="127"/>
      <c r="L80" s="251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</row>
    <row r="81" s="14" customFormat="1" ht="19.92" customHeight="1">
      <c r="A81" s="14"/>
      <c r="B81" s="247"/>
      <c r="C81" s="127"/>
      <c r="D81" s="248" t="s">
        <v>231</v>
      </c>
      <c r="E81" s="249"/>
      <c r="F81" s="249"/>
      <c r="G81" s="249"/>
      <c r="H81" s="249"/>
      <c r="I81" s="249"/>
      <c r="J81" s="250">
        <f>J819</f>
        <v>0</v>
      </c>
      <c r="K81" s="127"/>
      <c r="L81" s="251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</row>
    <row r="82" s="14" customFormat="1" ht="19.92" customHeight="1">
      <c r="A82" s="14"/>
      <c r="B82" s="247"/>
      <c r="C82" s="127"/>
      <c r="D82" s="248" t="s">
        <v>232</v>
      </c>
      <c r="E82" s="249"/>
      <c r="F82" s="249"/>
      <c r="G82" s="249"/>
      <c r="H82" s="249"/>
      <c r="I82" s="249"/>
      <c r="J82" s="250">
        <f>J926</f>
        <v>0</v>
      </c>
      <c r="K82" s="127"/>
      <c r="L82" s="251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</row>
    <row r="83" s="14" customFormat="1" ht="19.92" customHeight="1">
      <c r="A83" s="14"/>
      <c r="B83" s="247"/>
      <c r="C83" s="127"/>
      <c r="D83" s="248" t="s">
        <v>233</v>
      </c>
      <c r="E83" s="249"/>
      <c r="F83" s="249"/>
      <c r="G83" s="249"/>
      <c r="H83" s="249"/>
      <c r="I83" s="249"/>
      <c r="J83" s="250">
        <f>J935</f>
        <v>0</v>
      </c>
      <c r="K83" s="127"/>
      <c r="L83" s="251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</row>
    <row r="84" s="2" customFormat="1" ht="21.84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61"/>
      <c r="C85" s="62"/>
      <c r="D85" s="62"/>
      <c r="E85" s="62"/>
      <c r="F85" s="62"/>
      <c r="G85" s="62"/>
      <c r="H85" s="62"/>
      <c r="I85" s="62"/>
      <c r="J85" s="62"/>
      <c r="K85" s="6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9" s="2" customFormat="1" ht="6.96" customHeight="1">
      <c r="A89" s="40"/>
      <c r="B89" s="63"/>
      <c r="C89" s="64"/>
      <c r="D89" s="64"/>
      <c r="E89" s="64"/>
      <c r="F89" s="64"/>
      <c r="G89" s="64"/>
      <c r="H89" s="64"/>
      <c r="I89" s="64"/>
      <c r="J89" s="64"/>
      <c r="K89" s="64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24.96" customHeight="1">
      <c r="A90" s="40"/>
      <c r="B90" s="41"/>
      <c r="C90" s="25" t="s">
        <v>133</v>
      </c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2" customHeight="1">
      <c r="A92" s="40"/>
      <c r="B92" s="41"/>
      <c r="C92" s="34" t="s">
        <v>16</v>
      </c>
      <c r="D92" s="42"/>
      <c r="E92" s="42"/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26.25" customHeight="1">
      <c r="A93" s="40"/>
      <c r="B93" s="41"/>
      <c r="C93" s="42"/>
      <c r="D93" s="42"/>
      <c r="E93" s="171" t="str">
        <f>E7</f>
        <v>Víceúčelový objekt č.p. 55 - stavební úpravy 2NP a přístavba výtahu</v>
      </c>
      <c r="F93" s="34"/>
      <c r="G93" s="34"/>
      <c r="H93" s="34"/>
      <c r="I93" s="42"/>
      <c r="J93" s="42"/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125</v>
      </c>
      <c r="D94" s="42"/>
      <c r="E94" s="42"/>
      <c r="F94" s="42"/>
      <c r="G94" s="42"/>
      <c r="H94" s="42"/>
      <c r="I94" s="42"/>
      <c r="J94" s="42"/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6.5" customHeight="1">
      <c r="A95" s="40"/>
      <c r="B95" s="41"/>
      <c r="C95" s="42"/>
      <c r="D95" s="42"/>
      <c r="E95" s="71" t="str">
        <f>E9</f>
        <v>02 - Stavební část</v>
      </c>
      <c r="F95" s="42"/>
      <c r="G95" s="42"/>
      <c r="H95" s="42"/>
      <c r="I95" s="42"/>
      <c r="J95" s="42"/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6.96" customHeight="1">
      <c r="A96" s="40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14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2" customHeight="1">
      <c r="A97" s="40"/>
      <c r="B97" s="41"/>
      <c r="C97" s="34" t="s">
        <v>21</v>
      </c>
      <c r="D97" s="42"/>
      <c r="E97" s="42"/>
      <c r="F97" s="29" t="str">
        <f>F12</f>
        <v>Zlatá Koruna</v>
      </c>
      <c r="G97" s="42"/>
      <c r="H97" s="42"/>
      <c r="I97" s="34" t="s">
        <v>23</v>
      </c>
      <c r="J97" s="74" t="str">
        <f>IF(J12="","",J12)</f>
        <v>21. 9. 2024</v>
      </c>
      <c r="K97" s="42"/>
      <c r="L97" s="14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6.96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14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5.15" customHeight="1">
      <c r="A99" s="40"/>
      <c r="B99" s="41"/>
      <c r="C99" s="34" t="s">
        <v>25</v>
      </c>
      <c r="D99" s="42"/>
      <c r="E99" s="42"/>
      <c r="F99" s="29" t="str">
        <f>E15</f>
        <v>Obec Zlatá Koruna</v>
      </c>
      <c r="G99" s="42"/>
      <c r="H99" s="42"/>
      <c r="I99" s="34" t="s">
        <v>31</v>
      </c>
      <c r="J99" s="38" t="str">
        <f>E21</f>
        <v>Ing. Ladislav Sláma</v>
      </c>
      <c r="K99" s="42"/>
      <c r="L99" s="146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25.65" customHeight="1">
      <c r="A100" s="40"/>
      <c r="B100" s="41"/>
      <c r="C100" s="34" t="s">
        <v>29</v>
      </c>
      <c r="D100" s="42"/>
      <c r="E100" s="42"/>
      <c r="F100" s="29" t="str">
        <f>IF(E18="","",E18)</f>
        <v>Vyplň údaj</v>
      </c>
      <c r="G100" s="42"/>
      <c r="H100" s="42"/>
      <c r="I100" s="34" t="s">
        <v>34</v>
      </c>
      <c r="J100" s="38" t="str">
        <f>E24</f>
        <v>Filip Šimek www.rozp.cz</v>
      </c>
      <c r="K100" s="42"/>
      <c r="L100" s="146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0.32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146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10" customFormat="1" ht="29.28" customHeight="1">
      <c r="A102" s="182"/>
      <c r="B102" s="183"/>
      <c r="C102" s="184" t="s">
        <v>134</v>
      </c>
      <c r="D102" s="185" t="s">
        <v>58</v>
      </c>
      <c r="E102" s="185" t="s">
        <v>54</v>
      </c>
      <c r="F102" s="185" t="s">
        <v>55</v>
      </c>
      <c r="G102" s="185" t="s">
        <v>135</v>
      </c>
      <c r="H102" s="185" t="s">
        <v>136</v>
      </c>
      <c r="I102" s="185" t="s">
        <v>137</v>
      </c>
      <c r="J102" s="185" t="s">
        <v>129</v>
      </c>
      <c r="K102" s="186" t="s">
        <v>138</v>
      </c>
      <c r="L102" s="187"/>
      <c r="M102" s="94" t="s">
        <v>19</v>
      </c>
      <c r="N102" s="95" t="s">
        <v>43</v>
      </c>
      <c r="O102" s="95" t="s">
        <v>139</v>
      </c>
      <c r="P102" s="95" t="s">
        <v>140</v>
      </c>
      <c r="Q102" s="95" t="s">
        <v>141</v>
      </c>
      <c r="R102" s="95" t="s">
        <v>142</v>
      </c>
      <c r="S102" s="95" t="s">
        <v>143</v>
      </c>
      <c r="T102" s="96" t="s">
        <v>144</v>
      </c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</row>
    <row r="103" s="2" customFormat="1" ht="22.8" customHeight="1">
      <c r="A103" s="40"/>
      <c r="B103" s="41"/>
      <c r="C103" s="101" t="s">
        <v>145</v>
      </c>
      <c r="D103" s="42"/>
      <c r="E103" s="42"/>
      <c r="F103" s="42"/>
      <c r="G103" s="42"/>
      <c r="H103" s="42"/>
      <c r="I103" s="42"/>
      <c r="J103" s="188">
        <f>BK103</f>
        <v>0</v>
      </c>
      <c r="K103" s="42"/>
      <c r="L103" s="46"/>
      <c r="M103" s="97"/>
      <c r="N103" s="189"/>
      <c r="O103" s="98"/>
      <c r="P103" s="190">
        <f>P104+P552</f>
        <v>0</v>
      </c>
      <c r="Q103" s="98"/>
      <c r="R103" s="190">
        <f>R104+R552</f>
        <v>207.07634854</v>
      </c>
      <c r="S103" s="98"/>
      <c r="T103" s="191">
        <f>T104+T552</f>
        <v>0.4415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72</v>
      </c>
      <c r="AU103" s="19" t="s">
        <v>130</v>
      </c>
      <c r="BK103" s="192">
        <f>BK104+BK552</f>
        <v>0</v>
      </c>
    </row>
    <row r="104" s="11" customFormat="1" ht="25.92" customHeight="1">
      <c r="A104" s="11"/>
      <c r="B104" s="193"/>
      <c r="C104" s="194"/>
      <c r="D104" s="195" t="s">
        <v>72</v>
      </c>
      <c r="E104" s="196" t="s">
        <v>234</v>
      </c>
      <c r="F104" s="196" t="s">
        <v>235</v>
      </c>
      <c r="G104" s="194"/>
      <c r="H104" s="194"/>
      <c r="I104" s="197"/>
      <c r="J104" s="198">
        <f>BK104</f>
        <v>0</v>
      </c>
      <c r="K104" s="194"/>
      <c r="L104" s="199"/>
      <c r="M104" s="200"/>
      <c r="N104" s="201"/>
      <c r="O104" s="201"/>
      <c r="P104" s="202">
        <f>P105+P158+P196+P319+P330+P339+P484+P541+P549</f>
        <v>0</v>
      </c>
      <c r="Q104" s="201"/>
      <c r="R104" s="202">
        <f>R105+R158+R196+R319+R330+R339+R484+R541+R549</f>
        <v>187.23171973000001</v>
      </c>
      <c r="S104" s="201"/>
      <c r="T104" s="203">
        <f>T105+T158+T196+T319+T330+T339+T484+T541+T549</f>
        <v>0.4415</v>
      </c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R104" s="204" t="s">
        <v>81</v>
      </c>
      <c r="AT104" s="205" t="s">
        <v>72</v>
      </c>
      <c r="AU104" s="205" t="s">
        <v>73</v>
      </c>
      <c r="AY104" s="204" t="s">
        <v>147</v>
      </c>
      <c r="BK104" s="206">
        <f>BK105+BK158+BK196+BK319+BK330+BK339+BK484+BK541+BK549</f>
        <v>0</v>
      </c>
    </row>
    <row r="105" s="11" customFormat="1" ht="22.8" customHeight="1">
      <c r="A105" s="11"/>
      <c r="B105" s="193"/>
      <c r="C105" s="194"/>
      <c r="D105" s="195" t="s">
        <v>72</v>
      </c>
      <c r="E105" s="252" t="s">
        <v>81</v>
      </c>
      <c r="F105" s="252" t="s">
        <v>236</v>
      </c>
      <c r="G105" s="194"/>
      <c r="H105" s="194"/>
      <c r="I105" s="197"/>
      <c r="J105" s="253">
        <f>BK105</f>
        <v>0</v>
      </c>
      <c r="K105" s="194"/>
      <c r="L105" s="199"/>
      <c r="M105" s="200"/>
      <c r="N105" s="201"/>
      <c r="O105" s="201"/>
      <c r="P105" s="202">
        <f>SUM(P106:P157)</f>
        <v>0</v>
      </c>
      <c r="Q105" s="201"/>
      <c r="R105" s="202">
        <f>SUM(R106:R157)</f>
        <v>0.260015</v>
      </c>
      <c r="S105" s="201"/>
      <c r="T105" s="203">
        <f>SUM(T106:T157)</f>
        <v>0</v>
      </c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R105" s="204" t="s">
        <v>81</v>
      </c>
      <c r="AT105" s="205" t="s">
        <v>72</v>
      </c>
      <c r="AU105" s="205" t="s">
        <v>81</v>
      </c>
      <c r="AY105" s="204" t="s">
        <v>147</v>
      </c>
      <c r="BK105" s="206">
        <f>SUM(BK106:BK157)</f>
        <v>0</v>
      </c>
    </row>
    <row r="106" s="2" customFormat="1" ht="37.8" customHeight="1">
      <c r="A106" s="40"/>
      <c r="B106" s="41"/>
      <c r="C106" s="207" t="s">
        <v>81</v>
      </c>
      <c r="D106" s="207" t="s">
        <v>148</v>
      </c>
      <c r="E106" s="208" t="s">
        <v>668</v>
      </c>
      <c r="F106" s="209" t="s">
        <v>669</v>
      </c>
      <c r="G106" s="210" t="s">
        <v>272</v>
      </c>
      <c r="H106" s="211">
        <v>2</v>
      </c>
      <c r="I106" s="212"/>
      <c r="J106" s="213">
        <f>ROUND(I106*H106,2)</f>
        <v>0</v>
      </c>
      <c r="K106" s="209" t="s">
        <v>240</v>
      </c>
      <c r="L106" s="46"/>
      <c r="M106" s="214" t="s">
        <v>19</v>
      </c>
      <c r="N106" s="215" t="s">
        <v>44</v>
      </c>
      <c r="O106" s="86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8" t="s">
        <v>152</v>
      </c>
      <c r="AT106" s="218" t="s">
        <v>148</v>
      </c>
      <c r="AU106" s="218" t="s">
        <v>83</v>
      </c>
      <c r="AY106" s="19" t="s">
        <v>147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9" t="s">
        <v>81</v>
      </c>
      <c r="BK106" s="219">
        <f>ROUND(I106*H106,2)</f>
        <v>0</v>
      </c>
      <c r="BL106" s="19" t="s">
        <v>152</v>
      </c>
      <c r="BM106" s="218" t="s">
        <v>670</v>
      </c>
    </row>
    <row r="107" s="2" customFormat="1">
      <c r="A107" s="40"/>
      <c r="B107" s="41"/>
      <c r="C107" s="42"/>
      <c r="D107" s="254" t="s">
        <v>242</v>
      </c>
      <c r="E107" s="42"/>
      <c r="F107" s="255" t="s">
        <v>671</v>
      </c>
      <c r="G107" s="42"/>
      <c r="H107" s="42"/>
      <c r="I107" s="256"/>
      <c r="J107" s="42"/>
      <c r="K107" s="42"/>
      <c r="L107" s="46"/>
      <c r="M107" s="257"/>
      <c r="N107" s="258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242</v>
      </c>
      <c r="AU107" s="19" t="s">
        <v>83</v>
      </c>
    </row>
    <row r="108" s="12" customFormat="1">
      <c r="A108" s="12"/>
      <c r="B108" s="220"/>
      <c r="C108" s="221"/>
      <c r="D108" s="222" t="s">
        <v>154</v>
      </c>
      <c r="E108" s="223" t="s">
        <v>19</v>
      </c>
      <c r="F108" s="224" t="s">
        <v>672</v>
      </c>
      <c r="G108" s="221"/>
      <c r="H108" s="223" t="s">
        <v>19</v>
      </c>
      <c r="I108" s="225"/>
      <c r="J108" s="221"/>
      <c r="K108" s="221"/>
      <c r="L108" s="226"/>
      <c r="M108" s="227"/>
      <c r="N108" s="228"/>
      <c r="O108" s="228"/>
      <c r="P108" s="228"/>
      <c r="Q108" s="228"/>
      <c r="R108" s="228"/>
      <c r="S108" s="228"/>
      <c r="T108" s="229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T108" s="230" t="s">
        <v>154</v>
      </c>
      <c r="AU108" s="230" t="s">
        <v>83</v>
      </c>
      <c r="AV108" s="12" t="s">
        <v>81</v>
      </c>
      <c r="AW108" s="12" t="s">
        <v>33</v>
      </c>
      <c r="AX108" s="12" t="s">
        <v>73</v>
      </c>
      <c r="AY108" s="230" t="s">
        <v>147</v>
      </c>
    </row>
    <row r="109" s="13" customFormat="1">
      <c r="A109" s="13"/>
      <c r="B109" s="231"/>
      <c r="C109" s="232"/>
      <c r="D109" s="222" t="s">
        <v>154</v>
      </c>
      <c r="E109" s="233" t="s">
        <v>19</v>
      </c>
      <c r="F109" s="234" t="s">
        <v>83</v>
      </c>
      <c r="G109" s="232"/>
      <c r="H109" s="235">
        <v>2</v>
      </c>
      <c r="I109" s="236"/>
      <c r="J109" s="232"/>
      <c r="K109" s="232"/>
      <c r="L109" s="237"/>
      <c r="M109" s="238"/>
      <c r="N109" s="239"/>
      <c r="O109" s="239"/>
      <c r="P109" s="239"/>
      <c r="Q109" s="239"/>
      <c r="R109" s="239"/>
      <c r="S109" s="239"/>
      <c r="T109" s="240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1" t="s">
        <v>154</v>
      </c>
      <c r="AU109" s="241" t="s">
        <v>83</v>
      </c>
      <c r="AV109" s="13" t="s">
        <v>83</v>
      </c>
      <c r="AW109" s="13" t="s">
        <v>33</v>
      </c>
      <c r="AX109" s="13" t="s">
        <v>81</v>
      </c>
      <c r="AY109" s="241" t="s">
        <v>147</v>
      </c>
    </row>
    <row r="110" s="2" customFormat="1" ht="37.8" customHeight="1">
      <c r="A110" s="40"/>
      <c r="B110" s="41"/>
      <c r="C110" s="207" t="s">
        <v>83</v>
      </c>
      <c r="D110" s="207" t="s">
        <v>148</v>
      </c>
      <c r="E110" s="208" t="s">
        <v>673</v>
      </c>
      <c r="F110" s="209" t="s">
        <v>674</v>
      </c>
      <c r="G110" s="210" t="s">
        <v>272</v>
      </c>
      <c r="H110" s="211">
        <v>61</v>
      </c>
      <c r="I110" s="212"/>
      <c r="J110" s="213">
        <f>ROUND(I110*H110,2)</f>
        <v>0</v>
      </c>
      <c r="K110" s="209" t="s">
        <v>240</v>
      </c>
      <c r="L110" s="46"/>
      <c r="M110" s="214" t="s">
        <v>19</v>
      </c>
      <c r="N110" s="215" t="s">
        <v>44</v>
      </c>
      <c r="O110" s="86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8" t="s">
        <v>152</v>
      </c>
      <c r="AT110" s="218" t="s">
        <v>148</v>
      </c>
      <c r="AU110" s="218" t="s">
        <v>83</v>
      </c>
      <c r="AY110" s="19" t="s">
        <v>147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19" t="s">
        <v>81</v>
      </c>
      <c r="BK110" s="219">
        <f>ROUND(I110*H110,2)</f>
        <v>0</v>
      </c>
      <c r="BL110" s="19" t="s">
        <v>152</v>
      </c>
      <c r="BM110" s="218" t="s">
        <v>675</v>
      </c>
    </row>
    <row r="111" s="2" customFormat="1">
      <c r="A111" s="40"/>
      <c r="B111" s="41"/>
      <c r="C111" s="42"/>
      <c r="D111" s="254" t="s">
        <v>242</v>
      </c>
      <c r="E111" s="42"/>
      <c r="F111" s="255" t="s">
        <v>676</v>
      </c>
      <c r="G111" s="42"/>
      <c r="H111" s="42"/>
      <c r="I111" s="256"/>
      <c r="J111" s="42"/>
      <c r="K111" s="42"/>
      <c r="L111" s="46"/>
      <c r="M111" s="257"/>
      <c r="N111" s="258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242</v>
      </c>
      <c r="AU111" s="19" t="s">
        <v>83</v>
      </c>
    </row>
    <row r="112" s="12" customFormat="1">
      <c r="A112" s="12"/>
      <c r="B112" s="220"/>
      <c r="C112" s="221"/>
      <c r="D112" s="222" t="s">
        <v>154</v>
      </c>
      <c r="E112" s="223" t="s">
        <v>19</v>
      </c>
      <c r="F112" s="224" t="s">
        <v>677</v>
      </c>
      <c r="G112" s="221"/>
      <c r="H112" s="223" t="s">
        <v>19</v>
      </c>
      <c r="I112" s="225"/>
      <c r="J112" s="221"/>
      <c r="K112" s="221"/>
      <c r="L112" s="226"/>
      <c r="M112" s="227"/>
      <c r="N112" s="228"/>
      <c r="O112" s="228"/>
      <c r="P112" s="228"/>
      <c r="Q112" s="228"/>
      <c r="R112" s="228"/>
      <c r="S112" s="228"/>
      <c r="T112" s="229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T112" s="230" t="s">
        <v>154</v>
      </c>
      <c r="AU112" s="230" t="s">
        <v>83</v>
      </c>
      <c r="AV112" s="12" t="s">
        <v>81</v>
      </c>
      <c r="AW112" s="12" t="s">
        <v>33</v>
      </c>
      <c r="AX112" s="12" t="s">
        <v>73</v>
      </c>
      <c r="AY112" s="230" t="s">
        <v>147</v>
      </c>
    </row>
    <row r="113" s="13" customFormat="1">
      <c r="A113" s="13"/>
      <c r="B113" s="231"/>
      <c r="C113" s="232"/>
      <c r="D113" s="222" t="s">
        <v>154</v>
      </c>
      <c r="E113" s="233" t="s">
        <v>19</v>
      </c>
      <c r="F113" s="234" t="s">
        <v>678</v>
      </c>
      <c r="G113" s="232"/>
      <c r="H113" s="235">
        <v>61</v>
      </c>
      <c r="I113" s="236"/>
      <c r="J113" s="232"/>
      <c r="K113" s="232"/>
      <c r="L113" s="237"/>
      <c r="M113" s="238"/>
      <c r="N113" s="239"/>
      <c r="O113" s="239"/>
      <c r="P113" s="239"/>
      <c r="Q113" s="239"/>
      <c r="R113" s="239"/>
      <c r="S113" s="239"/>
      <c r="T113" s="240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1" t="s">
        <v>154</v>
      </c>
      <c r="AU113" s="241" t="s">
        <v>83</v>
      </c>
      <c r="AV113" s="13" t="s">
        <v>83</v>
      </c>
      <c r="AW113" s="13" t="s">
        <v>33</v>
      </c>
      <c r="AX113" s="13" t="s">
        <v>81</v>
      </c>
      <c r="AY113" s="241" t="s">
        <v>147</v>
      </c>
    </row>
    <row r="114" s="2" customFormat="1" ht="24.15" customHeight="1">
      <c r="A114" s="40"/>
      <c r="B114" s="41"/>
      <c r="C114" s="207" t="s">
        <v>161</v>
      </c>
      <c r="D114" s="207" t="s">
        <v>148</v>
      </c>
      <c r="E114" s="208" t="s">
        <v>679</v>
      </c>
      <c r="F114" s="209" t="s">
        <v>680</v>
      </c>
      <c r="G114" s="210" t="s">
        <v>239</v>
      </c>
      <c r="H114" s="211">
        <v>59.5</v>
      </c>
      <c r="I114" s="212"/>
      <c r="J114" s="213">
        <f>ROUND(I114*H114,2)</f>
        <v>0</v>
      </c>
      <c r="K114" s="209" t="s">
        <v>240</v>
      </c>
      <c r="L114" s="46"/>
      <c r="M114" s="214" t="s">
        <v>19</v>
      </c>
      <c r="N114" s="215" t="s">
        <v>44</v>
      </c>
      <c r="O114" s="86"/>
      <c r="P114" s="216">
        <f>O114*H114</f>
        <v>0</v>
      </c>
      <c r="Q114" s="216">
        <v>0.00149</v>
      </c>
      <c r="R114" s="216">
        <f>Q114*H114</f>
        <v>0.088654999999999998</v>
      </c>
      <c r="S114" s="216">
        <v>0</v>
      </c>
      <c r="T114" s="21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8" t="s">
        <v>152</v>
      </c>
      <c r="AT114" s="218" t="s">
        <v>148</v>
      </c>
      <c r="AU114" s="218" t="s">
        <v>83</v>
      </c>
      <c r="AY114" s="19" t="s">
        <v>147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19" t="s">
        <v>81</v>
      </c>
      <c r="BK114" s="219">
        <f>ROUND(I114*H114,2)</f>
        <v>0</v>
      </c>
      <c r="BL114" s="19" t="s">
        <v>152</v>
      </c>
      <c r="BM114" s="218" t="s">
        <v>681</v>
      </c>
    </row>
    <row r="115" s="2" customFormat="1">
      <c r="A115" s="40"/>
      <c r="B115" s="41"/>
      <c r="C115" s="42"/>
      <c r="D115" s="254" t="s">
        <v>242</v>
      </c>
      <c r="E115" s="42"/>
      <c r="F115" s="255" t="s">
        <v>682</v>
      </c>
      <c r="G115" s="42"/>
      <c r="H115" s="42"/>
      <c r="I115" s="256"/>
      <c r="J115" s="42"/>
      <c r="K115" s="42"/>
      <c r="L115" s="46"/>
      <c r="M115" s="257"/>
      <c r="N115" s="258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242</v>
      </c>
      <c r="AU115" s="19" t="s">
        <v>83</v>
      </c>
    </row>
    <row r="116" s="13" customFormat="1">
      <c r="A116" s="13"/>
      <c r="B116" s="231"/>
      <c r="C116" s="232"/>
      <c r="D116" s="222" t="s">
        <v>154</v>
      </c>
      <c r="E116" s="233" t="s">
        <v>19</v>
      </c>
      <c r="F116" s="234" t="s">
        <v>683</v>
      </c>
      <c r="G116" s="232"/>
      <c r="H116" s="235">
        <v>59.5</v>
      </c>
      <c r="I116" s="236"/>
      <c r="J116" s="232"/>
      <c r="K116" s="232"/>
      <c r="L116" s="237"/>
      <c r="M116" s="238"/>
      <c r="N116" s="239"/>
      <c r="O116" s="239"/>
      <c r="P116" s="239"/>
      <c r="Q116" s="239"/>
      <c r="R116" s="239"/>
      <c r="S116" s="239"/>
      <c r="T116" s="240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1" t="s">
        <v>154</v>
      </c>
      <c r="AU116" s="241" t="s">
        <v>83</v>
      </c>
      <c r="AV116" s="13" t="s">
        <v>83</v>
      </c>
      <c r="AW116" s="13" t="s">
        <v>33</v>
      </c>
      <c r="AX116" s="13" t="s">
        <v>81</v>
      </c>
      <c r="AY116" s="241" t="s">
        <v>147</v>
      </c>
    </row>
    <row r="117" s="2" customFormat="1" ht="44.25" customHeight="1">
      <c r="A117" s="40"/>
      <c r="B117" s="41"/>
      <c r="C117" s="207" t="s">
        <v>152</v>
      </c>
      <c r="D117" s="207" t="s">
        <v>148</v>
      </c>
      <c r="E117" s="208" t="s">
        <v>684</v>
      </c>
      <c r="F117" s="209" t="s">
        <v>685</v>
      </c>
      <c r="G117" s="210" t="s">
        <v>239</v>
      </c>
      <c r="H117" s="211">
        <v>59.5</v>
      </c>
      <c r="I117" s="212"/>
      <c r="J117" s="213">
        <f>ROUND(I117*H117,2)</f>
        <v>0</v>
      </c>
      <c r="K117" s="209" t="s">
        <v>240</v>
      </c>
      <c r="L117" s="46"/>
      <c r="M117" s="214" t="s">
        <v>19</v>
      </c>
      <c r="N117" s="215" t="s">
        <v>44</v>
      </c>
      <c r="O117" s="86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8" t="s">
        <v>152</v>
      </c>
      <c r="AT117" s="218" t="s">
        <v>148</v>
      </c>
      <c r="AU117" s="218" t="s">
        <v>83</v>
      </c>
      <c r="AY117" s="19" t="s">
        <v>147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19" t="s">
        <v>81</v>
      </c>
      <c r="BK117" s="219">
        <f>ROUND(I117*H117,2)</f>
        <v>0</v>
      </c>
      <c r="BL117" s="19" t="s">
        <v>152</v>
      </c>
      <c r="BM117" s="218" t="s">
        <v>686</v>
      </c>
    </row>
    <row r="118" s="2" customFormat="1">
      <c r="A118" s="40"/>
      <c r="B118" s="41"/>
      <c r="C118" s="42"/>
      <c r="D118" s="254" t="s">
        <v>242</v>
      </c>
      <c r="E118" s="42"/>
      <c r="F118" s="255" t="s">
        <v>687</v>
      </c>
      <c r="G118" s="42"/>
      <c r="H118" s="42"/>
      <c r="I118" s="256"/>
      <c r="J118" s="42"/>
      <c r="K118" s="42"/>
      <c r="L118" s="46"/>
      <c r="M118" s="257"/>
      <c r="N118" s="258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242</v>
      </c>
      <c r="AU118" s="19" t="s">
        <v>83</v>
      </c>
    </row>
    <row r="119" s="2" customFormat="1" ht="33" customHeight="1">
      <c r="A119" s="40"/>
      <c r="B119" s="41"/>
      <c r="C119" s="207" t="s">
        <v>169</v>
      </c>
      <c r="D119" s="207" t="s">
        <v>148</v>
      </c>
      <c r="E119" s="208" t="s">
        <v>688</v>
      </c>
      <c r="F119" s="209" t="s">
        <v>689</v>
      </c>
      <c r="G119" s="210" t="s">
        <v>272</v>
      </c>
      <c r="H119" s="211">
        <v>63</v>
      </c>
      <c r="I119" s="212"/>
      <c r="J119" s="213">
        <f>ROUND(I119*H119,2)</f>
        <v>0</v>
      </c>
      <c r="K119" s="209" t="s">
        <v>240</v>
      </c>
      <c r="L119" s="46"/>
      <c r="M119" s="214" t="s">
        <v>19</v>
      </c>
      <c r="N119" s="215" t="s">
        <v>44</v>
      </c>
      <c r="O119" s="86"/>
      <c r="P119" s="216">
        <f>O119*H119</f>
        <v>0</v>
      </c>
      <c r="Q119" s="216">
        <v>0.0027200000000000002</v>
      </c>
      <c r="R119" s="216">
        <f>Q119*H119</f>
        <v>0.17136000000000001</v>
      </c>
      <c r="S119" s="216">
        <v>0</v>
      </c>
      <c r="T119" s="21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8" t="s">
        <v>152</v>
      </c>
      <c r="AT119" s="218" t="s">
        <v>148</v>
      </c>
      <c r="AU119" s="218" t="s">
        <v>83</v>
      </c>
      <c r="AY119" s="19" t="s">
        <v>147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19" t="s">
        <v>81</v>
      </c>
      <c r="BK119" s="219">
        <f>ROUND(I119*H119,2)</f>
        <v>0</v>
      </c>
      <c r="BL119" s="19" t="s">
        <v>152</v>
      </c>
      <c r="BM119" s="218" t="s">
        <v>690</v>
      </c>
    </row>
    <row r="120" s="2" customFormat="1">
      <c r="A120" s="40"/>
      <c r="B120" s="41"/>
      <c r="C120" s="42"/>
      <c r="D120" s="254" t="s">
        <v>242</v>
      </c>
      <c r="E120" s="42"/>
      <c r="F120" s="255" t="s">
        <v>691</v>
      </c>
      <c r="G120" s="42"/>
      <c r="H120" s="42"/>
      <c r="I120" s="256"/>
      <c r="J120" s="42"/>
      <c r="K120" s="42"/>
      <c r="L120" s="46"/>
      <c r="M120" s="257"/>
      <c r="N120" s="258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242</v>
      </c>
      <c r="AU120" s="19" t="s">
        <v>83</v>
      </c>
    </row>
    <row r="121" s="2" customFormat="1" ht="37.8" customHeight="1">
      <c r="A121" s="40"/>
      <c r="B121" s="41"/>
      <c r="C121" s="207" t="s">
        <v>176</v>
      </c>
      <c r="D121" s="207" t="s">
        <v>148</v>
      </c>
      <c r="E121" s="208" t="s">
        <v>692</v>
      </c>
      <c r="F121" s="209" t="s">
        <v>693</v>
      </c>
      <c r="G121" s="210" t="s">
        <v>272</v>
      </c>
      <c r="H121" s="211">
        <v>63</v>
      </c>
      <c r="I121" s="212"/>
      <c r="J121" s="213">
        <f>ROUND(I121*H121,2)</f>
        <v>0</v>
      </c>
      <c r="K121" s="209" t="s">
        <v>240</v>
      </c>
      <c r="L121" s="46"/>
      <c r="M121" s="214" t="s">
        <v>19</v>
      </c>
      <c r="N121" s="215" t="s">
        <v>44</v>
      </c>
      <c r="O121" s="86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8" t="s">
        <v>152</v>
      </c>
      <c r="AT121" s="218" t="s">
        <v>148</v>
      </c>
      <c r="AU121" s="218" t="s">
        <v>83</v>
      </c>
      <c r="AY121" s="19" t="s">
        <v>147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19" t="s">
        <v>81</v>
      </c>
      <c r="BK121" s="219">
        <f>ROUND(I121*H121,2)</f>
        <v>0</v>
      </c>
      <c r="BL121" s="19" t="s">
        <v>152</v>
      </c>
      <c r="BM121" s="218" t="s">
        <v>694</v>
      </c>
    </row>
    <row r="122" s="2" customFormat="1">
      <c r="A122" s="40"/>
      <c r="B122" s="41"/>
      <c r="C122" s="42"/>
      <c r="D122" s="254" t="s">
        <v>242</v>
      </c>
      <c r="E122" s="42"/>
      <c r="F122" s="255" t="s">
        <v>695</v>
      </c>
      <c r="G122" s="42"/>
      <c r="H122" s="42"/>
      <c r="I122" s="256"/>
      <c r="J122" s="42"/>
      <c r="K122" s="42"/>
      <c r="L122" s="46"/>
      <c r="M122" s="257"/>
      <c r="N122" s="258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242</v>
      </c>
      <c r="AU122" s="19" t="s">
        <v>83</v>
      </c>
    </row>
    <row r="123" s="2" customFormat="1" ht="66.75" customHeight="1">
      <c r="A123" s="40"/>
      <c r="B123" s="41"/>
      <c r="C123" s="207" t="s">
        <v>182</v>
      </c>
      <c r="D123" s="207" t="s">
        <v>148</v>
      </c>
      <c r="E123" s="208" t="s">
        <v>696</v>
      </c>
      <c r="F123" s="209" t="s">
        <v>697</v>
      </c>
      <c r="G123" s="210" t="s">
        <v>272</v>
      </c>
      <c r="H123" s="211">
        <v>63</v>
      </c>
      <c r="I123" s="212"/>
      <c r="J123" s="213">
        <f>ROUND(I123*H123,2)</f>
        <v>0</v>
      </c>
      <c r="K123" s="209" t="s">
        <v>240</v>
      </c>
      <c r="L123" s="46"/>
      <c r="M123" s="214" t="s">
        <v>19</v>
      </c>
      <c r="N123" s="215" t="s">
        <v>44</v>
      </c>
      <c r="O123" s="86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8" t="s">
        <v>152</v>
      </c>
      <c r="AT123" s="218" t="s">
        <v>148</v>
      </c>
      <c r="AU123" s="218" t="s">
        <v>83</v>
      </c>
      <c r="AY123" s="19" t="s">
        <v>147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9" t="s">
        <v>81</v>
      </c>
      <c r="BK123" s="219">
        <f>ROUND(I123*H123,2)</f>
        <v>0</v>
      </c>
      <c r="BL123" s="19" t="s">
        <v>152</v>
      </c>
      <c r="BM123" s="218" t="s">
        <v>698</v>
      </c>
    </row>
    <row r="124" s="2" customFormat="1">
      <c r="A124" s="40"/>
      <c r="B124" s="41"/>
      <c r="C124" s="42"/>
      <c r="D124" s="254" t="s">
        <v>242</v>
      </c>
      <c r="E124" s="42"/>
      <c r="F124" s="255" t="s">
        <v>699</v>
      </c>
      <c r="G124" s="42"/>
      <c r="H124" s="42"/>
      <c r="I124" s="256"/>
      <c r="J124" s="42"/>
      <c r="K124" s="42"/>
      <c r="L124" s="46"/>
      <c r="M124" s="257"/>
      <c r="N124" s="258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242</v>
      </c>
      <c r="AU124" s="19" t="s">
        <v>83</v>
      </c>
    </row>
    <row r="125" s="2" customFormat="1" ht="62.7" customHeight="1">
      <c r="A125" s="40"/>
      <c r="B125" s="41"/>
      <c r="C125" s="207" t="s">
        <v>189</v>
      </c>
      <c r="D125" s="207" t="s">
        <v>148</v>
      </c>
      <c r="E125" s="208" t="s">
        <v>700</v>
      </c>
      <c r="F125" s="209" t="s">
        <v>701</v>
      </c>
      <c r="G125" s="210" t="s">
        <v>272</v>
      </c>
      <c r="H125" s="211">
        <v>56.700000000000003</v>
      </c>
      <c r="I125" s="212"/>
      <c r="J125" s="213">
        <f>ROUND(I125*H125,2)</f>
        <v>0</v>
      </c>
      <c r="K125" s="209" t="s">
        <v>240</v>
      </c>
      <c r="L125" s="46"/>
      <c r="M125" s="214" t="s">
        <v>19</v>
      </c>
      <c r="N125" s="215" t="s">
        <v>44</v>
      </c>
      <c r="O125" s="86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8" t="s">
        <v>152</v>
      </c>
      <c r="AT125" s="218" t="s">
        <v>148</v>
      </c>
      <c r="AU125" s="218" t="s">
        <v>83</v>
      </c>
      <c r="AY125" s="19" t="s">
        <v>147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19" t="s">
        <v>81</v>
      </c>
      <c r="BK125" s="219">
        <f>ROUND(I125*H125,2)</f>
        <v>0</v>
      </c>
      <c r="BL125" s="19" t="s">
        <v>152</v>
      </c>
      <c r="BM125" s="218" t="s">
        <v>702</v>
      </c>
    </row>
    <row r="126" s="2" customFormat="1">
      <c r="A126" s="40"/>
      <c r="B126" s="41"/>
      <c r="C126" s="42"/>
      <c r="D126" s="254" t="s">
        <v>242</v>
      </c>
      <c r="E126" s="42"/>
      <c r="F126" s="255" t="s">
        <v>703</v>
      </c>
      <c r="G126" s="42"/>
      <c r="H126" s="42"/>
      <c r="I126" s="256"/>
      <c r="J126" s="42"/>
      <c r="K126" s="42"/>
      <c r="L126" s="46"/>
      <c r="M126" s="257"/>
      <c r="N126" s="258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242</v>
      </c>
      <c r="AU126" s="19" t="s">
        <v>83</v>
      </c>
    </row>
    <row r="127" s="12" customFormat="1">
      <c r="A127" s="12"/>
      <c r="B127" s="220"/>
      <c r="C127" s="221"/>
      <c r="D127" s="222" t="s">
        <v>154</v>
      </c>
      <c r="E127" s="223" t="s">
        <v>19</v>
      </c>
      <c r="F127" s="224" t="s">
        <v>704</v>
      </c>
      <c r="G127" s="221"/>
      <c r="H127" s="223" t="s">
        <v>19</v>
      </c>
      <c r="I127" s="225"/>
      <c r="J127" s="221"/>
      <c r="K127" s="221"/>
      <c r="L127" s="226"/>
      <c r="M127" s="227"/>
      <c r="N127" s="228"/>
      <c r="O127" s="228"/>
      <c r="P127" s="228"/>
      <c r="Q127" s="228"/>
      <c r="R127" s="228"/>
      <c r="S127" s="228"/>
      <c r="T127" s="229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T127" s="230" t="s">
        <v>154</v>
      </c>
      <c r="AU127" s="230" t="s">
        <v>83</v>
      </c>
      <c r="AV127" s="12" t="s">
        <v>81</v>
      </c>
      <c r="AW127" s="12" t="s">
        <v>33</v>
      </c>
      <c r="AX127" s="12" t="s">
        <v>73</v>
      </c>
      <c r="AY127" s="230" t="s">
        <v>147</v>
      </c>
    </row>
    <row r="128" s="13" customFormat="1">
      <c r="A128" s="13"/>
      <c r="B128" s="231"/>
      <c r="C128" s="232"/>
      <c r="D128" s="222" t="s">
        <v>154</v>
      </c>
      <c r="E128" s="233" t="s">
        <v>19</v>
      </c>
      <c r="F128" s="234" t="s">
        <v>705</v>
      </c>
      <c r="G128" s="232"/>
      <c r="H128" s="235">
        <v>126</v>
      </c>
      <c r="I128" s="236"/>
      <c r="J128" s="232"/>
      <c r="K128" s="232"/>
      <c r="L128" s="237"/>
      <c r="M128" s="238"/>
      <c r="N128" s="239"/>
      <c r="O128" s="239"/>
      <c r="P128" s="239"/>
      <c r="Q128" s="239"/>
      <c r="R128" s="239"/>
      <c r="S128" s="239"/>
      <c r="T128" s="24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1" t="s">
        <v>154</v>
      </c>
      <c r="AU128" s="241" t="s">
        <v>83</v>
      </c>
      <c r="AV128" s="13" t="s">
        <v>83</v>
      </c>
      <c r="AW128" s="13" t="s">
        <v>33</v>
      </c>
      <c r="AX128" s="13" t="s">
        <v>73</v>
      </c>
      <c r="AY128" s="241" t="s">
        <v>147</v>
      </c>
    </row>
    <row r="129" s="13" customFormat="1">
      <c r="A129" s="13"/>
      <c r="B129" s="231"/>
      <c r="C129" s="232"/>
      <c r="D129" s="222" t="s">
        <v>154</v>
      </c>
      <c r="E129" s="233" t="s">
        <v>19</v>
      </c>
      <c r="F129" s="234" t="s">
        <v>706</v>
      </c>
      <c r="G129" s="232"/>
      <c r="H129" s="235">
        <v>-69.299999999999997</v>
      </c>
      <c r="I129" s="236"/>
      <c r="J129" s="232"/>
      <c r="K129" s="232"/>
      <c r="L129" s="237"/>
      <c r="M129" s="238"/>
      <c r="N129" s="239"/>
      <c r="O129" s="239"/>
      <c r="P129" s="239"/>
      <c r="Q129" s="239"/>
      <c r="R129" s="239"/>
      <c r="S129" s="239"/>
      <c r="T129" s="24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1" t="s">
        <v>154</v>
      </c>
      <c r="AU129" s="241" t="s">
        <v>83</v>
      </c>
      <c r="AV129" s="13" t="s">
        <v>83</v>
      </c>
      <c r="AW129" s="13" t="s">
        <v>33</v>
      </c>
      <c r="AX129" s="13" t="s">
        <v>73</v>
      </c>
      <c r="AY129" s="241" t="s">
        <v>147</v>
      </c>
    </row>
    <row r="130" s="15" customFormat="1">
      <c r="A130" s="15"/>
      <c r="B130" s="259"/>
      <c r="C130" s="260"/>
      <c r="D130" s="222" t="s">
        <v>154</v>
      </c>
      <c r="E130" s="261" t="s">
        <v>19</v>
      </c>
      <c r="F130" s="262" t="s">
        <v>287</v>
      </c>
      <c r="G130" s="260"/>
      <c r="H130" s="263">
        <v>56.700000000000003</v>
      </c>
      <c r="I130" s="264"/>
      <c r="J130" s="260"/>
      <c r="K130" s="260"/>
      <c r="L130" s="265"/>
      <c r="M130" s="266"/>
      <c r="N130" s="267"/>
      <c r="O130" s="267"/>
      <c r="P130" s="267"/>
      <c r="Q130" s="267"/>
      <c r="R130" s="267"/>
      <c r="S130" s="267"/>
      <c r="T130" s="268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9" t="s">
        <v>154</v>
      </c>
      <c r="AU130" s="269" t="s">
        <v>83</v>
      </c>
      <c r="AV130" s="15" t="s">
        <v>152</v>
      </c>
      <c r="AW130" s="15" t="s">
        <v>33</v>
      </c>
      <c r="AX130" s="15" t="s">
        <v>81</v>
      </c>
      <c r="AY130" s="269" t="s">
        <v>147</v>
      </c>
    </row>
    <row r="131" s="2" customFormat="1" ht="62.7" customHeight="1">
      <c r="A131" s="40"/>
      <c r="B131" s="41"/>
      <c r="C131" s="207" t="s">
        <v>195</v>
      </c>
      <c r="D131" s="207" t="s">
        <v>148</v>
      </c>
      <c r="E131" s="208" t="s">
        <v>707</v>
      </c>
      <c r="F131" s="209" t="s">
        <v>708</v>
      </c>
      <c r="G131" s="210" t="s">
        <v>272</v>
      </c>
      <c r="H131" s="211">
        <v>34.649999999999999</v>
      </c>
      <c r="I131" s="212"/>
      <c r="J131" s="213">
        <f>ROUND(I131*H131,2)</f>
        <v>0</v>
      </c>
      <c r="K131" s="209" t="s">
        <v>240</v>
      </c>
      <c r="L131" s="46"/>
      <c r="M131" s="214" t="s">
        <v>19</v>
      </c>
      <c r="N131" s="215" t="s">
        <v>44</v>
      </c>
      <c r="O131" s="86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8" t="s">
        <v>152</v>
      </c>
      <c r="AT131" s="218" t="s">
        <v>148</v>
      </c>
      <c r="AU131" s="218" t="s">
        <v>83</v>
      </c>
      <c r="AY131" s="19" t="s">
        <v>147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19" t="s">
        <v>81</v>
      </c>
      <c r="BK131" s="219">
        <f>ROUND(I131*H131,2)</f>
        <v>0</v>
      </c>
      <c r="BL131" s="19" t="s">
        <v>152</v>
      </c>
      <c r="BM131" s="218" t="s">
        <v>709</v>
      </c>
    </row>
    <row r="132" s="2" customFormat="1">
      <c r="A132" s="40"/>
      <c r="B132" s="41"/>
      <c r="C132" s="42"/>
      <c r="D132" s="254" t="s">
        <v>242</v>
      </c>
      <c r="E132" s="42"/>
      <c r="F132" s="255" t="s">
        <v>710</v>
      </c>
      <c r="G132" s="42"/>
      <c r="H132" s="42"/>
      <c r="I132" s="256"/>
      <c r="J132" s="42"/>
      <c r="K132" s="42"/>
      <c r="L132" s="46"/>
      <c r="M132" s="257"/>
      <c r="N132" s="258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242</v>
      </c>
      <c r="AU132" s="19" t="s">
        <v>83</v>
      </c>
    </row>
    <row r="133" s="13" customFormat="1">
      <c r="A133" s="13"/>
      <c r="B133" s="231"/>
      <c r="C133" s="232"/>
      <c r="D133" s="222" t="s">
        <v>154</v>
      </c>
      <c r="E133" s="233" t="s">
        <v>19</v>
      </c>
      <c r="F133" s="234" t="s">
        <v>711</v>
      </c>
      <c r="G133" s="232"/>
      <c r="H133" s="235">
        <v>34.649999999999999</v>
      </c>
      <c r="I133" s="236"/>
      <c r="J133" s="232"/>
      <c r="K133" s="232"/>
      <c r="L133" s="237"/>
      <c r="M133" s="238"/>
      <c r="N133" s="239"/>
      <c r="O133" s="239"/>
      <c r="P133" s="239"/>
      <c r="Q133" s="239"/>
      <c r="R133" s="239"/>
      <c r="S133" s="239"/>
      <c r="T133" s="24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1" t="s">
        <v>154</v>
      </c>
      <c r="AU133" s="241" t="s">
        <v>83</v>
      </c>
      <c r="AV133" s="13" t="s">
        <v>83</v>
      </c>
      <c r="AW133" s="13" t="s">
        <v>33</v>
      </c>
      <c r="AX133" s="13" t="s">
        <v>81</v>
      </c>
      <c r="AY133" s="241" t="s">
        <v>147</v>
      </c>
    </row>
    <row r="134" s="2" customFormat="1" ht="66.75" customHeight="1">
      <c r="A134" s="40"/>
      <c r="B134" s="41"/>
      <c r="C134" s="207" t="s">
        <v>200</v>
      </c>
      <c r="D134" s="207" t="s">
        <v>148</v>
      </c>
      <c r="E134" s="208" t="s">
        <v>712</v>
      </c>
      <c r="F134" s="209" t="s">
        <v>713</v>
      </c>
      <c r="G134" s="210" t="s">
        <v>272</v>
      </c>
      <c r="H134" s="211">
        <v>519.75</v>
      </c>
      <c r="I134" s="212"/>
      <c r="J134" s="213">
        <f>ROUND(I134*H134,2)</f>
        <v>0</v>
      </c>
      <c r="K134" s="209" t="s">
        <v>240</v>
      </c>
      <c r="L134" s="46"/>
      <c r="M134" s="214" t="s">
        <v>19</v>
      </c>
      <c r="N134" s="215" t="s">
        <v>44</v>
      </c>
      <c r="O134" s="86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8" t="s">
        <v>152</v>
      </c>
      <c r="AT134" s="218" t="s">
        <v>148</v>
      </c>
      <c r="AU134" s="218" t="s">
        <v>83</v>
      </c>
      <c r="AY134" s="19" t="s">
        <v>147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19" t="s">
        <v>81</v>
      </c>
      <c r="BK134" s="219">
        <f>ROUND(I134*H134,2)</f>
        <v>0</v>
      </c>
      <c r="BL134" s="19" t="s">
        <v>152</v>
      </c>
      <c r="BM134" s="218" t="s">
        <v>714</v>
      </c>
    </row>
    <row r="135" s="2" customFormat="1">
      <c r="A135" s="40"/>
      <c r="B135" s="41"/>
      <c r="C135" s="42"/>
      <c r="D135" s="254" t="s">
        <v>242</v>
      </c>
      <c r="E135" s="42"/>
      <c r="F135" s="255" t="s">
        <v>715</v>
      </c>
      <c r="G135" s="42"/>
      <c r="H135" s="42"/>
      <c r="I135" s="256"/>
      <c r="J135" s="42"/>
      <c r="K135" s="42"/>
      <c r="L135" s="46"/>
      <c r="M135" s="257"/>
      <c r="N135" s="258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242</v>
      </c>
      <c r="AU135" s="19" t="s">
        <v>83</v>
      </c>
    </row>
    <row r="136" s="13" customFormat="1">
      <c r="A136" s="13"/>
      <c r="B136" s="231"/>
      <c r="C136" s="232"/>
      <c r="D136" s="222" t="s">
        <v>154</v>
      </c>
      <c r="E136" s="233" t="s">
        <v>19</v>
      </c>
      <c r="F136" s="234" t="s">
        <v>716</v>
      </c>
      <c r="G136" s="232"/>
      <c r="H136" s="235">
        <v>519.75</v>
      </c>
      <c r="I136" s="236"/>
      <c r="J136" s="232"/>
      <c r="K136" s="232"/>
      <c r="L136" s="237"/>
      <c r="M136" s="238"/>
      <c r="N136" s="239"/>
      <c r="O136" s="239"/>
      <c r="P136" s="239"/>
      <c r="Q136" s="239"/>
      <c r="R136" s="239"/>
      <c r="S136" s="239"/>
      <c r="T136" s="24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1" t="s">
        <v>154</v>
      </c>
      <c r="AU136" s="241" t="s">
        <v>83</v>
      </c>
      <c r="AV136" s="13" t="s">
        <v>83</v>
      </c>
      <c r="AW136" s="13" t="s">
        <v>33</v>
      </c>
      <c r="AX136" s="13" t="s">
        <v>81</v>
      </c>
      <c r="AY136" s="241" t="s">
        <v>147</v>
      </c>
    </row>
    <row r="137" s="2" customFormat="1" ht="44.25" customHeight="1">
      <c r="A137" s="40"/>
      <c r="B137" s="41"/>
      <c r="C137" s="207" t="s">
        <v>208</v>
      </c>
      <c r="D137" s="207" t="s">
        <v>148</v>
      </c>
      <c r="E137" s="208" t="s">
        <v>717</v>
      </c>
      <c r="F137" s="209" t="s">
        <v>718</v>
      </c>
      <c r="G137" s="210" t="s">
        <v>272</v>
      </c>
      <c r="H137" s="211">
        <v>91.349999999999994</v>
      </c>
      <c r="I137" s="212"/>
      <c r="J137" s="213">
        <f>ROUND(I137*H137,2)</f>
        <v>0</v>
      </c>
      <c r="K137" s="209" t="s">
        <v>240</v>
      </c>
      <c r="L137" s="46"/>
      <c r="M137" s="214" t="s">
        <v>19</v>
      </c>
      <c r="N137" s="215" t="s">
        <v>44</v>
      </c>
      <c r="O137" s="86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8" t="s">
        <v>152</v>
      </c>
      <c r="AT137" s="218" t="s">
        <v>148</v>
      </c>
      <c r="AU137" s="218" t="s">
        <v>83</v>
      </c>
      <c r="AY137" s="19" t="s">
        <v>147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19" t="s">
        <v>81</v>
      </c>
      <c r="BK137" s="219">
        <f>ROUND(I137*H137,2)</f>
        <v>0</v>
      </c>
      <c r="BL137" s="19" t="s">
        <v>152</v>
      </c>
      <c r="BM137" s="218" t="s">
        <v>719</v>
      </c>
    </row>
    <row r="138" s="2" customFormat="1">
      <c r="A138" s="40"/>
      <c r="B138" s="41"/>
      <c r="C138" s="42"/>
      <c r="D138" s="254" t="s">
        <v>242</v>
      </c>
      <c r="E138" s="42"/>
      <c r="F138" s="255" t="s">
        <v>720</v>
      </c>
      <c r="G138" s="42"/>
      <c r="H138" s="42"/>
      <c r="I138" s="256"/>
      <c r="J138" s="42"/>
      <c r="K138" s="42"/>
      <c r="L138" s="46"/>
      <c r="M138" s="257"/>
      <c r="N138" s="258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242</v>
      </c>
      <c r="AU138" s="19" t="s">
        <v>83</v>
      </c>
    </row>
    <row r="139" s="12" customFormat="1">
      <c r="A139" s="12"/>
      <c r="B139" s="220"/>
      <c r="C139" s="221"/>
      <c r="D139" s="222" t="s">
        <v>154</v>
      </c>
      <c r="E139" s="223" t="s">
        <v>19</v>
      </c>
      <c r="F139" s="224" t="s">
        <v>721</v>
      </c>
      <c r="G139" s="221"/>
      <c r="H139" s="223" t="s">
        <v>19</v>
      </c>
      <c r="I139" s="225"/>
      <c r="J139" s="221"/>
      <c r="K139" s="221"/>
      <c r="L139" s="226"/>
      <c r="M139" s="227"/>
      <c r="N139" s="228"/>
      <c r="O139" s="228"/>
      <c r="P139" s="228"/>
      <c r="Q139" s="228"/>
      <c r="R139" s="228"/>
      <c r="S139" s="228"/>
      <c r="T139" s="229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T139" s="230" t="s">
        <v>154</v>
      </c>
      <c r="AU139" s="230" t="s">
        <v>83</v>
      </c>
      <c r="AV139" s="12" t="s">
        <v>81</v>
      </c>
      <c r="AW139" s="12" t="s">
        <v>33</v>
      </c>
      <c r="AX139" s="12" t="s">
        <v>73</v>
      </c>
      <c r="AY139" s="230" t="s">
        <v>147</v>
      </c>
    </row>
    <row r="140" s="13" customFormat="1">
      <c r="A140" s="13"/>
      <c r="B140" s="231"/>
      <c r="C140" s="232"/>
      <c r="D140" s="222" t="s">
        <v>154</v>
      </c>
      <c r="E140" s="233" t="s">
        <v>19</v>
      </c>
      <c r="F140" s="234" t="s">
        <v>722</v>
      </c>
      <c r="G140" s="232"/>
      <c r="H140" s="235">
        <v>28.350000000000001</v>
      </c>
      <c r="I140" s="236"/>
      <c r="J140" s="232"/>
      <c r="K140" s="232"/>
      <c r="L140" s="237"/>
      <c r="M140" s="238"/>
      <c r="N140" s="239"/>
      <c r="O140" s="239"/>
      <c r="P140" s="239"/>
      <c r="Q140" s="239"/>
      <c r="R140" s="239"/>
      <c r="S140" s="239"/>
      <c r="T140" s="24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1" t="s">
        <v>154</v>
      </c>
      <c r="AU140" s="241" t="s">
        <v>83</v>
      </c>
      <c r="AV140" s="13" t="s">
        <v>83</v>
      </c>
      <c r="AW140" s="13" t="s">
        <v>33</v>
      </c>
      <c r="AX140" s="13" t="s">
        <v>73</v>
      </c>
      <c r="AY140" s="241" t="s">
        <v>147</v>
      </c>
    </row>
    <row r="141" s="12" customFormat="1">
      <c r="A141" s="12"/>
      <c r="B141" s="220"/>
      <c r="C141" s="221"/>
      <c r="D141" s="222" t="s">
        <v>154</v>
      </c>
      <c r="E141" s="223" t="s">
        <v>19</v>
      </c>
      <c r="F141" s="224" t="s">
        <v>723</v>
      </c>
      <c r="G141" s="221"/>
      <c r="H141" s="223" t="s">
        <v>19</v>
      </c>
      <c r="I141" s="225"/>
      <c r="J141" s="221"/>
      <c r="K141" s="221"/>
      <c r="L141" s="226"/>
      <c r="M141" s="227"/>
      <c r="N141" s="228"/>
      <c r="O141" s="228"/>
      <c r="P141" s="228"/>
      <c r="Q141" s="228"/>
      <c r="R141" s="228"/>
      <c r="S141" s="228"/>
      <c r="T141" s="229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T141" s="230" t="s">
        <v>154</v>
      </c>
      <c r="AU141" s="230" t="s">
        <v>83</v>
      </c>
      <c r="AV141" s="12" t="s">
        <v>81</v>
      </c>
      <c r="AW141" s="12" t="s">
        <v>33</v>
      </c>
      <c r="AX141" s="12" t="s">
        <v>73</v>
      </c>
      <c r="AY141" s="230" t="s">
        <v>147</v>
      </c>
    </row>
    <row r="142" s="13" customFormat="1">
      <c r="A142" s="13"/>
      <c r="B142" s="231"/>
      <c r="C142" s="232"/>
      <c r="D142" s="222" t="s">
        <v>154</v>
      </c>
      <c r="E142" s="233" t="s">
        <v>19</v>
      </c>
      <c r="F142" s="234" t="s">
        <v>724</v>
      </c>
      <c r="G142" s="232"/>
      <c r="H142" s="235">
        <v>63</v>
      </c>
      <c r="I142" s="236"/>
      <c r="J142" s="232"/>
      <c r="K142" s="232"/>
      <c r="L142" s="237"/>
      <c r="M142" s="238"/>
      <c r="N142" s="239"/>
      <c r="O142" s="239"/>
      <c r="P142" s="239"/>
      <c r="Q142" s="239"/>
      <c r="R142" s="239"/>
      <c r="S142" s="239"/>
      <c r="T142" s="24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1" t="s">
        <v>154</v>
      </c>
      <c r="AU142" s="241" t="s">
        <v>83</v>
      </c>
      <c r="AV142" s="13" t="s">
        <v>83</v>
      </c>
      <c r="AW142" s="13" t="s">
        <v>33</v>
      </c>
      <c r="AX142" s="13" t="s">
        <v>73</v>
      </c>
      <c r="AY142" s="241" t="s">
        <v>147</v>
      </c>
    </row>
    <row r="143" s="15" customFormat="1">
      <c r="A143" s="15"/>
      <c r="B143" s="259"/>
      <c r="C143" s="260"/>
      <c r="D143" s="222" t="s">
        <v>154</v>
      </c>
      <c r="E143" s="261" t="s">
        <v>19</v>
      </c>
      <c r="F143" s="262" t="s">
        <v>287</v>
      </c>
      <c r="G143" s="260"/>
      <c r="H143" s="263">
        <v>91.349999999999994</v>
      </c>
      <c r="I143" s="264"/>
      <c r="J143" s="260"/>
      <c r="K143" s="260"/>
      <c r="L143" s="265"/>
      <c r="M143" s="266"/>
      <c r="N143" s="267"/>
      <c r="O143" s="267"/>
      <c r="P143" s="267"/>
      <c r="Q143" s="267"/>
      <c r="R143" s="267"/>
      <c r="S143" s="267"/>
      <c r="T143" s="268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9" t="s">
        <v>154</v>
      </c>
      <c r="AU143" s="269" t="s">
        <v>83</v>
      </c>
      <c r="AV143" s="15" t="s">
        <v>152</v>
      </c>
      <c r="AW143" s="15" t="s">
        <v>33</v>
      </c>
      <c r="AX143" s="15" t="s">
        <v>81</v>
      </c>
      <c r="AY143" s="269" t="s">
        <v>147</v>
      </c>
    </row>
    <row r="144" s="2" customFormat="1" ht="37.8" customHeight="1">
      <c r="A144" s="40"/>
      <c r="B144" s="41"/>
      <c r="C144" s="207" t="s">
        <v>8</v>
      </c>
      <c r="D144" s="207" t="s">
        <v>148</v>
      </c>
      <c r="E144" s="208" t="s">
        <v>725</v>
      </c>
      <c r="F144" s="209" t="s">
        <v>726</v>
      </c>
      <c r="G144" s="210" t="s">
        <v>272</v>
      </c>
      <c r="H144" s="211">
        <v>34.649999999999999</v>
      </c>
      <c r="I144" s="212"/>
      <c r="J144" s="213">
        <f>ROUND(I144*H144,2)</f>
        <v>0</v>
      </c>
      <c r="K144" s="209" t="s">
        <v>240</v>
      </c>
      <c r="L144" s="46"/>
      <c r="M144" s="214" t="s">
        <v>19</v>
      </c>
      <c r="N144" s="215" t="s">
        <v>44</v>
      </c>
      <c r="O144" s="86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8" t="s">
        <v>152</v>
      </c>
      <c r="AT144" s="218" t="s">
        <v>148</v>
      </c>
      <c r="AU144" s="218" t="s">
        <v>83</v>
      </c>
      <c r="AY144" s="19" t="s">
        <v>147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19" t="s">
        <v>81</v>
      </c>
      <c r="BK144" s="219">
        <f>ROUND(I144*H144,2)</f>
        <v>0</v>
      </c>
      <c r="BL144" s="19" t="s">
        <v>152</v>
      </c>
      <c r="BM144" s="218" t="s">
        <v>727</v>
      </c>
    </row>
    <row r="145" s="2" customFormat="1">
      <c r="A145" s="40"/>
      <c r="B145" s="41"/>
      <c r="C145" s="42"/>
      <c r="D145" s="254" t="s">
        <v>242</v>
      </c>
      <c r="E145" s="42"/>
      <c r="F145" s="255" t="s">
        <v>728</v>
      </c>
      <c r="G145" s="42"/>
      <c r="H145" s="42"/>
      <c r="I145" s="256"/>
      <c r="J145" s="42"/>
      <c r="K145" s="42"/>
      <c r="L145" s="46"/>
      <c r="M145" s="257"/>
      <c r="N145" s="258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242</v>
      </c>
      <c r="AU145" s="19" t="s">
        <v>83</v>
      </c>
    </row>
    <row r="146" s="2" customFormat="1" ht="44.25" customHeight="1">
      <c r="A146" s="40"/>
      <c r="B146" s="41"/>
      <c r="C146" s="207" t="s">
        <v>330</v>
      </c>
      <c r="D146" s="207" t="s">
        <v>148</v>
      </c>
      <c r="E146" s="208" t="s">
        <v>729</v>
      </c>
      <c r="F146" s="209" t="s">
        <v>730</v>
      </c>
      <c r="G146" s="210" t="s">
        <v>436</v>
      </c>
      <c r="H146" s="211">
        <v>62.369999999999997</v>
      </c>
      <c r="I146" s="212"/>
      <c r="J146" s="213">
        <f>ROUND(I146*H146,2)</f>
        <v>0</v>
      </c>
      <c r="K146" s="209" t="s">
        <v>240</v>
      </c>
      <c r="L146" s="46"/>
      <c r="M146" s="214" t="s">
        <v>19</v>
      </c>
      <c r="N146" s="215" t="s">
        <v>44</v>
      </c>
      <c r="O146" s="86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8" t="s">
        <v>152</v>
      </c>
      <c r="AT146" s="218" t="s">
        <v>148</v>
      </c>
      <c r="AU146" s="218" t="s">
        <v>83</v>
      </c>
      <c r="AY146" s="19" t="s">
        <v>147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19" t="s">
        <v>81</v>
      </c>
      <c r="BK146" s="219">
        <f>ROUND(I146*H146,2)</f>
        <v>0</v>
      </c>
      <c r="BL146" s="19" t="s">
        <v>152</v>
      </c>
      <c r="BM146" s="218" t="s">
        <v>731</v>
      </c>
    </row>
    <row r="147" s="2" customFormat="1">
      <c r="A147" s="40"/>
      <c r="B147" s="41"/>
      <c r="C147" s="42"/>
      <c r="D147" s="254" t="s">
        <v>242</v>
      </c>
      <c r="E147" s="42"/>
      <c r="F147" s="255" t="s">
        <v>732</v>
      </c>
      <c r="G147" s="42"/>
      <c r="H147" s="42"/>
      <c r="I147" s="256"/>
      <c r="J147" s="42"/>
      <c r="K147" s="42"/>
      <c r="L147" s="46"/>
      <c r="M147" s="257"/>
      <c r="N147" s="258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242</v>
      </c>
      <c r="AU147" s="19" t="s">
        <v>83</v>
      </c>
    </row>
    <row r="148" s="13" customFormat="1">
      <c r="A148" s="13"/>
      <c r="B148" s="231"/>
      <c r="C148" s="232"/>
      <c r="D148" s="222" t="s">
        <v>154</v>
      </c>
      <c r="E148" s="233" t="s">
        <v>19</v>
      </c>
      <c r="F148" s="234" t="s">
        <v>733</v>
      </c>
      <c r="G148" s="232"/>
      <c r="H148" s="235">
        <v>62.369999999999997</v>
      </c>
      <c r="I148" s="236"/>
      <c r="J148" s="232"/>
      <c r="K148" s="232"/>
      <c r="L148" s="237"/>
      <c r="M148" s="238"/>
      <c r="N148" s="239"/>
      <c r="O148" s="239"/>
      <c r="P148" s="239"/>
      <c r="Q148" s="239"/>
      <c r="R148" s="239"/>
      <c r="S148" s="239"/>
      <c r="T148" s="24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1" t="s">
        <v>154</v>
      </c>
      <c r="AU148" s="241" t="s">
        <v>83</v>
      </c>
      <c r="AV148" s="13" t="s">
        <v>83</v>
      </c>
      <c r="AW148" s="13" t="s">
        <v>33</v>
      </c>
      <c r="AX148" s="13" t="s">
        <v>81</v>
      </c>
      <c r="AY148" s="241" t="s">
        <v>147</v>
      </c>
    </row>
    <row r="149" s="2" customFormat="1" ht="49.05" customHeight="1">
      <c r="A149" s="40"/>
      <c r="B149" s="41"/>
      <c r="C149" s="207" t="s">
        <v>337</v>
      </c>
      <c r="D149" s="207" t="s">
        <v>148</v>
      </c>
      <c r="E149" s="208" t="s">
        <v>734</v>
      </c>
      <c r="F149" s="209" t="s">
        <v>735</v>
      </c>
      <c r="G149" s="210" t="s">
        <v>272</v>
      </c>
      <c r="H149" s="211">
        <v>28.350000000000001</v>
      </c>
      <c r="I149" s="212"/>
      <c r="J149" s="213">
        <f>ROUND(I149*H149,2)</f>
        <v>0</v>
      </c>
      <c r="K149" s="209" t="s">
        <v>240</v>
      </c>
      <c r="L149" s="46"/>
      <c r="M149" s="214" t="s">
        <v>19</v>
      </c>
      <c r="N149" s="215" t="s">
        <v>44</v>
      </c>
      <c r="O149" s="86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8" t="s">
        <v>152</v>
      </c>
      <c r="AT149" s="218" t="s">
        <v>148</v>
      </c>
      <c r="AU149" s="218" t="s">
        <v>83</v>
      </c>
      <c r="AY149" s="19" t="s">
        <v>147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19" t="s">
        <v>81</v>
      </c>
      <c r="BK149" s="219">
        <f>ROUND(I149*H149,2)</f>
        <v>0</v>
      </c>
      <c r="BL149" s="19" t="s">
        <v>152</v>
      </c>
      <c r="BM149" s="218" t="s">
        <v>736</v>
      </c>
    </row>
    <row r="150" s="2" customFormat="1">
      <c r="A150" s="40"/>
      <c r="B150" s="41"/>
      <c r="C150" s="42"/>
      <c r="D150" s="254" t="s">
        <v>242</v>
      </c>
      <c r="E150" s="42"/>
      <c r="F150" s="255" t="s">
        <v>737</v>
      </c>
      <c r="G150" s="42"/>
      <c r="H150" s="42"/>
      <c r="I150" s="256"/>
      <c r="J150" s="42"/>
      <c r="K150" s="42"/>
      <c r="L150" s="46"/>
      <c r="M150" s="257"/>
      <c r="N150" s="258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242</v>
      </c>
      <c r="AU150" s="19" t="s">
        <v>83</v>
      </c>
    </row>
    <row r="151" s="12" customFormat="1">
      <c r="A151" s="12"/>
      <c r="B151" s="220"/>
      <c r="C151" s="221"/>
      <c r="D151" s="222" t="s">
        <v>154</v>
      </c>
      <c r="E151" s="223" t="s">
        <v>19</v>
      </c>
      <c r="F151" s="224" t="s">
        <v>738</v>
      </c>
      <c r="G151" s="221"/>
      <c r="H151" s="223" t="s">
        <v>19</v>
      </c>
      <c r="I151" s="225"/>
      <c r="J151" s="221"/>
      <c r="K151" s="221"/>
      <c r="L151" s="226"/>
      <c r="M151" s="227"/>
      <c r="N151" s="228"/>
      <c r="O151" s="228"/>
      <c r="P151" s="228"/>
      <c r="Q151" s="228"/>
      <c r="R151" s="228"/>
      <c r="S151" s="228"/>
      <c r="T151" s="229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T151" s="230" t="s">
        <v>154</v>
      </c>
      <c r="AU151" s="230" t="s">
        <v>83</v>
      </c>
      <c r="AV151" s="12" t="s">
        <v>81</v>
      </c>
      <c r="AW151" s="12" t="s">
        <v>33</v>
      </c>
      <c r="AX151" s="12" t="s">
        <v>73</v>
      </c>
      <c r="AY151" s="230" t="s">
        <v>147</v>
      </c>
    </row>
    <row r="152" s="13" customFormat="1">
      <c r="A152" s="13"/>
      <c r="B152" s="231"/>
      <c r="C152" s="232"/>
      <c r="D152" s="222" t="s">
        <v>154</v>
      </c>
      <c r="E152" s="233" t="s">
        <v>19</v>
      </c>
      <c r="F152" s="234" t="s">
        <v>739</v>
      </c>
      <c r="G152" s="232"/>
      <c r="H152" s="235">
        <v>63</v>
      </c>
      <c r="I152" s="236"/>
      <c r="J152" s="232"/>
      <c r="K152" s="232"/>
      <c r="L152" s="237"/>
      <c r="M152" s="238"/>
      <c r="N152" s="239"/>
      <c r="O152" s="239"/>
      <c r="P152" s="239"/>
      <c r="Q152" s="239"/>
      <c r="R152" s="239"/>
      <c r="S152" s="239"/>
      <c r="T152" s="24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1" t="s">
        <v>154</v>
      </c>
      <c r="AU152" s="241" t="s">
        <v>83</v>
      </c>
      <c r="AV152" s="13" t="s">
        <v>83</v>
      </c>
      <c r="AW152" s="13" t="s">
        <v>33</v>
      </c>
      <c r="AX152" s="13" t="s">
        <v>73</v>
      </c>
      <c r="AY152" s="241" t="s">
        <v>147</v>
      </c>
    </row>
    <row r="153" s="13" customFormat="1">
      <c r="A153" s="13"/>
      <c r="B153" s="231"/>
      <c r="C153" s="232"/>
      <c r="D153" s="222" t="s">
        <v>154</v>
      </c>
      <c r="E153" s="233" t="s">
        <v>19</v>
      </c>
      <c r="F153" s="234" t="s">
        <v>740</v>
      </c>
      <c r="G153" s="232"/>
      <c r="H153" s="235">
        <v>-34.649999999999999</v>
      </c>
      <c r="I153" s="236"/>
      <c r="J153" s="232"/>
      <c r="K153" s="232"/>
      <c r="L153" s="237"/>
      <c r="M153" s="238"/>
      <c r="N153" s="239"/>
      <c r="O153" s="239"/>
      <c r="P153" s="239"/>
      <c r="Q153" s="239"/>
      <c r="R153" s="239"/>
      <c r="S153" s="239"/>
      <c r="T153" s="24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1" t="s">
        <v>154</v>
      </c>
      <c r="AU153" s="241" t="s">
        <v>83</v>
      </c>
      <c r="AV153" s="13" t="s">
        <v>83</v>
      </c>
      <c r="AW153" s="13" t="s">
        <v>33</v>
      </c>
      <c r="AX153" s="13" t="s">
        <v>73</v>
      </c>
      <c r="AY153" s="241" t="s">
        <v>147</v>
      </c>
    </row>
    <row r="154" s="15" customFormat="1">
      <c r="A154" s="15"/>
      <c r="B154" s="259"/>
      <c r="C154" s="260"/>
      <c r="D154" s="222" t="s">
        <v>154</v>
      </c>
      <c r="E154" s="261" t="s">
        <v>19</v>
      </c>
      <c r="F154" s="262" t="s">
        <v>287</v>
      </c>
      <c r="G154" s="260"/>
      <c r="H154" s="263">
        <v>28.350000000000001</v>
      </c>
      <c r="I154" s="264"/>
      <c r="J154" s="260"/>
      <c r="K154" s="260"/>
      <c r="L154" s="265"/>
      <c r="M154" s="266"/>
      <c r="N154" s="267"/>
      <c r="O154" s="267"/>
      <c r="P154" s="267"/>
      <c r="Q154" s="267"/>
      <c r="R154" s="267"/>
      <c r="S154" s="267"/>
      <c r="T154" s="268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9" t="s">
        <v>154</v>
      </c>
      <c r="AU154" s="269" t="s">
        <v>83</v>
      </c>
      <c r="AV154" s="15" t="s">
        <v>152</v>
      </c>
      <c r="AW154" s="15" t="s">
        <v>33</v>
      </c>
      <c r="AX154" s="15" t="s">
        <v>81</v>
      </c>
      <c r="AY154" s="269" t="s">
        <v>147</v>
      </c>
    </row>
    <row r="155" s="2" customFormat="1" ht="33" customHeight="1">
      <c r="A155" s="40"/>
      <c r="B155" s="41"/>
      <c r="C155" s="207" t="s">
        <v>346</v>
      </c>
      <c r="D155" s="207" t="s">
        <v>148</v>
      </c>
      <c r="E155" s="208" t="s">
        <v>741</v>
      </c>
      <c r="F155" s="209" t="s">
        <v>742</v>
      </c>
      <c r="G155" s="210" t="s">
        <v>239</v>
      </c>
      <c r="H155" s="211">
        <v>20.25</v>
      </c>
      <c r="I155" s="212"/>
      <c r="J155" s="213">
        <f>ROUND(I155*H155,2)</f>
        <v>0</v>
      </c>
      <c r="K155" s="209" t="s">
        <v>240</v>
      </c>
      <c r="L155" s="46"/>
      <c r="M155" s="214" t="s">
        <v>19</v>
      </c>
      <c r="N155" s="215" t="s">
        <v>44</v>
      </c>
      <c r="O155" s="86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8" t="s">
        <v>152</v>
      </c>
      <c r="AT155" s="218" t="s">
        <v>148</v>
      </c>
      <c r="AU155" s="218" t="s">
        <v>83</v>
      </c>
      <c r="AY155" s="19" t="s">
        <v>147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19" t="s">
        <v>81</v>
      </c>
      <c r="BK155" s="219">
        <f>ROUND(I155*H155,2)</f>
        <v>0</v>
      </c>
      <c r="BL155" s="19" t="s">
        <v>152</v>
      </c>
      <c r="BM155" s="218" t="s">
        <v>743</v>
      </c>
    </row>
    <row r="156" s="2" customFormat="1">
      <c r="A156" s="40"/>
      <c r="B156" s="41"/>
      <c r="C156" s="42"/>
      <c r="D156" s="254" t="s">
        <v>242</v>
      </c>
      <c r="E156" s="42"/>
      <c r="F156" s="255" t="s">
        <v>744</v>
      </c>
      <c r="G156" s="42"/>
      <c r="H156" s="42"/>
      <c r="I156" s="256"/>
      <c r="J156" s="42"/>
      <c r="K156" s="42"/>
      <c r="L156" s="46"/>
      <c r="M156" s="257"/>
      <c r="N156" s="258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242</v>
      </c>
      <c r="AU156" s="19" t="s">
        <v>83</v>
      </c>
    </row>
    <row r="157" s="13" customFormat="1">
      <c r="A157" s="13"/>
      <c r="B157" s="231"/>
      <c r="C157" s="232"/>
      <c r="D157" s="222" t="s">
        <v>154</v>
      </c>
      <c r="E157" s="233" t="s">
        <v>19</v>
      </c>
      <c r="F157" s="234" t="s">
        <v>745</v>
      </c>
      <c r="G157" s="232"/>
      <c r="H157" s="235">
        <v>20.25</v>
      </c>
      <c r="I157" s="236"/>
      <c r="J157" s="232"/>
      <c r="K157" s="232"/>
      <c r="L157" s="237"/>
      <c r="M157" s="238"/>
      <c r="N157" s="239"/>
      <c r="O157" s="239"/>
      <c r="P157" s="239"/>
      <c r="Q157" s="239"/>
      <c r="R157" s="239"/>
      <c r="S157" s="239"/>
      <c r="T157" s="24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1" t="s">
        <v>154</v>
      </c>
      <c r="AU157" s="241" t="s">
        <v>83</v>
      </c>
      <c r="AV157" s="13" t="s">
        <v>83</v>
      </c>
      <c r="AW157" s="13" t="s">
        <v>33</v>
      </c>
      <c r="AX157" s="13" t="s">
        <v>81</v>
      </c>
      <c r="AY157" s="241" t="s">
        <v>147</v>
      </c>
    </row>
    <row r="158" s="11" customFormat="1" ht="22.8" customHeight="1">
      <c r="A158" s="11"/>
      <c r="B158" s="193"/>
      <c r="C158" s="194"/>
      <c r="D158" s="195" t="s">
        <v>72</v>
      </c>
      <c r="E158" s="252" t="s">
        <v>83</v>
      </c>
      <c r="F158" s="252" t="s">
        <v>746</v>
      </c>
      <c r="G158" s="194"/>
      <c r="H158" s="194"/>
      <c r="I158" s="197"/>
      <c r="J158" s="253">
        <f>BK158</f>
        <v>0</v>
      </c>
      <c r="K158" s="194"/>
      <c r="L158" s="199"/>
      <c r="M158" s="200"/>
      <c r="N158" s="201"/>
      <c r="O158" s="201"/>
      <c r="P158" s="202">
        <f>SUM(P159:P195)</f>
        <v>0</v>
      </c>
      <c r="Q158" s="201"/>
      <c r="R158" s="202">
        <f>SUM(R159:R195)</f>
        <v>37.537485690000004</v>
      </c>
      <c r="S158" s="201"/>
      <c r="T158" s="203">
        <f>SUM(T159:T195)</f>
        <v>0</v>
      </c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R158" s="204" t="s">
        <v>81</v>
      </c>
      <c r="AT158" s="205" t="s">
        <v>72</v>
      </c>
      <c r="AU158" s="205" t="s">
        <v>81</v>
      </c>
      <c r="AY158" s="204" t="s">
        <v>147</v>
      </c>
      <c r="BK158" s="206">
        <f>SUM(BK159:BK195)</f>
        <v>0</v>
      </c>
    </row>
    <row r="159" s="2" customFormat="1" ht="37.8" customHeight="1">
      <c r="A159" s="40"/>
      <c r="B159" s="41"/>
      <c r="C159" s="207" t="s">
        <v>321</v>
      </c>
      <c r="D159" s="207" t="s">
        <v>148</v>
      </c>
      <c r="E159" s="208" t="s">
        <v>747</v>
      </c>
      <c r="F159" s="209" t="s">
        <v>748</v>
      </c>
      <c r="G159" s="210" t="s">
        <v>272</v>
      </c>
      <c r="H159" s="211">
        <v>1.6279999999999999</v>
      </c>
      <c r="I159" s="212"/>
      <c r="J159" s="213">
        <f>ROUND(I159*H159,2)</f>
        <v>0</v>
      </c>
      <c r="K159" s="209" t="s">
        <v>240</v>
      </c>
      <c r="L159" s="46"/>
      <c r="M159" s="214" t="s">
        <v>19</v>
      </c>
      <c r="N159" s="215" t="s">
        <v>44</v>
      </c>
      <c r="O159" s="86"/>
      <c r="P159" s="216">
        <f>O159*H159</f>
        <v>0</v>
      </c>
      <c r="Q159" s="216">
        <v>2.1600000000000001</v>
      </c>
      <c r="R159" s="216">
        <f>Q159*H159</f>
        <v>3.5164800000000001</v>
      </c>
      <c r="S159" s="216">
        <v>0</v>
      </c>
      <c r="T159" s="217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8" t="s">
        <v>152</v>
      </c>
      <c r="AT159" s="218" t="s">
        <v>148</v>
      </c>
      <c r="AU159" s="218" t="s">
        <v>83</v>
      </c>
      <c r="AY159" s="19" t="s">
        <v>147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19" t="s">
        <v>81</v>
      </c>
      <c r="BK159" s="219">
        <f>ROUND(I159*H159,2)</f>
        <v>0</v>
      </c>
      <c r="BL159" s="19" t="s">
        <v>152</v>
      </c>
      <c r="BM159" s="218" t="s">
        <v>749</v>
      </c>
    </row>
    <row r="160" s="2" customFormat="1">
      <c r="A160" s="40"/>
      <c r="B160" s="41"/>
      <c r="C160" s="42"/>
      <c r="D160" s="254" t="s">
        <v>242</v>
      </c>
      <c r="E160" s="42"/>
      <c r="F160" s="255" t="s">
        <v>750</v>
      </c>
      <c r="G160" s="42"/>
      <c r="H160" s="42"/>
      <c r="I160" s="256"/>
      <c r="J160" s="42"/>
      <c r="K160" s="42"/>
      <c r="L160" s="46"/>
      <c r="M160" s="257"/>
      <c r="N160" s="258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242</v>
      </c>
      <c r="AU160" s="19" t="s">
        <v>83</v>
      </c>
    </row>
    <row r="161" s="12" customFormat="1">
      <c r="A161" s="12"/>
      <c r="B161" s="220"/>
      <c r="C161" s="221"/>
      <c r="D161" s="222" t="s">
        <v>154</v>
      </c>
      <c r="E161" s="223" t="s">
        <v>19</v>
      </c>
      <c r="F161" s="224" t="s">
        <v>751</v>
      </c>
      <c r="G161" s="221"/>
      <c r="H161" s="223" t="s">
        <v>19</v>
      </c>
      <c r="I161" s="225"/>
      <c r="J161" s="221"/>
      <c r="K161" s="221"/>
      <c r="L161" s="226"/>
      <c r="M161" s="227"/>
      <c r="N161" s="228"/>
      <c r="O161" s="228"/>
      <c r="P161" s="228"/>
      <c r="Q161" s="228"/>
      <c r="R161" s="228"/>
      <c r="S161" s="228"/>
      <c r="T161" s="229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T161" s="230" t="s">
        <v>154</v>
      </c>
      <c r="AU161" s="230" t="s">
        <v>83</v>
      </c>
      <c r="AV161" s="12" t="s">
        <v>81</v>
      </c>
      <c r="AW161" s="12" t="s">
        <v>33</v>
      </c>
      <c r="AX161" s="12" t="s">
        <v>73</v>
      </c>
      <c r="AY161" s="230" t="s">
        <v>147</v>
      </c>
    </row>
    <row r="162" s="13" customFormat="1">
      <c r="A162" s="13"/>
      <c r="B162" s="231"/>
      <c r="C162" s="232"/>
      <c r="D162" s="222" t="s">
        <v>154</v>
      </c>
      <c r="E162" s="233" t="s">
        <v>19</v>
      </c>
      <c r="F162" s="234" t="s">
        <v>752</v>
      </c>
      <c r="G162" s="232"/>
      <c r="H162" s="235">
        <v>1.6279999999999999</v>
      </c>
      <c r="I162" s="236"/>
      <c r="J162" s="232"/>
      <c r="K162" s="232"/>
      <c r="L162" s="237"/>
      <c r="M162" s="238"/>
      <c r="N162" s="239"/>
      <c r="O162" s="239"/>
      <c r="P162" s="239"/>
      <c r="Q162" s="239"/>
      <c r="R162" s="239"/>
      <c r="S162" s="239"/>
      <c r="T162" s="24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1" t="s">
        <v>154</v>
      </c>
      <c r="AU162" s="241" t="s">
        <v>83</v>
      </c>
      <c r="AV162" s="13" t="s">
        <v>83</v>
      </c>
      <c r="AW162" s="13" t="s">
        <v>33</v>
      </c>
      <c r="AX162" s="13" t="s">
        <v>81</v>
      </c>
      <c r="AY162" s="241" t="s">
        <v>147</v>
      </c>
    </row>
    <row r="163" s="2" customFormat="1" ht="24.15" customHeight="1">
      <c r="A163" s="40"/>
      <c r="B163" s="41"/>
      <c r="C163" s="207" t="s">
        <v>360</v>
      </c>
      <c r="D163" s="207" t="s">
        <v>148</v>
      </c>
      <c r="E163" s="208" t="s">
        <v>753</v>
      </c>
      <c r="F163" s="209" t="s">
        <v>754</v>
      </c>
      <c r="G163" s="210" t="s">
        <v>272</v>
      </c>
      <c r="H163" s="211">
        <v>1.139</v>
      </c>
      <c r="I163" s="212"/>
      <c r="J163" s="213">
        <f>ROUND(I163*H163,2)</f>
        <v>0</v>
      </c>
      <c r="K163" s="209" t="s">
        <v>240</v>
      </c>
      <c r="L163" s="46"/>
      <c r="M163" s="214" t="s">
        <v>19</v>
      </c>
      <c r="N163" s="215" t="s">
        <v>44</v>
      </c>
      <c r="O163" s="86"/>
      <c r="P163" s="216">
        <f>O163*H163</f>
        <v>0</v>
      </c>
      <c r="Q163" s="216">
        <v>2.3010199999999998</v>
      </c>
      <c r="R163" s="216">
        <f>Q163*H163</f>
        <v>2.6208617799999998</v>
      </c>
      <c r="S163" s="216">
        <v>0</v>
      </c>
      <c r="T163" s="217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8" t="s">
        <v>152</v>
      </c>
      <c r="AT163" s="218" t="s">
        <v>148</v>
      </c>
      <c r="AU163" s="218" t="s">
        <v>83</v>
      </c>
      <c r="AY163" s="19" t="s">
        <v>147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19" t="s">
        <v>81</v>
      </c>
      <c r="BK163" s="219">
        <f>ROUND(I163*H163,2)</f>
        <v>0</v>
      </c>
      <c r="BL163" s="19" t="s">
        <v>152</v>
      </c>
      <c r="BM163" s="218" t="s">
        <v>755</v>
      </c>
    </row>
    <row r="164" s="2" customFormat="1">
      <c r="A164" s="40"/>
      <c r="B164" s="41"/>
      <c r="C164" s="42"/>
      <c r="D164" s="254" t="s">
        <v>242</v>
      </c>
      <c r="E164" s="42"/>
      <c r="F164" s="255" t="s">
        <v>756</v>
      </c>
      <c r="G164" s="42"/>
      <c r="H164" s="42"/>
      <c r="I164" s="256"/>
      <c r="J164" s="42"/>
      <c r="K164" s="42"/>
      <c r="L164" s="46"/>
      <c r="M164" s="257"/>
      <c r="N164" s="258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242</v>
      </c>
      <c r="AU164" s="19" t="s">
        <v>83</v>
      </c>
    </row>
    <row r="165" s="12" customFormat="1">
      <c r="A165" s="12"/>
      <c r="B165" s="220"/>
      <c r="C165" s="221"/>
      <c r="D165" s="222" t="s">
        <v>154</v>
      </c>
      <c r="E165" s="223" t="s">
        <v>19</v>
      </c>
      <c r="F165" s="224" t="s">
        <v>757</v>
      </c>
      <c r="G165" s="221"/>
      <c r="H165" s="223" t="s">
        <v>19</v>
      </c>
      <c r="I165" s="225"/>
      <c r="J165" s="221"/>
      <c r="K165" s="221"/>
      <c r="L165" s="226"/>
      <c r="M165" s="227"/>
      <c r="N165" s="228"/>
      <c r="O165" s="228"/>
      <c r="P165" s="228"/>
      <c r="Q165" s="228"/>
      <c r="R165" s="228"/>
      <c r="S165" s="228"/>
      <c r="T165" s="229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T165" s="230" t="s">
        <v>154</v>
      </c>
      <c r="AU165" s="230" t="s">
        <v>83</v>
      </c>
      <c r="AV165" s="12" t="s">
        <v>81</v>
      </c>
      <c r="AW165" s="12" t="s">
        <v>33</v>
      </c>
      <c r="AX165" s="12" t="s">
        <v>73</v>
      </c>
      <c r="AY165" s="230" t="s">
        <v>147</v>
      </c>
    </row>
    <row r="166" s="13" customFormat="1">
      <c r="A166" s="13"/>
      <c r="B166" s="231"/>
      <c r="C166" s="232"/>
      <c r="D166" s="222" t="s">
        <v>154</v>
      </c>
      <c r="E166" s="233" t="s">
        <v>19</v>
      </c>
      <c r="F166" s="234" t="s">
        <v>758</v>
      </c>
      <c r="G166" s="232"/>
      <c r="H166" s="235">
        <v>1.139</v>
      </c>
      <c r="I166" s="236"/>
      <c r="J166" s="232"/>
      <c r="K166" s="232"/>
      <c r="L166" s="237"/>
      <c r="M166" s="238"/>
      <c r="N166" s="239"/>
      <c r="O166" s="239"/>
      <c r="P166" s="239"/>
      <c r="Q166" s="239"/>
      <c r="R166" s="239"/>
      <c r="S166" s="239"/>
      <c r="T166" s="24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1" t="s">
        <v>154</v>
      </c>
      <c r="AU166" s="241" t="s">
        <v>83</v>
      </c>
      <c r="AV166" s="13" t="s">
        <v>83</v>
      </c>
      <c r="AW166" s="13" t="s">
        <v>33</v>
      </c>
      <c r="AX166" s="13" t="s">
        <v>81</v>
      </c>
      <c r="AY166" s="241" t="s">
        <v>147</v>
      </c>
    </row>
    <row r="167" s="2" customFormat="1" ht="33" customHeight="1">
      <c r="A167" s="40"/>
      <c r="B167" s="41"/>
      <c r="C167" s="207" t="s">
        <v>367</v>
      </c>
      <c r="D167" s="207" t="s">
        <v>148</v>
      </c>
      <c r="E167" s="208" t="s">
        <v>759</v>
      </c>
      <c r="F167" s="209" t="s">
        <v>760</v>
      </c>
      <c r="G167" s="210" t="s">
        <v>272</v>
      </c>
      <c r="H167" s="211">
        <v>3.0150000000000001</v>
      </c>
      <c r="I167" s="212"/>
      <c r="J167" s="213">
        <f>ROUND(I167*H167,2)</f>
        <v>0</v>
      </c>
      <c r="K167" s="209" t="s">
        <v>240</v>
      </c>
      <c r="L167" s="46"/>
      <c r="M167" s="214" t="s">
        <v>19</v>
      </c>
      <c r="N167" s="215" t="s">
        <v>44</v>
      </c>
      <c r="O167" s="86"/>
      <c r="P167" s="216">
        <f>O167*H167</f>
        <v>0</v>
      </c>
      <c r="Q167" s="216">
        <v>2.5018699999999998</v>
      </c>
      <c r="R167" s="216">
        <f>Q167*H167</f>
        <v>7.5431380499999996</v>
      </c>
      <c r="S167" s="216">
        <v>0</v>
      </c>
      <c r="T167" s="217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8" t="s">
        <v>152</v>
      </c>
      <c r="AT167" s="218" t="s">
        <v>148</v>
      </c>
      <c r="AU167" s="218" t="s">
        <v>83</v>
      </c>
      <c r="AY167" s="19" t="s">
        <v>147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19" t="s">
        <v>81</v>
      </c>
      <c r="BK167" s="219">
        <f>ROUND(I167*H167,2)</f>
        <v>0</v>
      </c>
      <c r="BL167" s="19" t="s">
        <v>152</v>
      </c>
      <c r="BM167" s="218" t="s">
        <v>761</v>
      </c>
    </row>
    <row r="168" s="2" customFormat="1">
      <c r="A168" s="40"/>
      <c r="B168" s="41"/>
      <c r="C168" s="42"/>
      <c r="D168" s="254" t="s">
        <v>242</v>
      </c>
      <c r="E168" s="42"/>
      <c r="F168" s="255" t="s">
        <v>762</v>
      </c>
      <c r="G168" s="42"/>
      <c r="H168" s="42"/>
      <c r="I168" s="256"/>
      <c r="J168" s="42"/>
      <c r="K168" s="42"/>
      <c r="L168" s="46"/>
      <c r="M168" s="257"/>
      <c r="N168" s="258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242</v>
      </c>
      <c r="AU168" s="19" t="s">
        <v>83</v>
      </c>
    </row>
    <row r="169" s="12" customFormat="1">
      <c r="A169" s="12"/>
      <c r="B169" s="220"/>
      <c r="C169" s="221"/>
      <c r="D169" s="222" t="s">
        <v>154</v>
      </c>
      <c r="E169" s="223" t="s">
        <v>19</v>
      </c>
      <c r="F169" s="224" t="s">
        <v>763</v>
      </c>
      <c r="G169" s="221"/>
      <c r="H169" s="223" t="s">
        <v>19</v>
      </c>
      <c r="I169" s="225"/>
      <c r="J169" s="221"/>
      <c r="K169" s="221"/>
      <c r="L169" s="226"/>
      <c r="M169" s="227"/>
      <c r="N169" s="228"/>
      <c r="O169" s="228"/>
      <c r="P169" s="228"/>
      <c r="Q169" s="228"/>
      <c r="R169" s="228"/>
      <c r="S169" s="228"/>
      <c r="T169" s="229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T169" s="230" t="s">
        <v>154</v>
      </c>
      <c r="AU169" s="230" t="s">
        <v>83</v>
      </c>
      <c r="AV169" s="12" t="s">
        <v>81</v>
      </c>
      <c r="AW169" s="12" t="s">
        <v>33</v>
      </c>
      <c r="AX169" s="12" t="s">
        <v>73</v>
      </c>
      <c r="AY169" s="230" t="s">
        <v>147</v>
      </c>
    </row>
    <row r="170" s="13" customFormat="1">
      <c r="A170" s="13"/>
      <c r="B170" s="231"/>
      <c r="C170" s="232"/>
      <c r="D170" s="222" t="s">
        <v>154</v>
      </c>
      <c r="E170" s="233" t="s">
        <v>19</v>
      </c>
      <c r="F170" s="234" t="s">
        <v>764</v>
      </c>
      <c r="G170" s="232"/>
      <c r="H170" s="235">
        <v>3.0150000000000001</v>
      </c>
      <c r="I170" s="236"/>
      <c r="J170" s="232"/>
      <c r="K170" s="232"/>
      <c r="L170" s="237"/>
      <c r="M170" s="238"/>
      <c r="N170" s="239"/>
      <c r="O170" s="239"/>
      <c r="P170" s="239"/>
      <c r="Q170" s="239"/>
      <c r="R170" s="239"/>
      <c r="S170" s="239"/>
      <c r="T170" s="24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1" t="s">
        <v>154</v>
      </c>
      <c r="AU170" s="241" t="s">
        <v>83</v>
      </c>
      <c r="AV170" s="13" t="s">
        <v>83</v>
      </c>
      <c r="AW170" s="13" t="s">
        <v>33</v>
      </c>
      <c r="AX170" s="13" t="s">
        <v>81</v>
      </c>
      <c r="AY170" s="241" t="s">
        <v>147</v>
      </c>
    </row>
    <row r="171" s="2" customFormat="1" ht="16.5" customHeight="1">
      <c r="A171" s="40"/>
      <c r="B171" s="41"/>
      <c r="C171" s="207" t="s">
        <v>386</v>
      </c>
      <c r="D171" s="207" t="s">
        <v>148</v>
      </c>
      <c r="E171" s="208" t="s">
        <v>765</v>
      </c>
      <c r="F171" s="209" t="s">
        <v>766</v>
      </c>
      <c r="G171" s="210" t="s">
        <v>239</v>
      </c>
      <c r="H171" s="211">
        <v>7.7199999999999998</v>
      </c>
      <c r="I171" s="212"/>
      <c r="J171" s="213">
        <f>ROUND(I171*H171,2)</f>
        <v>0</v>
      </c>
      <c r="K171" s="209" t="s">
        <v>240</v>
      </c>
      <c r="L171" s="46"/>
      <c r="M171" s="214" t="s">
        <v>19</v>
      </c>
      <c r="N171" s="215" t="s">
        <v>44</v>
      </c>
      <c r="O171" s="86"/>
      <c r="P171" s="216">
        <f>O171*H171</f>
        <v>0</v>
      </c>
      <c r="Q171" s="216">
        <v>0.0029399999999999999</v>
      </c>
      <c r="R171" s="216">
        <f>Q171*H171</f>
        <v>0.0226968</v>
      </c>
      <c r="S171" s="216">
        <v>0</v>
      </c>
      <c r="T171" s="217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8" t="s">
        <v>152</v>
      </c>
      <c r="AT171" s="218" t="s">
        <v>148</v>
      </c>
      <c r="AU171" s="218" t="s">
        <v>83</v>
      </c>
      <c r="AY171" s="19" t="s">
        <v>147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19" t="s">
        <v>81</v>
      </c>
      <c r="BK171" s="219">
        <f>ROUND(I171*H171,2)</f>
        <v>0</v>
      </c>
      <c r="BL171" s="19" t="s">
        <v>152</v>
      </c>
      <c r="BM171" s="218" t="s">
        <v>767</v>
      </c>
    </row>
    <row r="172" s="2" customFormat="1">
      <c r="A172" s="40"/>
      <c r="B172" s="41"/>
      <c r="C172" s="42"/>
      <c r="D172" s="254" t="s">
        <v>242</v>
      </c>
      <c r="E172" s="42"/>
      <c r="F172" s="255" t="s">
        <v>768</v>
      </c>
      <c r="G172" s="42"/>
      <c r="H172" s="42"/>
      <c r="I172" s="256"/>
      <c r="J172" s="42"/>
      <c r="K172" s="42"/>
      <c r="L172" s="46"/>
      <c r="M172" s="257"/>
      <c r="N172" s="258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242</v>
      </c>
      <c r="AU172" s="19" t="s">
        <v>83</v>
      </c>
    </row>
    <row r="173" s="12" customFormat="1">
      <c r="A173" s="12"/>
      <c r="B173" s="220"/>
      <c r="C173" s="221"/>
      <c r="D173" s="222" t="s">
        <v>154</v>
      </c>
      <c r="E173" s="223" t="s">
        <v>19</v>
      </c>
      <c r="F173" s="224" t="s">
        <v>757</v>
      </c>
      <c r="G173" s="221"/>
      <c r="H173" s="223" t="s">
        <v>19</v>
      </c>
      <c r="I173" s="225"/>
      <c r="J173" s="221"/>
      <c r="K173" s="221"/>
      <c r="L173" s="226"/>
      <c r="M173" s="227"/>
      <c r="N173" s="228"/>
      <c r="O173" s="228"/>
      <c r="P173" s="228"/>
      <c r="Q173" s="228"/>
      <c r="R173" s="228"/>
      <c r="S173" s="228"/>
      <c r="T173" s="229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T173" s="230" t="s">
        <v>154</v>
      </c>
      <c r="AU173" s="230" t="s">
        <v>83</v>
      </c>
      <c r="AV173" s="12" t="s">
        <v>81</v>
      </c>
      <c r="AW173" s="12" t="s">
        <v>33</v>
      </c>
      <c r="AX173" s="12" t="s">
        <v>73</v>
      </c>
      <c r="AY173" s="230" t="s">
        <v>147</v>
      </c>
    </row>
    <row r="174" s="13" customFormat="1">
      <c r="A174" s="13"/>
      <c r="B174" s="231"/>
      <c r="C174" s="232"/>
      <c r="D174" s="222" t="s">
        <v>154</v>
      </c>
      <c r="E174" s="233" t="s">
        <v>19</v>
      </c>
      <c r="F174" s="234" t="s">
        <v>769</v>
      </c>
      <c r="G174" s="232"/>
      <c r="H174" s="235">
        <v>2.6400000000000001</v>
      </c>
      <c r="I174" s="236"/>
      <c r="J174" s="232"/>
      <c r="K174" s="232"/>
      <c r="L174" s="237"/>
      <c r="M174" s="238"/>
      <c r="N174" s="239"/>
      <c r="O174" s="239"/>
      <c r="P174" s="239"/>
      <c r="Q174" s="239"/>
      <c r="R174" s="239"/>
      <c r="S174" s="239"/>
      <c r="T174" s="24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1" t="s">
        <v>154</v>
      </c>
      <c r="AU174" s="241" t="s">
        <v>83</v>
      </c>
      <c r="AV174" s="13" t="s">
        <v>83</v>
      </c>
      <c r="AW174" s="13" t="s">
        <v>33</v>
      </c>
      <c r="AX174" s="13" t="s">
        <v>73</v>
      </c>
      <c r="AY174" s="241" t="s">
        <v>147</v>
      </c>
    </row>
    <row r="175" s="12" customFormat="1">
      <c r="A175" s="12"/>
      <c r="B175" s="220"/>
      <c r="C175" s="221"/>
      <c r="D175" s="222" t="s">
        <v>154</v>
      </c>
      <c r="E175" s="223" t="s">
        <v>19</v>
      </c>
      <c r="F175" s="224" t="s">
        <v>763</v>
      </c>
      <c r="G175" s="221"/>
      <c r="H175" s="223" t="s">
        <v>19</v>
      </c>
      <c r="I175" s="225"/>
      <c r="J175" s="221"/>
      <c r="K175" s="221"/>
      <c r="L175" s="226"/>
      <c r="M175" s="227"/>
      <c r="N175" s="228"/>
      <c r="O175" s="228"/>
      <c r="P175" s="228"/>
      <c r="Q175" s="228"/>
      <c r="R175" s="228"/>
      <c r="S175" s="228"/>
      <c r="T175" s="229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T175" s="230" t="s">
        <v>154</v>
      </c>
      <c r="AU175" s="230" t="s">
        <v>83</v>
      </c>
      <c r="AV175" s="12" t="s">
        <v>81</v>
      </c>
      <c r="AW175" s="12" t="s">
        <v>33</v>
      </c>
      <c r="AX175" s="12" t="s">
        <v>73</v>
      </c>
      <c r="AY175" s="230" t="s">
        <v>147</v>
      </c>
    </row>
    <row r="176" s="13" customFormat="1">
      <c r="A176" s="13"/>
      <c r="B176" s="231"/>
      <c r="C176" s="232"/>
      <c r="D176" s="222" t="s">
        <v>154</v>
      </c>
      <c r="E176" s="233" t="s">
        <v>19</v>
      </c>
      <c r="F176" s="234" t="s">
        <v>770</v>
      </c>
      <c r="G176" s="232"/>
      <c r="H176" s="235">
        <v>5.0800000000000001</v>
      </c>
      <c r="I176" s="236"/>
      <c r="J176" s="232"/>
      <c r="K176" s="232"/>
      <c r="L176" s="237"/>
      <c r="M176" s="238"/>
      <c r="N176" s="239"/>
      <c r="O176" s="239"/>
      <c r="P176" s="239"/>
      <c r="Q176" s="239"/>
      <c r="R176" s="239"/>
      <c r="S176" s="239"/>
      <c r="T176" s="24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1" t="s">
        <v>154</v>
      </c>
      <c r="AU176" s="241" t="s">
        <v>83</v>
      </c>
      <c r="AV176" s="13" t="s">
        <v>83</v>
      </c>
      <c r="AW176" s="13" t="s">
        <v>33</v>
      </c>
      <c r="AX176" s="13" t="s">
        <v>73</v>
      </c>
      <c r="AY176" s="241" t="s">
        <v>147</v>
      </c>
    </row>
    <row r="177" s="15" customFormat="1">
      <c r="A177" s="15"/>
      <c r="B177" s="259"/>
      <c r="C177" s="260"/>
      <c r="D177" s="222" t="s">
        <v>154</v>
      </c>
      <c r="E177" s="261" t="s">
        <v>19</v>
      </c>
      <c r="F177" s="262" t="s">
        <v>287</v>
      </c>
      <c r="G177" s="260"/>
      <c r="H177" s="263">
        <v>7.7200000000000006</v>
      </c>
      <c r="I177" s="264"/>
      <c r="J177" s="260"/>
      <c r="K177" s="260"/>
      <c r="L177" s="265"/>
      <c r="M177" s="266"/>
      <c r="N177" s="267"/>
      <c r="O177" s="267"/>
      <c r="P177" s="267"/>
      <c r="Q177" s="267"/>
      <c r="R177" s="267"/>
      <c r="S177" s="267"/>
      <c r="T177" s="268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9" t="s">
        <v>154</v>
      </c>
      <c r="AU177" s="269" t="s">
        <v>83</v>
      </c>
      <c r="AV177" s="15" t="s">
        <v>152</v>
      </c>
      <c r="AW177" s="15" t="s">
        <v>33</v>
      </c>
      <c r="AX177" s="15" t="s">
        <v>81</v>
      </c>
      <c r="AY177" s="269" t="s">
        <v>147</v>
      </c>
    </row>
    <row r="178" s="2" customFormat="1" ht="16.5" customHeight="1">
      <c r="A178" s="40"/>
      <c r="B178" s="41"/>
      <c r="C178" s="207" t="s">
        <v>397</v>
      </c>
      <c r="D178" s="207" t="s">
        <v>148</v>
      </c>
      <c r="E178" s="208" t="s">
        <v>771</v>
      </c>
      <c r="F178" s="209" t="s">
        <v>772</v>
      </c>
      <c r="G178" s="210" t="s">
        <v>239</v>
      </c>
      <c r="H178" s="211">
        <v>7.7199999999999998</v>
      </c>
      <c r="I178" s="212"/>
      <c r="J178" s="213">
        <f>ROUND(I178*H178,2)</f>
        <v>0</v>
      </c>
      <c r="K178" s="209" t="s">
        <v>240</v>
      </c>
      <c r="L178" s="46"/>
      <c r="M178" s="214" t="s">
        <v>19</v>
      </c>
      <c r="N178" s="215" t="s">
        <v>44</v>
      </c>
      <c r="O178" s="86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8" t="s">
        <v>152</v>
      </c>
      <c r="AT178" s="218" t="s">
        <v>148</v>
      </c>
      <c r="AU178" s="218" t="s">
        <v>83</v>
      </c>
      <c r="AY178" s="19" t="s">
        <v>147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19" t="s">
        <v>81</v>
      </c>
      <c r="BK178" s="219">
        <f>ROUND(I178*H178,2)</f>
        <v>0</v>
      </c>
      <c r="BL178" s="19" t="s">
        <v>152</v>
      </c>
      <c r="BM178" s="218" t="s">
        <v>773</v>
      </c>
    </row>
    <row r="179" s="2" customFormat="1">
      <c r="A179" s="40"/>
      <c r="B179" s="41"/>
      <c r="C179" s="42"/>
      <c r="D179" s="254" t="s">
        <v>242</v>
      </c>
      <c r="E179" s="42"/>
      <c r="F179" s="255" t="s">
        <v>774</v>
      </c>
      <c r="G179" s="42"/>
      <c r="H179" s="42"/>
      <c r="I179" s="256"/>
      <c r="J179" s="42"/>
      <c r="K179" s="42"/>
      <c r="L179" s="46"/>
      <c r="M179" s="257"/>
      <c r="N179" s="258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242</v>
      </c>
      <c r="AU179" s="19" t="s">
        <v>83</v>
      </c>
    </row>
    <row r="180" s="2" customFormat="1" ht="24.15" customHeight="1">
      <c r="A180" s="40"/>
      <c r="B180" s="41"/>
      <c r="C180" s="207" t="s">
        <v>7</v>
      </c>
      <c r="D180" s="207" t="s">
        <v>148</v>
      </c>
      <c r="E180" s="208" t="s">
        <v>775</v>
      </c>
      <c r="F180" s="209" t="s">
        <v>776</v>
      </c>
      <c r="G180" s="210" t="s">
        <v>436</v>
      </c>
      <c r="H180" s="211">
        <v>0.36299999999999999</v>
      </c>
      <c r="I180" s="212"/>
      <c r="J180" s="213">
        <f>ROUND(I180*H180,2)</f>
        <v>0</v>
      </c>
      <c r="K180" s="209" t="s">
        <v>240</v>
      </c>
      <c r="L180" s="46"/>
      <c r="M180" s="214" t="s">
        <v>19</v>
      </c>
      <c r="N180" s="215" t="s">
        <v>44</v>
      </c>
      <c r="O180" s="86"/>
      <c r="P180" s="216">
        <f>O180*H180</f>
        <v>0</v>
      </c>
      <c r="Q180" s="216">
        <v>1.06277</v>
      </c>
      <c r="R180" s="216">
        <f>Q180*H180</f>
        <v>0.38578551</v>
      </c>
      <c r="S180" s="216">
        <v>0</v>
      </c>
      <c r="T180" s="217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8" t="s">
        <v>152</v>
      </c>
      <c r="AT180" s="218" t="s">
        <v>148</v>
      </c>
      <c r="AU180" s="218" t="s">
        <v>83</v>
      </c>
      <c r="AY180" s="19" t="s">
        <v>147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19" t="s">
        <v>81</v>
      </c>
      <c r="BK180" s="219">
        <f>ROUND(I180*H180,2)</f>
        <v>0</v>
      </c>
      <c r="BL180" s="19" t="s">
        <v>152</v>
      </c>
      <c r="BM180" s="218" t="s">
        <v>777</v>
      </c>
    </row>
    <row r="181" s="2" customFormat="1">
      <c r="A181" s="40"/>
      <c r="B181" s="41"/>
      <c r="C181" s="42"/>
      <c r="D181" s="254" t="s">
        <v>242</v>
      </c>
      <c r="E181" s="42"/>
      <c r="F181" s="255" t="s">
        <v>778</v>
      </c>
      <c r="G181" s="42"/>
      <c r="H181" s="42"/>
      <c r="I181" s="256"/>
      <c r="J181" s="42"/>
      <c r="K181" s="42"/>
      <c r="L181" s="46"/>
      <c r="M181" s="257"/>
      <c r="N181" s="258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242</v>
      </c>
      <c r="AU181" s="19" t="s">
        <v>83</v>
      </c>
    </row>
    <row r="182" s="12" customFormat="1">
      <c r="A182" s="12"/>
      <c r="B182" s="220"/>
      <c r="C182" s="221"/>
      <c r="D182" s="222" t="s">
        <v>154</v>
      </c>
      <c r="E182" s="223" t="s">
        <v>19</v>
      </c>
      <c r="F182" s="224" t="s">
        <v>779</v>
      </c>
      <c r="G182" s="221"/>
      <c r="H182" s="223" t="s">
        <v>19</v>
      </c>
      <c r="I182" s="225"/>
      <c r="J182" s="221"/>
      <c r="K182" s="221"/>
      <c r="L182" s="226"/>
      <c r="M182" s="227"/>
      <c r="N182" s="228"/>
      <c r="O182" s="228"/>
      <c r="P182" s="228"/>
      <c r="Q182" s="228"/>
      <c r="R182" s="228"/>
      <c r="S182" s="228"/>
      <c r="T182" s="229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T182" s="230" t="s">
        <v>154</v>
      </c>
      <c r="AU182" s="230" t="s">
        <v>83</v>
      </c>
      <c r="AV182" s="12" t="s">
        <v>81</v>
      </c>
      <c r="AW182" s="12" t="s">
        <v>33</v>
      </c>
      <c r="AX182" s="12" t="s">
        <v>73</v>
      </c>
      <c r="AY182" s="230" t="s">
        <v>147</v>
      </c>
    </row>
    <row r="183" s="13" customFormat="1">
      <c r="A183" s="13"/>
      <c r="B183" s="231"/>
      <c r="C183" s="232"/>
      <c r="D183" s="222" t="s">
        <v>154</v>
      </c>
      <c r="E183" s="233" t="s">
        <v>19</v>
      </c>
      <c r="F183" s="234" t="s">
        <v>780</v>
      </c>
      <c r="G183" s="232"/>
      <c r="H183" s="235">
        <v>0.36299999999999999</v>
      </c>
      <c r="I183" s="236"/>
      <c r="J183" s="232"/>
      <c r="K183" s="232"/>
      <c r="L183" s="237"/>
      <c r="M183" s="238"/>
      <c r="N183" s="239"/>
      <c r="O183" s="239"/>
      <c r="P183" s="239"/>
      <c r="Q183" s="239"/>
      <c r="R183" s="239"/>
      <c r="S183" s="239"/>
      <c r="T183" s="24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1" t="s">
        <v>154</v>
      </c>
      <c r="AU183" s="241" t="s">
        <v>83</v>
      </c>
      <c r="AV183" s="13" t="s">
        <v>83</v>
      </c>
      <c r="AW183" s="13" t="s">
        <v>33</v>
      </c>
      <c r="AX183" s="13" t="s">
        <v>81</v>
      </c>
      <c r="AY183" s="241" t="s">
        <v>147</v>
      </c>
    </row>
    <row r="184" s="2" customFormat="1" ht="44.25" customHeight="1">
      <c r="A184" s="40"/>
      <c r="B184" s="41"/>
      <c r="C184" s="207" t="s">
        <v>410</v>
      </c>
      <c r="D184" s="207" t="s">
        <v>148</v>
      </c>
      <c r="E184" s="208" t="s">
        <v>781</v>
      </c>
      <c r="F184" s="209" t="s">
        <v>782</v>
      </c>
      <c r="G184" s="210" t="s">
        <v>239</v>
      </c>
      <c r="H184" s="211">
        <v>30.495000000000001</v>
      </c>
      <c r="I184" s="212"/>
      <c r="J184" s="213">
        <f>ROUND(I184*H184,2)</f>
        <v>0</v>
      </c>
      <c r="K184" s="209" t="s">
        <v>240</v>
      </c>
      <c r="L184" s="46"/>
      <c r="M184" s="214" t="s">
        <v>19</v>
      </c>
      <c r="N184" s="215" t="s">
        <v>44</v>
      </c>
      <c r="O184" s="86"/>
      <c r="P184" s="216">
        <f>O184*H184</f>
        <v>0</v>
      </c>
      <c r="Q184" s="216">
        <v>0.73558000000000001</v>
      </c>
      <c r="R184" s="216">
        <f>Q184*H184</f>
        <v>22.431512100000003</v>
      </c>
      <c r="S184" s="216">
        <v>0</v>
      </c>
      <c r="T184" s="217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8" t="s">
        <v>152</v>
      </c>
      <c r="AT184" s="218" t="s">
        <v>148</v>
      </c>
      <c r="AU184" s="218" t="s">
        <v>83</v>
      </c>
      <c r="AY184" s="19" t="s">
        <v>147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19" t="s">
        <v>81</v>
      </c>
      <c r="BK184" s="219">
        <f>ROUND(I184*H184,2)</f>
        <v>0</v>
      </c>
      <c r="BL184" s="19" t="s">
        <v>152</v>
      </c>
      <c r="BM184" s="218" t="s">
        <v>783</v>
      </c>
    </row>
    <row r="185" s="2" customFormat="1">
      <c r="A185" s="40"/>
      <c r="B185" s="41"/>
      <c r="C185" s="42"/>
      <c r="D185" s="254" t="s">
        <v>242</v>
      </c>
      <c r="E185" s="42"/>
      <c r="F185" s="255" t="s">
        <v>784</v>
      </c>
      <c r="G185" s="42"/>
      <c r="H185" s="42"/>
      <c r="I185" s="256"/>
      <c r="J185" s="42"/>
      <c r="K185" s="42"/>
      <c r="L185" s="46"/>
      <c r="M185" s="257"/>
      <c r="N185" s="258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242</v>
      </c>
      <c r="AU185" s="19" t="s">
        <v>83</v>
      </c>
    </row>
    <row r="186" s="12" customFormat="1">
      <c r="A186" s="12"/>
      <c r="B186" s="220"/>
      <c r="C186" s="221"/>
      <c r="D186" s="222" t="s">
        <v>154</v>
      </c>
      <c r="E186" s="223" t="s">
        <v>19</v>
      </c>
      <c r="F186" s="224" t="s">
        <v>785</v>
      </c>
      <c r="G186" s="221"/>
      <c r="H186" s="223" t="s">
        <v>19</v>
      </c>
      <c r="I186" s="225"/>
      <c r="J186" s="221"/>
      <c r="K186" s="221"/>
      <c r="L186" s="226"/>
      <c r="M186" s="227"/>
      <c r="N186" s="228"/>
      <c r="O186" s="228"/>
      <c r="P186" s="228"/>
      <c r="Q186" s="228"/>
      <c r="R186" s="228"/>
      <c r="S186" s="228"/>
      <c r="T186" s="229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T186" s="230" t="s">
        <v>154</v>
      </c>
      <c r="AU186" s="230" t="s">
        <v>83</v>
      </c>
      <c r="AV186" s="12" t="s">
        <v>81</v>
      </c>
      <c r="AW186" s="12" t="s">
        <v>33</v>
      </c>
      <c r="AX186" s="12" t="s">
        <v>73</v>
      </c>
      <c r="AY186" s="230" t="s">
        <v>147</v>
      </c>
    </row>
    <row r="187" s="13" customFormat="1">
      <c r="A187" s="13"/>
      <c r="B187" s="231"/>
      <c r="C187" s="232"/>
      <c r="D187" s="222" t="s">
        <v>154</v>
      </c>
      <c r="E187" s="233" t="s">
        <v>19</v>
      </c>
      <c r="F187" s="234" t="s">
        <v>786</v>
      </c>
      <c r="G187" s="232"/>
      <c r="H187" s="235">
        <v>30.495000000000001</v>
      </c>
      <c r="I187" s="236"/>
      <c r="J187" s="232"/>
      <c r="K187" s="232"/>
      <c r="L187" s="237"/>
      <c r="M187" s="238"/>
      <c r="N187" s="239"/>
      <c r="O187" s="239"/>
      <c r="P187" s="239"/>
      <c r="Q187" s="239"/>
      <c r="R187" s="239"/>
      <c r="S187" s="239"/>
      <c r="T187" s="24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1" t="s">
        <v>154</v>
      </c>
      <c r="AU187" s="241" t="s">
        <v>83</v>
      </c>
      <c r="AV187" s="13" t="s">
        <v>83</v>
      </c>
      <c r="AW187" s="13" t="s">
        <v>33</v>
      </c>
      <c r="AX187" s="13" t="s">
        <v>81</v>
      </c>
      <c r="AY187" s="241" t="s">
        <v>147</v>
      </c>
    </row>
    <row r="188" s="2" customFormat="1" ht="55.5" customHeight="1">
      <c r="A188" s="40"/>
      <c r="B188" s="41"/>
      <c r="C188" s="207" t="s">
        <v>417</v>
      </c>
      <c r="D188" s="207" t="s">
        <v>148</v>
      </c>
      <c r="E188" s="208" t="s">
        <v>787</v>
      </c>
      <c r="F188" s="209" t="s">
        <v>788</v>
      </c>
      <c r="G188" s="210" t="s">
        <v>436</v>
      </c>
      <c r="H188" s="211">
        <v>0.33300000000000002</v>
      </c>
      <c r="I188" s="212"/>
      <c r="J188" s="213">
        <f>ROUND(I188*H188,2)</f>
        <v>0</v>
      </c>
      <c r="K188" s="209" t="s">
        <v>240</v>
      </c>
      <c r="L188" s="46"/>
      <c r="M188" s="214" t="s">
        <v>19</v>
      </c>
      <c r="N188" s="215" t="s">
        <v>44</v>
      </c>
      <c r="O188" s="86"/>
      <c r="P188" s="216">
        <f>O188*H188</f>
        <v>0</v>
      </c>
      <c r="Q188" s="216">
        <v>1.0593999999999999</v>
      </c>
      <c r="R188" s="216">
        <f>Q188*H188</f>
        <v>0.35278019999999999</v>
      </c>
      <c r="S188" s="216">
        <v>0</v>
      </c>
      <c r="T188" s="217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8" t="s">
        <v>152</v>
      </c>
      <c r="AT188" s="218" t="s">
        <v>148</v>
      </c>
      <c r="AU188" s="218" t="s">
        <v>83</v>
      </c>
      <c r="AY188" s="19" t="s">
        <v>147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19" t="s">
        <v>81</v>
      </c>
      <c r="BK188" s="219">
        <f>ROUND(I188*H188,2)</f>
        <v>0</v>
      </c>
      <c r="BL188" s="19" t="s">
        <v>152</v>
      </c>
      <c r="BM188" s="218" t="s">
        <v>789</v>
      </c>
    </row>
    <row r="189" s="2" customFormat="1">
      <c r="A189" s="40"/>
      <c r="B189" s="41"/>
      <c r="C189" s="42"/>
      <c r="D189" s="254" t="s">
        <v>242</v>
      </c>
      <c r="E189" s="42"/>
      <c r="F189" s="255" t="s">
        <v>790</v>
      </c>
      <c r="G189" s="42"/>
      <c r="H189" s="42"/>
      <c r="I189" s="256"/>
      <c r="J189" s="42"/>
      <c r="K189" s="42"/>
      <c r="L189" s="46"/>
      <c r="M189" s="257"/>
      <c r="N189" s="258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242</v>
      </c>
      <c r="AU189" s="19" t="s">
        <v>83</v>
      </c>
    </row>
    <row r="190" s="12" customFormat="1">
      <c r="A190" s="12"/>
      <c r="B190" s="220"/>
      <c r="C190" s="221"/>
      <c r="D190" s="222" t="s">
        <v>154</v>
      </c>
      <c r="E190" s="223" t="s">
        <v>19</v>
      </c>
      <c r="F190" s="224" t="s">
        <v>791</v>
      </c>
      <c r="G190" s="221"/>
      <c r="H190" s="223" t="s">
        <v>19</v>
      </c>
      <c r="I190" s="225"/>
      <c r="J190" s="221"/>
      <c r="K190" s="221"/>
      <c r="L190" s="226"/>
      <c r="M190" s="227"/>
      <c r="N190" s="228"/>
      <c r="O190" s="228"/>
      <c r="P190" s="228"/>
      <c r="Q190" s="228"/>
      <c r="R190" s="228"/>
      <c r="S190" s="228"/>
      <c r="T190" s="229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T190" s="230" t="s">
        <v>154</v>
      </c>
      <c r="AU190" s="230" t="s">
        <v>83</v>
      </c>
      <c r="AV190" s="12" t="s">
        <v>81</v>
      </c>
      <c r="AW190" s="12" t="s">
        <v>33</v>
      </c>
      <c r="AX190" s="12" t="s">
        <v>73</v>
      </c>
      <c r="AY190" s="230" t="s">
        <v>147</v>
      </c>
    </row>
    <row r="191" s="13" customFormat="1">
      <c r="A191" s="13"/>
      <c r="B191" s="231"/>
      <c r="C191" s="232"/>
      <c r="D191" s="222" t="s">
        <v>154</v>
      </c>
      <c r="E191" s="233" t="s">
        <v>19</v>
      </c>
      <c r="F191" s="234" t="s">
        <v>792</v>
      </c>
      <c r="G191" s="232"/>
      <c r="H191" s="235">
        <v>0.33300000000000002</v>
      </c>
      <c r="I191" s="236"/>
      <c r="J191" s="232"/>
      <c r="K191" s="232"/>
      <c r="L191" s="237"/>
      <c r="M191" s="238"/>
      <c r="N191" s="239"/>
      <c r="O191" s="239"/>
      <c r="P191" s="239"/>
      <c r="Q191" s="239"/>
      <c r="R191" s="239"/>
      <c r="S191" s="239"/>
      <c r="T191" s="24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1" t="s">
        <v>154</v>
      </c>
      <c r="AU191" s="241" t="s">
        <v>83</v>
      </c>
      <c r="AV191" s="13" t="s">
        <v>83</v>
      </c>
      <c r="AW191" s="13" t="s">
        <v>33</v>
      </c>
      <c r="AX191" s="13" t="s">
        <v>81</v>
      </c>
      <c r="AY191" s="241" t="s">
        <v>147</v>
      </c>
    </row>
    <row r="192" s="2" customFormat="1" ht="49.05" customHeight="1">
      <c r="A192" s="40"/>
      <c r="B192" s="41"/>
      <c r="C192" s="207" t="s">
        <v>426</v>
      </c>
      <c r="D192" s="207" t="s">
        <v>148</v>
      </c>
      <c r="E192" s="208" t="s">
        <v>793</v>
      </c>
      <c r="F192" s="209" t="s">
        <v>794</v>
      </c>
      <c r="G192" s="210" t="s">
        <v>436</v>
      </c>
      <c r="H192" s="211">
        <v>0.625</v>
      </c>
      <c r="I192" s="212"/>
      <c r="J192" s="213">
        <f>ROUND(I192*H192,2)</f>
        <v>0</v>
      </c>
      <c r="K192" s="209" t="s">
        <v>240</v>
      </c>
      <c r="L192" s="46"/>
      <c r="M192" s="214" t="s">
        <v>19</v>
      </c>
      <c r="N192" s="215" t="s">
        <v>44</v>
      </c>
      <c r="O192" s="86"/>
      <c r="P192" s="216">
        <f>O192*H192</f>
        <v>0</v>
      </c>
      <c r="Q192" s="216">
        <v>1.06277</v>
      </c>
      <c r="R192" s="216">
        <f>Q192*H192</f>
        <v>0.66423125000000005</v>
      </c>
      <c r="S192" s="216">
        <v>0</v>
      </c>
      <c r="T192" s="217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8" t="s">
        <v>152</v>
      </c>
      <c r="AT192" s="218" t="s">
        <v>148</v>
      </c>
      <c r="AU192" s="218" t="s">
        <v>83</v>
      </c>
      <c r="AY192" s="19" t="s">
        <v>147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19" t="s">
        <v>81</v>
      </c>
      <c r="BK192" s="219">
        <f>ROUND(I192*H192,2)</f>
        <v>0</v>
      </c>
      <c r="BL192" s="19" t="s">
        <v>152</v>
      </c>
      <c r="BM192" s="218" t="s">
        <v>795</v>
      </c>
    </row>
    <row r="193" s="2" customFormat="1">
      <c r="A193" s="40"/>
      <c r="B193" s="41"/>
      <c r="C193" s="42"/>
      <c r="D193" s="254" t="s">
        <v>242</v>
      </c>
      <c r="E193" s="42"/>
      <c r="F193" s="255" t="s">
        <v>796</v>
      </c>
      <c r="G193" s="42"/>
      <c r="H193" s="42"/>
      <c r="I193" s="256"/>
      <c r="J193" s="42"/>
      <c r="K193" s="42"/>
      <c r="L193" s="46"/>
      <c r="M193" s="257"/>
      <c r="N193" s="258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242</v>
      </c>
      <c r="AU193" s="19" t="s">
        <v>83</v>
      </c>
    </row>
    <row r="194" s="12" customFormat="1">
      <c r="A194" s="12"/>
      <c r="B194" s="220"/>
      <c r="C194" s="221"/>
      <c r="D194" s="222" t="s">
        <v>154</v>
      </c>
      <c r="E194" s="223" t="s">
        <v>19</v>
      </c>
      <c r="F194" s="224" t="s">
        <v>797</v>
      </c>
      <c r="G194" s="221"/>
      <c r="H194" s="223" t="s">
        <v>19</v>
      </c>
      <c r="I194" s="225"/>
      <c r="J194" s="221"/>
      <c r="K194" s="221"/>
      <c r="L194" s="226"/>
      <c r="M194" s="227"/>
      <c r="N194" s="228"/>
      <c r="O194" s="228"/>
      <c r="P194" s="228"/>
      <c r="Q194" s="228"/>
      <c r="R194" s="228"/>
      <c r="S194" s="228"/>
      <c r="T194" s="229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T194" s="230" t="s">
        <v>154</v>
      </c>
      <c r="AU194" s="230" t="s">
        <v>83</v>
      </c>
      <c r="AV194" s="12" t="s">
        <v>81</v>
      </c>
      <c r="AW194" s="12" t="s">
        <v>33</v>
      </c>
      <c r="AX194" s="12" t="s">
        <v>73</v>
      </c>
      <c r="AY194" s="230" t="s">
        <v>147</v>
      </c>
    </row>
    <row r="195" s="13" customFormat="1">
      <c r="A195" s="13"/>
      <c r="B195" s="231"/>
      <c r="C195" s="232"/>
      <c r="D195" s="222" t="s">
        <v>154</v>
      </c>
      <c r="E195" s="233" t="s">
        <v>19</v>
      </c>
      <c r="F195" s="234" t="s">
        <v>798</v>
      </c>
      <c r="G195" s="232"/>
      <c r="H195" s="235">
        <v>0.625</v>
      </c>
      <c r="I195" s="236"/>
      <c r="J195" s="232"/>
      <c r="K195" s="232"/>
      <c r="L195" s="237"/>
      <c r="M195" s="238"/>
      <c r="N195" s="239"/>
      <c r="O195" s="239"/>
      <c r="P195" s="239"/>
      <c r="Q195" s="239"/>
      <c r="R195" s="239"/>
      <c r="S195" s="239"/>
      <c r="T195" s="24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1" t="s">
        <v>154</v>
      </c>
      <c r="AU195" s="241" t="s">
        <v>83</v>
      </c>
      <c r="AV195" s="13" t="s">
        <v>83</v>
      </c>
      <c r="AW195" s="13" t="s">
        <v>33</v>
      </c>
      <c r="AX195" s="13" t="s">
        <v>81</v>
      </c>
      <c r="AY195" s="241" t="s">
        <v>147</v>
      </c>
    </row>
    <row r="196" s="11" customFormat="1" ht="22.8" customHeight="1">
      <c r="A196" s="11"/>
      <c r="B196" s="193"/>
      <c r="C196" s="194"/>
      <c r="D196" s="195" t="s">
        <v>72</v>
      </c>
      <c r="E196" s="252" t="s">
        <v>161</v>
      </c>
      <c r="F196" s="252" t="s">
        <v>799</v>
      </c>
      <c r="G196" s="194"/>
      <c r="H196" s="194"/>
      <c r="I196" s="197"/>
      <c r="J196" s="253">
        <f>BK196</f>
        <v>0</v>
      </c>
      <c r="K196" s="194"/>
      <c r="L196" s="199"/>
      <c r="M196" s="200"/>
      <c r="N196" s="201"/>
      <c r="O196" s="201"/>
      <c r="P196" s="202">
        <f>SUM(P197:P318)</f>
        <v>0</v>
      </c>
      <c r="Q196" s="201"/>
      <c r="R196" s="202">
        <f>SUM(R197:R318)</f>
        <v>31.017021680000003</v>
      </c>
      <c r="S196" s="201"/>
      <c r="T196" s="203">
        <f>SUM(T197:T318)</f>
        <v>0</v>
      </c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R196" s="204" t="s">
        <v>81</v>
      </c>
      <c r="AT196" s="205" t="s">
        <v>72</v>
      </c>
      <c r="AU196" s="205" t="s">
        <v>81</v>
      </c>
      <c r="AY196" s="204" t="s">
        <v>147</v>
      </c>
      <c r="BK196" s="206">
        <f>SUM(BK197:BK318)</f>
        <v>0</v>
      </c>
    </row>
    <row r="197" s="2" customFormat="1" ht="37.8" customHeight="1">
      <c r="A197" s="40"/>
      <c r="B197" s="41"/>
      <c r="C197" s="207" t="s">
        <v>433</v>
      </c>
      <c r="D197" s="207" t="s">
        <v>148</v>
      </c>
      <c r="E197" s="208" t="s">
        <v>800</v>
      </c>
      <c r="F197" s="209" t="s">
        <v>801</v>
      </c>
      <c r="G197" s="210" t="s">
        <v>429</v>
      </c>
      <c r="H197" s="211">
        <v>9</v>
      </c>
      <c r="I197" s="212"/>
      <c r="J197" s="213">
        <f>ROUND(I197*H197,2)</f>
        <v>0</v>
      </c>
      <c r="K197" s="209" t="s">
        <v>240</v>
      </c>
      <c r="L197" s="46"/>
      <c r="M197" s="214" t="s">
        <v>19</v>
      </c>
      <c r="N197" s="215" t="s">
        <v>44</v>
      </c>
      <c r="O197" s="86"/>
      <c r="P197" s="216">
        <f>O197*H197</f>
        <v>0</v>
      </c>
      <c r="Q197" s="216">
        <v>0.12021</v>
      </c>
      <c r="R197" s="216">
        <f>Q197*H197</f>
        <v>1.08189</v>
      </c>
      <c r="S197" s="216">
        <v>0</v>
      </c>
      <c r="T197" s="217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8" t="s">
        <v>152</v>
      </c>
      <c r="AT197" s="218" t="s">
        <v>148</v>
      </c>
      <c r="AU197" s="218" t="s">
        <v>83</v>
      </c>
      <c r="AY197" s="19" t="s">
        <v>147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19" t="s">
        <v>81</v>
      </c>
      <c r="BK197" s="219">
        <f>ROUND(I197*H197,2)</f>
        <v>0</v>
      </c>
      <c r="BL197" s="19" t="s">
        <v>152</v>
      </c>
      <c r="BM197" s="218" t="s">
        <v>802</v>
      </c>
    </row>
    <row r="198" s="2" customFormat="1">
      <c r="A198" s="40"/>
      <c r="B198" s="41"/>
      <c r="C198" s="42"/>
      <c r="D198" s="254" t="s">
        <v>242</v>
      </c>
      <c r="E198" s="42"/>
      <c r="F198" s="255" t="s">
        <v>803</v>
      </c>
      <c r="G198" s="42"/>
      <c r="H198" s="42"/>
      <c r="I198" s="256"/>
      <c r="J198" s="42"/>
      <c r="K198" s="42"/>
      <c r="L198" s="46"/>
      <c r="M198" s="257"/>
      <c r="N198" s="258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242</v>
      </c>
      <c r="AU198" s="19" t="s">
        <v>83</v>
      </c>
    </row>
    <row r="199" s="12" customFormat="1">
      <c r="A199" s="12"/>
      <c r="B199" s="220"/>
      <c r="C199" s="221"/>
      <c r="D199" s="222" t="s">
        <v>154</v>
      </c>
      <c r="E199" s="223" t="s">
        <v>19</v>
      </c>
      <c r="F199" s="224" t="s">
        <v>804</v>
      </c>
      <c r="G199" s="221"/>
      <c r="H199" s="223" t="s">
        <v>19</v>
      </c>
      <c r="I199" s="225"/>
      <c r="J199" s="221"/>
      <c r="K199" s="221"/>
      <c r="L199" s="226"/>
      <c r="M199" s="227"/>
      <c r="N199" s="228"/>
      <c r="O199" s="228"/>
      <c r="P199" s="228"/>
      <c r="Q199" s="228"/>
      <c r="R199" s="228"/>
      <c r="S199" s="228"/>
      <c r="T199" s="229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T199" s="230" t="s">
        <v>154</v>
      </c>
      <c r="AU199" s="230" t="s">
        <v>83</v>
      </c>
      <c r="AV199" s="12" t="s">
        <v>81</v>
      </c>
      <c r="AW199" s="12" t="s">
        <v>33</v>
      </c>
      <c r="AX199" s="12" t="s">
        <v>73</v>
      </c>
      <c r="AY199" s="230" t="s">
        <v>147</v>
      </c>
    </row>
    <row r="200" s="13" customFormat="1">
      <c r="A200" s="13"/>
      <c r="B200" s="231"/>
      <c r="C200" s="232"/>
      <c r="D200" s="222" t="s">
        <v>154</v>
      </c>
      <c r="E200" s="233" t="s">
        <v>19</v>
      </c>
      <c r="F200" s="234" t="s">
        <v>81</v>
      </c>
      <c r="G200" s="232"/>
      <c r="H200" s="235">
        <v>1</v>
      </c>
      <c r="I200" s="236"/>
      <c r="J200" s="232"/>
      <c r="K200" s="232"/>
      <c r="L200" s="237"/>
      <c r="M200" s="238"/>
      <c r="N200" s="239"/>
      <c r="O200" s="239"/>
      <c r="P200" s="239"/>
      <c r="Q200" s="239"/>
      <c r="R200" s="239"/>
      <c r="S200" s="239"/>
      <c r="T200" s="24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1" t="s">
        <v>154</v>
      </c>
      <c r="AU200" s="241" t="s">
        <v>83</v>
      </c>
      <c r="AV200" s="13" t="s">
        <v>83</v>
      </c>
      <c r="AW200" s="13" t="s">
        <v>33</v>
      </c>
      <c r="AX200" s="13" t="s">
        <v>73</v>
      </c>
      <c r="AY200" s="241" t="s">
        <v>147</v>
      </c>
    </row>
    <row r="201" s="12" customFormat="1">
      <c r="A201" s="12"/>
      <c r="B201" s="220"/>
      <c r="C201" s="221"/>
      <c r="D201" s="222" t="s">
        <v>154</v>
      </c>
      <c r="E201" s="223" t="s">
        <v>19</v>
      </c>
      <c r="F201" s="224" t="s">
        <v>805</v>
      </c>
      <c r="G201" s="221"/>
      <c r="H201" s="223" t="s">
        <v>19</v>
      </c>
      <c r="I201" s="225"/>
      <c r="J201" s="221"/>
      <c r="K201" s="221"/>
      <c r="L201" s="226"/>
      <c r="M201" s="227"/>
      <c r="N201" s="228"/>
      <c r="O201" s="228"/>
      <c r="P201" s="228"/>
      <c r="Q201" s="228"/>
      <c r="R201" s="228"/>
      <c r="S201" s="228"/>
      <c r="T201" s="229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T201" s="230" t="s">
        <v>154</v>
      </c>
      <c r="AU201" s="230" t="s">
        <v>83</v>
      </c>
      <c r="AV201" s="12" t="s">
        <v>81</v>
      </c>
      <c r="AW201" s="12" t="s">
        <v>33</v>
      </c>
      <c r="AX201" s="12" t="s">
        <v>73</v>
      </c>
      <c r="AY201" s="230" t="s">
        <v>147</v>
      </c>
    </row>
    <row r="202" s="13" customFormat="1">
      <c r="A202" s="13"/>
      <c r="B202" s="231"/>
      <c r="C202" s="232"/>
      <c r="D202" s="222" t="s">
        <v>154</v>
      </c>
      <c r="E202" s="233" t="s">
        <v>19</v>
      </c>
      <c r="F202" s="234" t="s">
        <v>189</v>
      </c>
      <c r="G202" s="232"/>
      <c r="H202" s="235">
        <v>8</v>
      </c>
      <c r="I202" s="236"/>
      <c r="J202" s="232"/>
      <c r="K202" s="232"/>
      <c r="L202" s="237"/>
      <c r="M202" s="238"/>
      <c r="N202" s="239"/>
      <c r="O202" s="239"/>
      <c r="P202" s="239"/>
      <c r="Q202" s="239"/>
      <c r="R202" s="239"/>
      <c r="S202" s="239"/>
      <c r="T202" s="24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1" t="s">
        <v>154</v>
      </c>
      <c r="AU202" s="241" t="s">
        <v>83</v>
      </c>
      <c r="AV202" s="13" t="s">
        <v>83</v>
      </c>
      <c r="AW202" s="13" t="s">
        <v>33</v>
      </c>
      <c r="AX202" s="13" t="s">
        <v>73</v>
      </c>
      <c r="AY202" s="241" t="s">
        <v>147</v>
      </c>
    </row>
    <row r="203" s="15" customFormat="1">
      <c r="A203" s="15"/>
      <c r="B203" s="259"/>
      <c r="C203" s="260"/>
      <c r="D203" s="222" t="s">
        <v>154</v>
      </c>
      <c r="E203" s="261" t="s">
        <v>19</v>
      </c>
      <c r="F203" s="262" t="s">
        <v>287</v>
      </c>
      <c r="G203" s="260"/>
      <c r="H203" s="263">
        <v>9</v>
      </c>
      <c r="I203" s="264"/>
      <c r="J203" s="260"/>
      <c r="K203" s="260"/>
      <c r="L203" s="265"/>
      <c r="M203" s="266"/>
      <c r="N203" s="267"/>
      <c r="O203" s="267"/>
      <c r="P203" s="267"/>
      <c r="Q203" s="267"/>
      <c r="R203" s="267"/>
      <c r="S203" s="267"/>
      <c r="T203" s="268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9" t="s">
        <v>154</v>
      </c>
      <c r="AU203" s="269" t="s">
        <v>83</v>
      </c>
      <c r="AV203" s="15" t="s">
        <v>152</v>
      </c>
      <c r="AW203" s="15" t="s">
        <v>33</v>
      </c>
      <c r="AX203" s="15" t="s">
        <v>81</v>
      </c>
      <c r="AY203" s="269" t="s">
        <v>147</v>
      </c>
    </row>
    <row r="204" s="2" customFormat="1" ht="44.25" customHeight="1">
      <c r="A204" s="40"/>
      <c r="B204" s="41"/>
      <c r="C204" s="207" t="s">
        <v>439</v>
      </c>
      <c r="D204" s="207" t="s">
        <v>148</v>
      </c>
      <c r="E204" s="208" t="s">
        <v>806</v>
      </c>
      <c r="F204" s="209" t="s">
        <v>807</v>
      </c>
      <c r="G204" s="210" t="s">
        <v>239</v>
      </c>
      <c r="H204" s="211">
        <v>6.9900000000000002</v>
      </c>
      <c r="I204" s="212"/>
      <c r="J204" s="213">
        <f>ROUND(I204*H204,2)</f>
        <v>0</v>
      </c>
      <c r="K204" s="209" t="s">
        <v>240</v>
      </c>
      <c r="L204" s="46"/>
      <c r="M204" s="214" t="s">
        <v>19</v>
      </c>
      <c r="N204" s="215" t="s">
        <v>44</v>
      </c>
      <c r="O204" s="86"/>
      <c r="P204" s="216">
        <f>O204*H204</f>
        <v>0</v>
      </c>
      <c r="Q204" s="216">
        <v>0.15273999999999999</v>
      </c>
      <c r="R204" s="216">
        <f>Q204*H204</f>
        <v>1.0676526</v>
      </c>
      <c r="S204" s="216">
        <v>0</v>
      </c>
      <c r="T204" s="217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8" t="s">
        <v>152</v>
      </c>
      <c r="AT204" s="218" t="s">
        <v>148</v>
      </c>
      <c r="AU204" s="218" t="s">
        <v>83</v>
      </c>
      <c r="AY204" s="19" t="s">
        <v>147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19" t="s">
        <v>81</v>
      </c>
      <c r="BK204" s="219">
        <f>ROUND(I204*H204,2)</f>
        <v>0</v>
      </c>
      <c r="BL204" s="19" t="s">
        <v>152</v>
      </c>
      <c r="BM204" s="218" t="s">
        <v>808</v>
      </c>
    </row>
    <row r="205" s="2" customFormat="1">
      <c r="A205" s="40"/>
      <c r="B205" s="41"/>
      <c r="C205" s="42"/>
      <c r="D205" s="254" t="s">
        <v>242</v>
      </c>
      <c r="E205" s="42"/>
      <c r="F205" s="255" t="s">
        <v>809</v>
      </c>
      <c r="G205" s="42"/>
      <c r="H205" s="42"/>
      <c r="I205" s="256"/>
      <c r="J205" s="42"/>
      <c r="K205" s="42"/>
      <c r="L205" s="46"/>
      <c r="M205" s="257"/>
      <c r="N205" s="258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242</v>
      </c>
      <c r="AU205" s="19" t="s">
        <v>83</v>
      </c>
    </row>
    <row r="206" s="13" customFormat="1">
      <c r="A206" s="13"/>
      <c r="B206" s="231"/>
      <c r="C206" s="232"/>
      <c r="D206" s="222" t="s">
        <v>154</v>
      </c>
      <c r="E206" s="233" t="s">
        <v>19</v>
      </c>
      <c r="F206" s="234" t="s">
        <v>810</v>
      </c>
      <c r="G206" s="232"/>
      <c r="H206" s="235">
        <v>2.04</v>
      </c>
      <c r="I206" s="236"/>
      <c r="J206" s="232"/>
      <c r="K206" s="232"/>
      <c r="L206" s="237"/>
      <c r="M206" s="238"/>
      <c r="N206" s="239"/>
      <c r="O206" s="239"/>
      <c r="P206" s="239"/>
      <c r="Q206" s="239"/>
      <c r="R206" s="239"/>
      <c r="S206" s="239"/>
      <c r="T206" s="24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1" t="s">
        <v>154</v>
      </c>
      <c r="AU206" s="241" t="s">
        <v>83</v>
      </c>
      <c r="AV206" s="13" t="s">
        <v>83</v>
      </c>
      <c r="AW206" s="13" t="s">
        <v>33</v>
      </c>
      <c r="AX206" s="13" t="s">
        <v>73</v>
      </c>
      <c r="AY206" s="241" t="s">
        <v>147</v>
      </c>
    </row>
    <row r="207" s="13" customFormat="1">
      <c r="A207" s="13"/>
      <c r="B207" s="231"/>
      <c r="C207" s="232"/>
      <c r="D207" s="222" t="s">
        <v>154</v>
      </c>
      <c r="E207" s="233" t="s">
        <v>19</v>
      </c>
      <c r="F207" s="234" t="s">
        <v>811</v>
      </c>
      <c r="G207" s="232"/>
      <c r="H207" s="235">
        <v>4.9500000000000002</v>
      </c>
      <c r="I207" s="236"/>
      <c r="J207" s="232"/>
      <c r="K207" s="232"/>
      <c r="L207" s="237"/>
      <c r="M207" s="238"/>
      <c r="N207" s="239"/>
      <c r="O207" s="239"/>
      <c r="P207" s="239"/>
      <c r="Q207" s="239"/>
      <c r="R207" s="239"/>
      <c r="S207" s="239"/>
      <c r="T207" s="24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1" t="s">
        <v>154</v>
      </c>
      <c r="AU207" s="241" t="s">
        <v>83</v>
      </c>
      <c r="AV207" s="13" t="s">
        <v>83</v>
      </c>
      <c r="AW207" s="13" t="s">
        <v>33</v>
      </c>
      <c r="AX207" s="13" t="s">
        <v>73</v>
      </c>
      <c r="AY207" s="241" t="s">
        <v>147</v>
      </c>
    </row>
    <row r="208" s="15" customFormat="1">
      <c r="A208" s="15"/>
      <c r="B208" s="259"/>
      <c r="C208" s="260"/>
      <c r="D208" s="222" t="s">
        <v>154</v>
      </c>
      <c r="E208" s="261" t="s">
        <v>19</v>
      </c>
      <c r="F208" s="262" t="s">
        <v>287</v>
      </c>
      <c r="G208" s="260"/>
      <c r="H208" s="263">
        <v>6.9900000000000002</v>
      </c>
      <c r="I208" s="264"/>
      <c r="J208" s="260"/>
      <c r="K208" s="260"/>
      <c r="L208" s="265"/>
      <c r="M208" s="266"/>
      <c r="N208" s="267"/>
      <c r="O208" s="267"/>
      <c r="P208" s="267"/>
      <c r="Q208" s="267"/>
      <c r="R208" s="267"/>
      <c r="S208" s="267"/>
      <c r="T208" s="268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69" t="s">
        <v>154</v>
      </c>
      <c r="AU208" s="269" t="s">
        <v>83</v>
      </c>
      <c r="AV208" s="15" t="s">
        <v>152</v>
      </c>
      <c r="AW208" s="15" t="s">
        <v>33</v>
      </c>
      <c r="AX208" s="15" t="s">
        <v>81</v>
      </c>
      <c r="AY208" s="269" t="s">
        <v>147</v>
      </c>
    </row>
    <row r="209" s="2" customFormat="1" ht="37.8" customHeight="1">
      <c r="A209" s="40"/>
      <c r="B209" s="41"/>
      <c r="C209" s="207" t="s">
        <v>444</v>
      </c>
      <c r="D209" s="207" t="s">
        <v>148</v>
      </c>
      <c r="E209" s="208" t="s">
        <v>812</v>
      </c>
      <c r="F209" s="209" t="s">
        <v>813</v>
      </c>
      <c r="G209" s="210" t="s">
        <v>239</v>
      </c>
      <c r="H209" s="211">
        <v>7.2880000000000003</v>
      </c>
      <c r="I209" s="212"/>
      <c r="J209" s="213">
        <f>ROUND(I209*H209,2)</f>
        <v>0</v>
      </c>
      <c r="K209" s="209" t="s">
        <v>240</v>
      </c>
      <c r="L209" s="46"/>
      <c r="M209" s="214" t="s">
        <v>19</v>
      </c>
      <c r="N209" s="215" t="s">
        <v>44</v>
      </c>
      <c r="O209" s="86"/>
      <c r="P209" s="216">
        <f>O209*H209</f>
        <v>0</v>
      </c>
      <c r="Q209" s="216">
        <v>0.1774</v>
      </c>
      <c r="R209" s="216">
        <f>Q209*H209</f>
        <v>1.2928912000000001</v>
      </c>
      <c r="S209" s="216">
        <v>0</v>
      </c>
      <c r="T209" s="217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8" t="s">
        <v>152</v>
      </c>
      <c r="AT209" s="218" t="s">
        <v>148</v>
      </c>
      <c r="AU209" s="218" t="s">
        <v>83</v>
      </c>
      <c r="AY209" s="19" t="s">
        <v>147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19" t="s">
        <v>81</v>
      </c>
      <c r="BK209" s="219">
        <f>ROUND(I209*H209,2)</f>
        <v>0</v>
      </c>
      <c r="BL209" s="19" t="s">
        <v>152</v>
      </c>
      <c r="BM209" s="218" t="s">
        <v>814</v>
      </c>
    </row>
    <row r="210" s="2" customFormat="1">
      <c r="A210" s="40"/>
      <c r="B210" s="41"/>
      <c r="C210" s="42"/>
      <c r="D210" s="254" t="s">
        <v>242</v>
      </c>
      <c r="E210" s="42"/>
      <c r="F210" s="255" t="s">
        <v>815</v>
      </c>
      <c r="G210" s="42"/>
      <c r="H210" s="42"/>
      <c r="I210" s="256"/>
      <c r="J210" s="42"/>
      <c r="K210" s="42"/>
      <c r="L210" s="46"/>
      <c r="M210" s="257"/>
      <c r="N210" s="258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242</v>
      </c>
      <c r="AU210" s="19" t="s">
        <v>83</v>
      </c>
    </row>
    <row r="211" s="13" customFormat="1">
      <c r="A211" s="13"/>
      <c r="B211" s="231"/>
      <c r="C211" s="232"/>
      <c r="D211" s="222" t="s">
        <v>154</v>
      </c>
      <c r="E211" s="233" t="s">
        <v>19</v>
      </c>
      <c r="F211" s="234" t="s">
        <v>816</v>
      </c>
      <c r="G211" s="232"/>
      <c r="H211" s="235">
        <v>7.2880000000000003</v>
      </c>
      <c r="I211" s="236"/>
      <c r="J211" s="232"/>
      <c r="K211" s="232"/>
      <c r="L211" s="237"/>
      <c r="M211" s="238"/>
      <c r="N211" s="239"/>
      <c r="O211" s="239"/>
      <c r="P211" s="239"/>
      <c r="Q211" s="239"/>
      <c r="R211" s="239"/>
      <c r="S211" s="239"/>
      <c r="T211" s="240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1" t="s">
        <v>154</v>
      </c>
      <c r="AU211" s="241" t="s">
        <v>83</v>
      </c>
      <c r="AV211" s="13" t="s">
        <v>83</v>
      </c>
      <c r="AW211" s="13" t="s">
        <v>33</v>
      </c>
      <c r="AX211" s="13" t="s">
        <v>81</v>
      </c>
      <c r="AY211" s="241" t="s">
        <v>147</v>
      </c>
    </row>
    <row r="212" s="2" customFormat="1" ht="44.25" customHeight="1">
      <c r="A212" s="40"/>
      <c r="B212" s="41"/>
      <c r="C212" s="207" t="s">
        <v>450</v>
      </c>
      <c r="D212" s="207" t="s">
        <v>148</v>
      </c>
      <c r="E212" s="208" t="s">
        <v>817</v>
      </c>
      <c r="F212" s="209" t="s">
        <v>818</v>
      </c>
      <c r="G212" s="210" t="s">
        <v>429</v>
      </c>
      <c r="H212" s="211">
        <v>18</v>
      </c>
      <c r="I212" s="212"/>
      <c r="J212" s="213">
        <f>ROUND(I212*H212,2)</f>
        <v>0</v>
      </c>
      <c r="K212" s="209" t="s">
        <v>240</v>
      </c>
      <c r="L212" s="46"/>
      <c r="M212" s="214" t="s">
        <v>19</v>
      </c>
      <c r="N212" s="215" t="s">
        <v>44</v>
      </c>
      <c r="O212" s="86"/>
      <c r="P212" s="216">
        <f>O212*H212</f>
        <v>0</v>
      </c>
      <c r="Q212" s="216">
        <v>0.026280000000000001</v>
      </c>
      <c r="R212" s="216">
        <f>Q212*H212</f>
        <v>0.47304000000000002</v>
      </c>
      <c r="S212" s="216">
        <v>0</v>
      </c>
      <c r="T212" s="217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8" t="s">
        <v>152</v>
      </c>
      <c r="AT212" s="218" t="s">
        <v>148</v>
      </c>
      <c r="AU212" s="218" t="s">
        <v>83</v>
      </c>
      <c r="AY212" s="19" t="s">
        <v>147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19" t="s">
        <v>81</v>
      </c>
      <c r="BK212" s="219">
        <f>ROUND(I212*H212,2)</f>
        <v>0</v>
      </c>
      <c r="BL212" s="19" t="s">
        <v>152</v>
      </c>
      <c r="BM212" s="218" t="s">
        <v>819</v>
      </c>
    </row>
    <row r="213" s="2" customFormat="1">
      <c r="A213" s="40"/>
      <c r="B213" s="41"/>
      <c r="C213" s="42"/>
      <c r="D213" s="254" t="s">
        <v>242</v>
      </c>
      <c r="E213" s="42"/>
      <c r="F213" s="255" t="s">
        <v>820</v>
      </c>
      <c r="G213" s="42"/>
      <c r="H213" s="42"/>
      <c r="I213" s="256"/>
      <c r="J213" s="42"/>
      <c r="K213" s="42"/>
      <c r="L213" s="46"/>
      <c r="M213" s="257"/>
      <c r="N213" s="258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242</v>
      </c>
      <c r="AU213" s="19" t="s">
        <v>83</v>
      </c>
    </row>
    <row r="214" s="2" customFormat="1" ht="44.25" customHeight="1">
      <c r="A214" s="40"/>
      <c r="B214" s="41"/>
      <c r="C214" s="207" t="s">
        <v>455</v>
      </c>
      <c r="D214" s="207" t="s">
        <v>148</v>
      </c>
      <c r="E214" s="208" t="s">
        <v>821</v>
      </c>
      <c r="F214" s="209" t="s">
        <v>822</v>
      </c>
      <c r="G214" s="210" t="s">
        <v>429</v>
      </c>
      <c r="H214" s="211">
        <v>2</v>
      </c>
      <c r="I214" s="212"/>
      <c r="J214" s="213">
        <f>ROUND(I214*H214,2)</f>
        <v>0</v>
      </c>
      <c r="K214" s="209" t="s">
        <v>240</v>
      </c>
      <c r="L214" s="46"/>
      <c r="M214" s="214" t="s">
        <v>19</v>
      </c>
      <c r="N214" s="215" t="s">
        <v>44</v>
      </c>
      <c r="O214" s="86"/>
      <c r="P214" s="216">
        <f>O214*H214</f>
        <v>0</v>
      </c>
      <c r="Q214" s="216">
        <v>0.03193</v>
      </c>
      <c r="R214" s="216">
        <f>Q214*H214</f>
        <v>0.06386</v>
      </c>
      <c r="S214" s="216">
        <v>0</v>
      </c>
      <c r="T214" s="217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8" t="s">
        <v>152</v>
      </c>
      <c r="AT214" s="218" t="s">
        <v>148</v>
      </c>
      <c r="AU214" s="218" t="s">
        <v>83</v>
      </c>
      <c r="AY214" s="19" t="s">
        <v>147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19" t="s">
        <v>81</v>
      </c>
      <c r="BK214" s="219">
        <f>ROUND(I214*H214,2)</f>
        <v>0</v>
      </c>
      <c r="BL214" s="19" t="s">
        <v>152</v>
      </c>
      <c r="BM214" s="218" t="s">
        <v>823</v>
      </c>
    </row>
    <row r="215" s="2" customFormat="1">
      <c r="A215" s="40"/>
      <c r="B215" s="41"/>
      <c r="C215" s="42"/>
      <c r="D215" s="254" t="s">
        <v>242</v>
      </c>
      <c r="E215" s="42"/>
      <c r="F215" s="255" t="s">
        <v>824</v>
      </c>
      <c r="G215" s="42"/>
      <c r="H215" s="42"/>
      <c r="I215" s="256"/>
      <c r="J215" s="42"/>
      <c r="K215" s="42"/>
      <c r="L215" s="46"/>
      <c r="M215" s="257"/>
      <c r="N215" s="258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242</v>
      </c>
      <c r="AU215" s="19" t="s">
        <v>83</v>
      </c>
    </row>
    <row r="216" s="2" customFormat="1" ht="44.25" customHeight="1">
      <c r="A216" s="40"/>
      <c r="B216" s="41"/>
      <c r="C216" s="207" t="s">
        <v>461</v>
      </c>
      <c r="D216" s="207" t="s">
        <v>148</v>
      </c>
      <c r="E216" s="208" t="s">
        <v>825</v>
      </c>
      <c r="F216" s="209" t="s">
        <v>826</v>
      </c>
      <c r="G216" s="210" t="s">
        <v>429</v>
      </c>
      <c r="H216" s="211">
        <v>3</v>
      </c>
      <c r="I216" s="212"/>
      <c r="J216" s="213">
        <f>ROUND(I216*H216,2)</f>
        <v>0</v>
      </c>
      <c r="K216" s="209" t="s">
        <v>240</v>
      </c>
      <c r="L216" s="46"/>
      <c r="M216" s="214" t="s">
        <v>19</v>
      </c>
      <c r="N216" s="215" t="s">
        <v>44</v>
      </c>
      <c r="O216" s="86"/>
      <c r="P216" s="216">
        <f>O216*H216</f>
        <v>0</v>
      </c>
      <c r="Q216" s="216">
        <v>0.066930000000000003</v>
      </c>
      <c r="R216" s="216">
        <f>Q216*H216</f>
        <v>0.20079000000000002</v>
      </c>
      <c r="S216" s="216">
        <v>0</v>
      </c>
      <c r="T216" s="217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8" t="s">
        <v>152</v>
      </c>
      <c r="AT216" s="218" t="s">
        <v>148</v>
      </c>
      <c r="AU216" s="218" t="s">
        <v>83</v>
      </c>
      <c r="AY216" s="19" t="s">
        <v>147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19" t="s">
        <v>81</v>
      </c>
      <c r="BK216" s="219">
        <f>ROUND(I216*H216,2)</f>
        <v>0</v>
      </c>
      <c r="BL216" s="19" t="s">
        <v>152</v>
      </c>
      <c r="BM216" s="218" t="s">
        <v>827</v>
      </c>
    </row>
    <row r="217" s="2" customFormat="1">
      <c r="A217" s="40"/>
      <c r="B217" s="41"/>
      <c r="C217" s="42"/>
      <c r="D217" s="254" t="s">
        <v>242</v>
      </c>
      <c r="E217" s="42"/>
      <c r="F217" s="255" t="s">
        <v>828</v>
      </c>
      <c r="G217" s="42"/>
      <c r="H217" s="42"/>
      <c r="I217" s="256"/>
      <c r="J217" s="42"/>
      <c r="K217" s="42"/>
      <c r="L217" s="46"/>
      <c r="M217" s="257"/>
      <c r="N217" s="258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242</v>
      </c>
      <c r="AU217" s="19" t="s">
        <v>83</v>
      </c>
    </row>
    <row r="218" s="13" customFormat="1">
      <c r="A218" s="13"/>
      <c r="B218" s="231"/>
      <c r="C218" s="232"/>
      <c r="D218" s="222" t="s">
        <v>154</v>
      </c>
      <c r="E218" s="233" t="s">
        <v>19</v>
      </c>
      <c r="F218" s="234" t="s">
        <v>161</v>
      </c>
      <c r="G218" s="232"/>
      <c r="H218" s="235">
        <v>3</v>
      </c>
      <c r="I218" s="236"/>
      <c r="J218" s="232"/>
      <c r="K218" s="232"/>
      <c r="L218" s="237"/>
      <c r="M218" s="238"/>
      <c r="N218" s="239"/>
      <c r="O218" s="239"/>
      <c r="P218" s="239"/>
      <c r="Q218" s="239"/>
      <c r="R218" s="239"/>
      <c r="S218" s="239"/>
      <c r="T218" s="24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1" t="s">
        <v>154</v>
      </c>
      <c r="AU218" s="241" t="s">
        <v>83</v>
      </c>
      <c r="AV218" s="13" t="s">
        <v>83</v>
      </c>
      <c r="AW218" s="13" t="s">
        <v>33</v>
      </c>
      <c r="AX218" s="13" t="s">
        <v>81</v>
      </c>
      <c r="AY218" s="241" t="s">
        <v>147</v>
      </c>
    </row>
    <row r="219" s="2" customFormat="1" ht="24.15" customHeight="1">
      <c r="A219" s="40"/>
      <c r="B219" s="41"/>
      <c r="C219" s="207" t="s">
        <v>468</v>
      </c>
      <c r="D219" s="207" t="s">
        <v>148</v>
      </c>
      <c r="E219" s="208" t="s">
        <v>829</v>
      </c>
      <c r="F219" s="209" t="s">
        <v>830</v>
      </c>
      <c r="G219" s="210" t="s">
        <v>272</v>
      </c>
      <c r="H219" s="211">
        <v>0.71099999999999997</v>
      </c>
      <c r="I219" s="212"/>
      <c r="J219" s="213">
        <f>ROUND(I219*H219,2)</f>
        <v>0</v>
      </c>
      <c r="K219" s="209" t="s">
        <v>240</v>
      </c>
      <c r="L219" s="46"/>
      <c r="M219" s="214" t="s">
        <v>19</v>
      </c>
      <c r="N219" s="215" t="s">
        <v>44</v>
      </c>
      <c r="O219" s="86"/>
      <c r="P219" s="216">
        <f>O219*H219</f>
        <v>0</v>
      </c>
      <c r="Q219" s="216">
        <v>1.94302</v>
      </c>
      <c r="R219" s="216">
        <f>Q219*H219</f>
        <v>1.3814872199999999</v>
      </c>
      <c r="S219" s="216">
        <v>0</v>
      </c>
      <c r="T219" s="217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8" t="s">
        <v>152</v>
      </c>
      <c r="AT219" s="218" t="s">
        <v>148</v>
      </c>
      <c r="AU219" s="218" t="s">
        <v>83</v>
      </c>
      <c r="AY219" s="19" t="s">
        <v>147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19" t="s">
        <v>81</v>
      </c>
      <c r="BK219" s="219">
        <f>ROUND(I219*H219,2)</f>
        <v>0</v>
      </c>
      <c r="BL219" s="19" t="s">
        <v>152</v>
      </c>
      <c r="BM219" s="218" t="s">
        <v>831</v>
      </c>
    </row>
    <row r="220" s="2" customFormat="1">
      <c r="A220" s="40"/>
      <c r="B220" s="41"/>
      <c r="C220" s="42"/>
      <c r="D220" s="254" t="s">
        <v>242</v>
      </c>
      <c r="E220" s="42"/>
      <c r="F220" s="255" t="s">
        <v>832</v>
      </c>
      <c r="G220" s="42"/>
      <c r="H220" s="42"/>
      <c r="I220" s="256"/>
      <c r="J220" s="42"/>
      <c r="K220" s="42"/>
      <c r="L220" s="46"/>
      <c r="M220" s="257"/>
      <c r="N220" s="258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242</v>
      </c>
      <c r="AU220" s="19" t="s">
        <v>83</v>
      </c>
    </row>
    <row r="221" s="12" customFormat="1">
      <c r="A221" s="12"/>
      <c r="B221" s="220"/>
      <c r="C221" s="221"/>
      <c r="D221" s="222" t="s">
        <v>154</v>
      </c>
      <c r="E221" s="223" t="s">
        <v>19</v>
      </c>
      <c r="F221" s="224" t="s">
        <v>833</v>
      </c>
      <c r="G221" s="221"/>
      <c r="H221" s="223" t="s">
        <v>19</v>
      </c>
      <c r="I221" s="225"/>
      <c r="J221" s="221"/>
      <c r="K221" s="221"/>
      <c r="L221" s="226"/>
      <c r="M221" s="227"/>
      <c r="N221" s="228"/>
      <c r="O221" s="228"/>
      <c r="P221" s="228"/>
      <c r="Q221" s="228"/>
      <c r="R221" s="228"/>
      <c r="S221" s="228"/>
      <c r="T221" s="229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T221" s="230" t="s">
        <v>154</v>
      </c>
      <c r="AU221" s="230" t="s">
        <v>83</v>
      </c>
      <c r="AV221" s="12" t="s">
        <v>81</v>
      </c>
      <c r="AW221" s="12" t="s">
        <v>33</v>
      </c>
      <c r="AX221" s="12" t="s">
        <v>73</v>
      </c>
      <c r="AY221" s="230" t="s">
        <v>147</v>
      </c>
    </row>
    <row r="222" s="13" customFormat="1">
      <c r="A222" s="13"/>
      <c r="B222" s="231"/>
      <c r="C222" s="232"/>
      <c r="D222" s="222" t="s">
        <v>154</v>
      </c>
      <c r="E222" s="233" t="s">
        <v>19</v>
      </c>
      <c r="F222" s="234" t="s">
        <v>834</v>
      </c>
      <c r="G222" s="232"/>
      <c r="H222" s="235">
        <v>0.089999999999999997</v>
      </c>
      <c r="I222" s="236"/>
      <c r="J222" s="232"/>
      <c r="K222" s="232"/>
      <c r="L222" s="237"/>
      <c r="M222" s="238"/>
      <c r="N222" s="239"/>
      <c r="O222" s="239"/>
      <c r="P222" s="239"/>
      <c r="Q222" s="239"/>
      <c r="R222" s="239"/>
      <c r="S222" s="239"/>
      <c r="T222" s="24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1" t="s">
        <v>154</v>
      </c>
      <c r="AU222" s="241" t="s">
        <v>83</v>
      </c>
      <c r="AV222" s="13" t="s">
        <v>83</v>
      </c>
      <c r="AW222" s="13" t="s">
        <v>33</v>
      </c>
      <c r="AX222" s="13" t="s">
        <v>73</v>
      </c>
      <c r="AY222" s="241" t="s">
        <v>147</v>
      </c>
    </row>
    <row r="223" s="13" customFormat="1">
      <c r="A223" s="13"/>
      <c r="B223" s="231"/>
      <c r="C223" s="232"/>
      <c r="D223" s="222" t="s">
        <v>154</v>
      </c>
      <c r="E223" s="233" t="s">
        <v>19</v>
      </c>
      <c r="F223" s="234" t="s">
        <v>835</v>
      </c>
      <c r="G223" s="232"/>
      <c r="H223" s="235">
        <v>0.13500000000000001</v>
      </c>
      <c r="I223" s="236"/>
      <c r="J223" s="232"/>
      <c r="K223" s="232"/>
      <c r="L223" s="237"/>
      <c r="M223" s="238"/>
      <c r="N223" s="239"/>
      <c r="O223" s="239"/>
      <c r="P223" s="239"/>
      <c r="Q223" s="239"/>
      <c r="R223" s="239"/>
      <c r="S223" s="239"/>
      <c r="T223" s="24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1" t="s">
        <v>154</v>
      </c>
      <c r="AU223" s="241" t="s">
        <v>83</v>
      </c>
      <c r="AV223" s="13" t="s">
        <v>83</v>
      </c>
      <c r="AW223" s="13" t="s">
        <v>33</v>
      </c>
      <c r="AX223" s="13" t="s">
        <v>73</v>
      </c>
      <c r="AY223" s="241" t="s">
        <v>147</v>
      </c>
    </row>
    <row r="224" s="13" customFormat="1">
      <c r="A224" s="13"/>
      <c r="B224" s="231"/>
      <c r="C224" s="232"/>
      <c r="D224" s="222" t="s">
        <v>154</v>
      </c>
      <c r="E224" s="233" t="s">
        <v>19</v>
      </c>
      <c r="F224" s="234" t="s">
        <v>836</v>
      </c>
      <c r="G224" s="232"/>
      <c r="H224" s="235">
        <v>0.12</v>
      </c>
      <c r="I224" s="236"/>
      <c r="J224" s="232"/>
      <c r="K224" s="232"/>
      <c r="L224" s="237"/>
      <c r="M224" s="238"/>
      <c r="N224" s="239"/>
      <c r="O224" s="239"/>
      <c r="P224" s="239"/>
      <c r="Q224" s="239"/>
      <c r="R224" s="239"/>
      <c r="S224" s="239"/>
      <c r="T224" s="24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1" t="s">
        <v>154</v>
      </c>
      <c r="AU224" s="241" t="s">
        <v>83</v>
      </c>
      <c r="AV224" s="13" t="s">
        <v>83</v>
      </c>
      <c r="AW224" s="13" t="s">
        <v>33</v>
      </c>
      <c r="AX224" s="13" t="s">
        <v>73</v>
      </c>
      <c r="AY224" s="241" t="s">
        <v>147</v>
      </c>
    </row>
    <row r="225" s="13" customFormat="1">
      <c r="A225" s="13"/>
      <c r="B225" s="231"/>
      <c r="C225" s="232"/>
      <c r="D225" s="222" t="s">
        <v>154</v>
      </c>
      <c r="E225" s="233" t="s">
        <v>19</v>
      </c>
      <c r="F225" s="234" t="s">
        <v>837</v>
      </c>
      <c r="G225" s="232"/>
      <c r="H225" s="235">
        <v>0.114</v>
      </c>
      <c r="I225" s="236"/>
      <c r="J225" s="232"/>
      <c r="K225" s="232"/>
      <c r="L225" s="237"/>
      <c r="M225" s="238"/>
      <c r="N225" s="239"/>
      <c r="O225" s="239"/>
      <c r="P225" s="239"/>
      <c r="Q225" s="239"/>
      <c r="R225" s="239"/>
      <c r="S225" s="239"/>
      <c r="T225" s="240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1" t="s">
        <v>154</v>
      </c>
      <c r="AU225" s="241" t="s">
        <v>83</v>
      </c>
      <c r="AV225" s="13" t="s">
        <v>83</v>
      </c>
      <c r="AW225" s="13" t="s">
        <v>33</v>
      </c>
      <c r="AX225" s="13" t="s">
        <v>73</v>
      </c>
      <c r="AY225" s="241" t="s">
        <v>147</v>
      </c>
    </row>
    <row r="226" s="12" customFormat="1">
      <c r="A226" s="12"/>
      <c r="B226" s="220"/>
      <c r="C226" s="221"/>
      <c r="D226" s="222" t="s">
        <v>154</v>
      </c>
      <c r="E226" s="223" t="s">
        <v>19</v>
      </c>
      <c r="F226" s="224" t="s">
        <v>838</v>
      </c>
      <c r="G226" s="221"/>
      <c r="H226" s="223" t="s">
        <v>19</v>
      </c>
      <c r="I226" s="225"/>
      <c r="J226" s="221"/>
      <c r="K226" s="221"/>
      <c r="L226" s="226"/>
      <c r="M226" s="227"/>
      <c r="N226" s="228"/>
      <c r="O226" s="228"/>
      <c r="P226" s="228"/>
      <c r="Q226" s="228"/>
      <c r="R226" s="228"/>
      <c r="S226" s="228"/>
      <c r="T226" s="229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T226" s="230" t="s">
        <v>154</v>
      </c>
      <c r="AU226" s="230" t="s">
        <v>83</v>
      </c>
      <c r="AV226" s="12" t="s">
        <v>81</v>
      </c>
      <c r="AW226" s="12" t="s">
        <v>33</v>
      </c>
      <c r="AX226" s="12" t="s">
        <v>73</v>
      </c>
      <c r="AY226" s="230" t="s">
        <v>147</v>
      </c>
    </row>
    <row r="227" s="13" customFormat="1">
      <c r="A227" s="13"/>
      <c r="B227" s="231"/>
      <c r="C227" s="232"/>
      <c r="D227" s="222" t="s">
        <v>154</v>
      </c>
      <c r="E227" s="233" t="s">
        <v>19</v>
      </c>
      <c r="F227" s="234" t="s">
        <v>839</v>
      </c>
      <c r="G227" s="232"/>
      <c r="H227" s="235">
        <v>0.252</v>
      </c>
      <c r="I227" s="236"/>
      <c r="J227" s="232"/>
      <c r="K227" s="232"/>
      <c r="L227" s="237"/>
      <c r="M227" s="238"/>
      <c r="N227" s="239"/>
      <c r="O227" s="239"/>
      <c r="P227" s="239"/>
      <c r="Q227" s="239"/>
      <c r="R227" s="239"/>
      <c r="S227" s="239"/>
      <c r="T227" s="24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1" t="s">
        <v>154</v>
      </c>
      <c r="AU227" s="241" t="s">
        <v>83</v>
      </c>
      <c r="AV227" s="13" t="s">
        <v>83</v>
      </c>
      <c r="AW227" s="13" t="s">
        <v>33</v>
      </c>
      <c r="AX227" s="13" t="s">
        <v>73</v>
      </c>
      <c r="AY227" s="241" t="s">
        <v>147</v>
      </c>
    </row>
    <row r="228" s="15" customFormat="1">
      <c r="A228" s="15"/>
      <c r="B228" s="259"/>
      <c r="C228" s="260"/>
      <c r="D228" s="222" t="s">
        <v>154</v>
      </c>
      <c r="E228" s="261" t="s">
        <v>19</v>
      </c>
      <c r="F228" s="262" t="s">
        <v>287</v>
      </c>
      <c r="G228" s="260"/>
      <c r="H228" s="263">
        <v>0.71099999999999997</v>
      </c>
      <c r="I228" s="264"/>
      <c r="J228" s="260"/>
      <c r="K228" s="260"/>
      <c r="L228" s="265"/>
      <c r="M228" s="266"/>
      <c r="N228" s="267"/>
      <c r="O228" s="267"/>
      <c r="P228" s="267"/>
      <c r="Q228" s="267"/>
      <c r="R228" s="267"/>
      <c r="S228" s="267"/>
      <c r="T228" s="268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69" t="s">
        <v>154</v>
      </c>
      <c r="AU228" s="269" t="s">
        <v>83</v>
      </c>
      <c r="AV228" s="15" t="s">
        <v>152</v>
      </c>
      <c r="AW228" s="15" t="s">
        <v>33</v>
      </c>
      <c r="AX228" s="15" t="s">
        <v>81</v>
      </c>
      <c r="AY228" s="269" t="s">
        <v>147</v>
      </c>
    </row>
    <row r="229" s="2" customFormat="1" ht="33" customHeight="1">
      <c r="A229" s="40"/>
      <c r="B229" s="41"/>
      <c r="C229" s="207" t="s">
        <v>474</v>
      </c>
      <c r="D229" s="207" t="s">
        <v>148</v>
      </c>
      <c r="E229" s="208" t="s">
        <v>840</v>
      </c>
      <c r="F229" s="209" t="s">
        <v>841</v>
      </c>
      <c r="G229" s="210" t="s">
        <v>436</v>
      </c>
      <c r="H229" s="211">
        <v>0.41999999999999998</v>
      </c>
      <c r="I229" s="212"/>
      <c r="J229" s="213">
        <f>ROUND(I229*H229,2)</f>
        <v>0</v>
      </c>
      <c r="K229" s="209" t="s">
        <v>240</v>
      </c>
      <c r="L229" s="46"/>
      <c r="M229" s="214" t="s">
        <v>19</v>
      </c>
      <c r="N229" s="215" t="s">
        <v>44</v>
      </c>
      <c r="O229" s="86"/>
      <c r="P229" s="216">
        <f>O229*H229</f>
        <v>0</v>
      </c>
      <c r="Q229" s="216">
        <v>1.0900000000000001</v>
      </c>
      <c r="R229" s="216">
        <f>Q229*H229</f>
        <v>0.45780000000000004</v>
      </c>
      <c r="S229" s="216">
        <v>0</v>
      </c>
      <c r="T229" s="217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8" t="s">
        <v>152</v>
      </c>
      <c r="AT229" s="218" t="s">
        <v>148</v>
      </c>
      <c r="AU229" s="218" t="s">
        <v>83</v>
      </c>
      <c r="AY229" s="19" t="s">
        <v>147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19" t="s">
        <v>81</v>
      </c>
      <c r="BK229" s="219">
        <f>ROUND(I229*H229,2)</f>
        <v>0</v>
      </c>
      <c r="BL229" s="19" t="s">
        <v>152</v>
      </c>
      <c r="BM229" s="218" t="s">
        <v>842</v>
      </c>
    </row>
    <row r="230" s="2" customFormat="1">
      <c r="A230" s="40"/>
      <c r="B230" s="41"/>
      <c r="C230" s="42"/>
      <c r="D230" s="254" t="s">
        <v>242</v>
      </c>
      <c r="E230" s="42"/>
      <c r="F230" s="255" t="s">
        <v>843</v>
      </c>
      <c r="G230" s="42"/>
      <c r="H230" s="42"/>
      <c r="I230" s="256"/>
      <c r="J230" s="42"/>
      <c r="K230" s="42"/>
      <c r="L230" s="46"/>
      <c r="M230" s="257"/>
      <c r="N230" s="258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242</v>
      </c>
      <c r="AU230" s="19" t="s">
        <v>83</v>
      </c>
    </row>
    <row r="231" s="12" customFormat="1">
      <c r="A231" s="12"/>
      <c r="B231" s="220"/>
      <c r="C231" s="221"/>
      <c r="D231" s="222" t="s">
        <v>154</v>
      </c>
      <c r="E231" s="223" t="s">
        <v>19</v>
      </c>
      <c r="F231" s="224" t="s">
        <v>833</v>
      </c>
      <c r="G231" s="221"/>
      <c r="H231" s="223" t="s">
        <v>19</v>
      </c>
      <c r="I231" s="225"/>
      <c r="J231" s="221"/>
      <c r="K231" s="221"/>
      <c r="L231" s="226"/>
      <c r="M231" s="227"/>
      <c r="N231" s="228"/>
      <c r="O231" s="228"/>
      <c r="P231" s="228"/>
      <c r="Q231" s="228"/>
      <c r="R231" s="228"/>
      <c r="S231" s="228"/>
      <c r="T231" s="229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T231" s="230" t="s">
        <v>154</v>
      </c>
      <c r="AU231" s="230" t="s">
        <v>83</v>
      </c>
      <c r="AV231" s="12" t="s">
        <v>81</v>
      </c>
      <c r="AW231" s="12" t="s">
        <v>33</v>
      </c>
      <c r="AX231" s="12" t="s">
        <v>73</v>
      </c>
      <c r="AY231" s="230" t="s">
        <v>147</v>
      </c>
    </row>
    <row r="232" s="13" customFormat="1">
      <c r="A232" s="13"/>
      <c r="B232" s="231"/>
      <c r="C232" s="232"/>
      <c r="D232" s="222" t="s">
        <v>154</v>
      </c>
      <c r="E232" s="233" t="s">
        <v>19</v>
      </c>
      <c r="F232" s="234" t="s">
        <v>844</v>
      </c>
      <c r="G232" s="232"/>
      <c r="H232" s="235">
        <v>0.056000000000000001</v>
      </c>
      <c r="I232" s="236"/>
      <c r="J232" s="232"/>
      <c r="K232" s="232"/>
      <c r="L232" s="237"/>
      <c r="M232" s="238"/>
      <c r="N232" s="239"/>
      <c r="O232" s="239"/>
      <c r="P232" s="239"/>
      <c r="Q232" s="239"/>
      <c r="R232" s="239"/>
      <c r="S232" s="239"/>
      <c r="T232" s="24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1" t="s">
        <v>154</v>
      </c>
      <c r="AU232" s="241" t="s">
        <v>83</v>
      </c>
      <c r="AV232" s="13" t="s">
        <v>83</v>
      </c>
      <c r="AW232" s="13" t="s">
        <v>33</v>
      </c>
      <c r="AX232" s="13" t="s">
        <v>73</v>
      </c>
      <c r="AY232" s="241" t="s">
        <v>147</v>
      </c>
    </row>
    <row r="233" s="13" customFormat="1">
      <c r="A233" s="13"/>
      <c r="B233" s="231"/>
      <c r="C233" s="232"/>
      <c r="D233" s="222" t="s">
        <v>154</v>
      </c>
      <c r="E233" s="233" t="s">
        <v>19</v>
      </c>
      <c r="F233" s="234" t="s">
        <v>845</v>
      </c>
      <c r="G233" s="232"/>
      <c r="H233" s="235">
        <v>0.085000000000000006</v>
      </c>
      <c r="I233" s="236"/>
      <c r="J233" s="232"/>
      <c r="K233" s="232"/>
      <c r="L233" s="237"/>
      <c r="M233" s="238"/>
      <c r="N233" s="239"/>
      <c r="O233" s="239"/>
      <c r="P233" s="239"/>
      <c r="Q233" s="239"/>
      <c r="R233" s="239"/>
      <c r="S233" s="239"/>
      <c r="T233" s="240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1" t="s">
        <v>154</v>
      </c>
      <c r="AU233" s="241" t="s">
        <v>83</v>
      </c>
      <c r="AV233" s="13" t="s">
        <v>83</v>
      </c>
      <c r="AW233" s="13" t="s">
        <v>33</v>
      </c>
      <c r="AX233" s="13" t="s">
        <v>73</v>
      </c>
      <c r="AY233" s="241" t="s">
        <v>147</v>
      </c>
    </row>
    <row r="234" s="13" customFormat="1">
      <c r="A234" s="13"/>
      <c r="B234" s="231"/>
      <c r="C234" s="232"/>
      <c r="D234" s="222" t="s">
        <v>154</v>
      </c>
      <c r="E234" s="233" t="s">
        <v>19</v>
      </c>
      <c r="F234" s="234" t="s">
        <v>846</v>
      </c>
      <c r="G234" s="232"/>
      <c r="H234" s="235">
        <v>0.074999999999999997</v>
      </c>
      <c r="I234" s="236"/>
      <c r="J234" s="232"/>
      <c r="K234" s="232"/>
      <c r="L234" s="237"/>
      <c r="M234" s="238"/>
      <c r="N234" s="239"/>
      <c r="O234" s="239"/>
      <c r="P234" s="239"/>
      <c r="Q234" s="239"/>
      <c r="R234" s="239"/>
      <c r="S234" s="239"/>
      <c r="T234" s="240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1" t="s">
        <v>154</v>
      </c>
      <c r="AU234" s="241" t="s">
        <v>83</v>
      </c>
      <c r="AV234" s="13" t="s">
        <v>83</v>
      </c>
      <c r="AW234" s="13" t="s">
        <v>33</v>
      </c>
      <c r="AX234" s="13" t="s">
        <v>73</v>
      </c>
      <c r="AY234" s="241" t="s">
        <v>147</v>
      </c>
    </row>
    <row r="235" s="13" customFormat="1">
      <c r="A235" s="13"/>
      <c r="B235" s="231"/>
      <c r="C235" s="232"/>
      <c r="D235" s="222" t="s">
        <v>154</v>
      </c>
      <c r="E235" s="233" t="s">
        <v>19</v>
      </c>
      <c r="F235" s="234" t="s">
        <v>847</v>
      </c>
      <c r="G235" s="232"/>
      <c r="H235" s="235">
        <v>0.070999999999999994</v>
      </c>
      <c r="I235" s="236"/>
      <c r="J235" s="232"/>
      <c r="K235" s="232"/>
      <c r="L235" s="237"/>
      <c r="M235" s="238"/>
      <c r="N235" s="239"/>
      <c r="O235" s="239"/>
      <c r="P235" s="239"/>
      <c r="Q235" s="239"/>
      <c r="R235" s="239"/>
      <c r="S235" s="239"/>
      <c r="T235" s="24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1" t="s">
        <v>154</v>
      </c>
      <c r="AU235" s="241" t="s">
        <v>83</v>
      </c>
      <c r="AV235" s="13" t="s">
        <v>83</v>
      </c>
      <c r="AW235" s="13" t="s">
        <v>33</v>
      </c>
      <c r="AX235" s="13" t="s">
        <v>73</v>
      </c>
      <c r="AY235" s="241" t="s">
        <v>147</v>
      </c>
    </row>
    <row r="236" s="12" customFormat="1">
      <c r="A236" s="12"/>
      <c r="B236" s="220"/>
      <c r="C236" s="221"/>
      <c r="D236" s="222" t="s">
        <v>154</v>
      </c>
      <c r="E236" s="223" t="s">
        <v>19</v>
      </c>
      <c r="F236" s="224" t="s">
        <v>838</v>
      </c>
      <c r="G236" s="221"/>
      <c r="H236" s="223" t="s">
        <v>19</v>
      </c>
      <c r="I236" s="225"/>
      <c r="J236" s="221"/>
      <c r="K236" s="221"/>
      <c r="L236" s="226"/>
      <c r="M236" s="227"/>
      <c r="N236" s="228"/>
      <c r="O236" s="228"/>
      <c r="P236" s="228"/>
      <c r="Q236" s="228"/>
      <c r="R236" s="228"/>
      <c r="S236" s="228"/>
      <c r="T236" s="229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T236" s="230" t="s">
        <v>154</v>
      </c>
      <c r="AU236" s="230" t="s">
        <v>83</v>
      </c>
      <c r="AV236" s="12" t="s">
        <v>81</v>
      </c>
      <c r="AW236" s="12" t="s">
        <v>33</v>
      </c>
      <c r="AX236" s="12" t="s">
        <v>73</v>
      </c>
      <c r="AY236" s="230" t="s">
        <v>147</v>
      </c>
    </row>
    <row r="237" s="13" customFormat="1">
      <c r="A237" s="13"/>
      <c r="B237" s="231"/>
      <c r="C237" s="232"/>
      <c r="D237" s="222" t="s">
        <v>154</v>
      </c>
      <c r="E237" s="233" t="s">
        <v>19</v>
      </c>
      <c r="F237" s="234" t="s">
        <v>848</v>
      </c>
      <c r="G237" s="232"/>
      <c r="H237" s="235">
        <v>0.13300000000000001</v>
      </c>
      <c r="I237" s="236"/>
      <c r="J237" s="232"/>
      <c r="K237" s="232"/>
      <c r="L237" s="237"/>
      <c r="M237" s="238"/>
      <c r="N237" s="239"/>
      <c r="O237" s="239"/>
      <c r="P237" s="239"/>
      <c r="Q237" s="239"/>
      <c r="R237" s="239"/>
      <c r="S237" s="239"/>
      <c r="T237" s="240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1" t="s">
        <v>154</v>
      </c>
      <c r="AU237" s="241" t="s">
        <v>83</v>
      </c>
      <c r="AV237" s="13" t="s">
        <v>83</v>
      </c>
      <c r="AW237" s="13" t="s">
        <v>33</v>
      </c>
      <c r="AX237" s="13" t="s">
        <v>73</v>
      </c>
      <c r="AY237" s="241" t="s">
        <v>147</v>
      </c>
    </row>
    <row r="238" s="15" customFormat="1">
      <c r="A238" s="15"/>
      <c r="B238" s="259"/>
      <c r="C238" s="260"/>
      <c r="D238" s="222" t="s">
        <v>154</v>
      </c>
      <c r="E238" s="261" t="s">
        <v>19</v>
      </c>
      <c r="F238" s="262" t="s">
        <v>287</v>
      </c>
      <c r="G238" s="260"/>
      <c r="H238" s="263">
        <v>0.42000000000000004</v>
      </c>
      <c r="I238" s="264"/>
      <c r="J238" s="260"/>
      <c r="K238" s="260"/>
      <c r="L238" s="265"/>
      <c r="M238" s="266"/>
      <c r="N238" s="267"/>
      <c r="O238" s="267"/>
      <c r="P238" s="267"/>
      <c r="Q238" s="267"/>
      <c r="R238" s="267"/>
      <c r="S238" s="267"/>
      <c r="T238" s="268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69" t="s">
        <v>154</v>
      </c>
      <c r="AU238" s="269" t="s">
        <v>83</v>
      </c>
      <c r="AV238" s="15" t="s">
        <v>152</v>
      </c>
      <c r="AW238" s="15" t="s">
        <v>33</v>
      </c>
      <c r="AX238" s="15" t="s">
        <v>81</v>
      </c>
      <c r="AY238" s="269" t="s">
        <v>147</v>
      </c>
    </row>
    <row r="239" s="2" customFormat="1" ht="49.05" customHeight="1">
      <c r="A239" s="40"/>
      <c r="B239" s="41"/>
      <c r="C239" s="207" t="s">
        <v>480</v>
      </c>
      <c r="D239" s="207" t="s">
        <v>148</v>
      </c>
      <c r="E239" s="208" t="s">
        <v>849</v>
      </c>
      <c r="F239" s="209" t="s">
        <v>850</v>
      </c>
      <c r="G239" s="210" t="s">
        <v>239</v>
      </c>
      <c r="H239" s="211">
        <v>7.0999999999999996</v>
      </c>
      <c r="I239" s="212"/>
      <c r="J239" s="213">
        <f>ROUND(I239*H239,2)</f>
        <v>0</v>
      </c>
      <c r="K239" s="209" t="s">
        <v>240</v>
      </c>
      <c r="L239" s="46"/>
      <c r="M239" s="214" t="s">
        <v>19</v>
      </c>
      <c r="N239" s="215" t="s">
        <v>44</v>
      </c>
      <c r="O239" s="86"/>
      <c r="P239" s="216">
        <f>O239*H239</f>
        <v>0</v>
      </c>
      <c r="Q239" s="216">
        <v>0.061969999999999997</v>
      </c>
      <c r="R239" s="216">
        <f>Q239*H239</f>
        <v>0.43998699999999996</v>
      </c>
      <c r="S239" s="216">
        <v>0</v>
      </c>
      <c r="T239" s="217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8" t="s">
        <v>152</v>
      </c>
      <c r="AT239" s="218" t="s">
        <v>148</v>
      </c>
      <c r="AU239" s="218" t="s">
        <v>83</v>
      </c>
      <c r="AY239" s="19" t="s">
        <v>147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19" t="s">
        <v>81</v>
      </c>
      <c r="BK239" s="219">
        <f>ROUND(I239*H239,2)</f>
        <v>0</v>
      </c>
      <c r="BL239" s="19" t="s">
        <v>152</v>
      </c>
      <c r="BM239" s="218" t="s">
        <v>851</v>
      </c>
    </row>
    <row r="240" s="2" customFormat="1">
      <c r="A240" s="40"/>
      <c r="B240" s="41"/>
      <c r="C240" s="42"/>
      <c r="D240" s="254" t="s">
        <v>242</v>
      </c>
      <c r="E240" s="42"/>
      <c r="F240" s="255" t="s">
        <v>852</v>
      </c>
      <c r="G240" s="42"/>
      <c r="H240" s="42"/>
      <c r="I240" s="256"/>
      <c r="J240" s="42"/>
      <c r="K240" s="42"/>
      <c r="L240" s="46"/>
      <c r="M240" s="257"/>
      <c r="N240" s="258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242</v>
      </c>
      <c r="AU240" s="19" t="s">
        <v>83</v>
      </c>
    </row>
    <row r="241" s="12" customFormat="1">
      <c r="A241" s="12"/>
      <c r="B241" s="220"/>
      <c r="C241" s="221"/>
      <c r="D241" s="222" t="s">
        <v>154</v>
      </c>
      <c r="E241" s="223" t="s">
        <v>19</v>
      </c>
      <c r="F241" s="224" t="s">
        <v>853</v>
      </c>
      <c r="G241" s="221"/>
      <c r="H241" s="223" t="s">
        <v>19</v>
      </c>
      <c r="I241" s="225"/>
      <c r="J241" s="221"/>
      <c r="K241" s="221"/>
      <c r="L241" s="226"/>
      <c r="M241" s="227"/>
      <c r="N241" s="228"/>
      <c r="O241" s="228"/>
      <c r="P241" s="228"/>
      <c r="Q241" s="228"/>
      <c r="R241" s="228"/>
      <c r="S241" s="228"/>
      <c r="T241" s="229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T241" s="230" t="s">
        <v>154</v>
      </c>
      <c r="AU241" s="230" t="s">
        <v>83</v>
      </c>
      <c r="AV241" s="12" t="s">
        <v>81</v>
      </c>
      <c r="AW241" s="12" t="s">
        <v>33</v>
      </c>
      <c r="AX241" s="12" t="s">
        <v>73</v>
      </c>
      <c r="AY241" s="230" t="s">
        <v>147</v>
      </c>
    </row>
    <row r="242" s="13" customFormat="1">
      <c r="A242" s="13"/>
      <c r="B242" s="231"/>
      <c r="C242" s="232"/>
      <c r="D242" s="222" t="s">
        <v>154</v>
      </c>
      <c r="E242" s="233" t="s">
        <v>19</v>
      </c>
      <c r="F242" s="234" t="s">
        <v>854</v>
      </c>
      <c r="G242" s="232"/>
      <c r="H242" s="235">
        <v>3.5</v>
      </c>
      <c r="I242" s="236"/>
      <c r="J242" s="232"/>
      <c r="K242" s="232"/>
      <c r="L242" s="237"/>
      <c r="M242" s="238"/>
      <c r="N242" s="239"/>
      <c r="O242" s="239"/>
      <c r="P242" s="239"/>
      <c r="Q242" s="239"/>
      <c r="R242" s="239"/>
      <c r="S242" s="239"/>
      <c r="T242" s="240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1" t="s">
        <v>154</v>
      </c>
      <c r="AU242" s="241" t="s">
        <v>83</v>
      </c>
      <c r="AV242" s="13" t="s">
        <v>83</v>
      </c>
      <c r="AW242" s="13" t="s">
        <v>33</v>
      </c>
      <c r="AX242" s="13" t="s">
        <v>73</v>
      </c>
      <c r="AY242" s="241" t="s">
        <v>147</v>
      </c>
    </row>
    <row r="243" s="12" customFormat="1">
      <c r="A243" s="12"/>
      <c r="B243" s="220"/>
      <c r="C243" s="221"/>
      <c r="D243" s="222" t="s">
        <v>154</v>
      </c>
      <c r="E243" s="223" t="s">
        <v>19</v>
      </c>
      <c r="F243" s="224" t="s">
        <v>855</v>
      </c>
      <c r="G243" s="221"/>
      <c r="H243" s="223" t="s">
        <v>19</v>
      </c>
      <c r="I243" s="225"/>
      <c r="J243" s="221"/>
      <c r="K243" s="221"/>
      <c r="L243" s="226"/>
      <c r="M243" s="227"/>
      <c r="N243" s="228"/>
      <c r="O243" s="228"/>
      <c r="P243" s="228"/>
      <c r="Q243" s="228"/>
      <c r="R243" s="228"/>
      <c r="S243" s="228"/>
      <c r="T243" s="229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T243" s="230" t="s">
        <v>154</v>
      </c>
      <c r="AU243" s="230" t="s">
        <v>83</v>
      </c>
      <c r="AV243" s="12" t="s">
        <v>81</v>
      </c>
      <c r="AW243" s="12" t="s">
        <v>33</v>
      </c>
      <c r="AX243" s="12" t="s">
        <v>73</v>
      </c>
      <c r="AY243" s="230" t="s">
        <v>147</v>
      </c>
    </row>
    <row r="244" s="13" customFormat="1">
      <c r="A244" s="13"/>
      <c r="B244" s="231"/>
      <c r="C244" s="232"/>
      <c r="D244" s="222" t="s">
        <v>154</v>
      </c>
      <c r="E244" s="233" t="s">
        <v>19</v>
      </c>
      <c r="F244" s="234" t="s">
        <v>856</v>
      </c>
      <c r="G244" s="232"/>
      <c r="H244" s="235">
        <v>3.6000000000000001</v>
      </c>
      <c r="I244" s="236"/>
      <c r="J244" s="232"/>
      <c r="K244" s="232"/>
      <c r="L244" s="237"/>
      <c r="M244" s="238"/>
      <c r="N244" s="239"/>
      <c r="O244" s="239"/>
      <c r="P244" s="239"/>
      <c r="Q244" s="239"/>
      <c r="R244" s="239"/>
      <c r="S244" s="239"/>
      <c r="T244" s="24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1" t="s">
        <v>154</v>
      </c>
      <c r="AU244" s="241" t="s">
        <v>83</v>
      </c>
      <c r="AV244" s="13" t="s">
        <v>83</v>
      </c>
      <c r="AW244" s="13" t="s">
        <v>33</v>
      </c>
      <c r="AX244" s="13" t="s">
        <v>73</v>
      </c>
      <c r="AY244" s="241" t="s">
        <v>147</v>
      </c>
    </row>
    <row r="245" s="15" customFormat="1">
      <c r="A245" s="15"/>
      <c r="B245" s="259"/>
      <c r="C245" s="260"/>
      <c r="D245" s="222" t="s">
        <v>154</v>
      </c>
      <c r="E245" s="261" t="s">
        <v>19</v>
      </c>
      <c r="F245" s="262" t="s">
        <v>287</v>
      </c>
      <c r="G245" s="260"/>
      <c r="H245" s="263">
        <v>7.0999999999999996</v>
      </c>
      <c r="I245" s="264"/>
      <c r="J245" s="260"/>
      <c r="K245" s="260"/>
      <c r="L245" s="265"/>
      <c r="M245" s="266"/>
      <c r="N245" s="267"/>
      <c r="O245" s="267"/>
      <c r="P245" s="267"/>
      <c r="Q245" s="267"/>
      <c r="R245" s="267"/>
      <c r="S245" s="267"/>
      <c r="T245" s="268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69" t="s">
        <v>154</v>
      </c>
      <c r="AU245" s="269" t="s">
        <v>83</v>
      </c>
      <c r="AV245" s="15" t="s">
        <v>152</v>
      </c>
      <c r="AW245" s="15" t="s">
        <v>33</v>
      </c>
      <c r="AX245" s="15" t="s">
        <v>81</v>
      </c>
      <c r="AY245" s="269" t="s">
        <v>147</v>
      </c>
    </row>
    <row r="246" s="2" customFormat="1" ht="37.8" customHeight="1">
      <c r="A246" s="40"/>
      <c r="B246" s="41"/>
      <c r="C246" s="207" t="s">
        <v>490</v>
      </c>
      <c r="D246" s="207" t="s">
        <v>148</v>
      </c>
      <c r="E246" s="208" t="s">
        <v>857</v>
      </c>
      <c r="F246" s="209" t="s">
        <v>858</v>
      </c>
      <c r="G246" s="210" t="s">
        <v>239</v>
      </c>
      <c r="H246" s="211">
        <v>216.72499999999999</v>
      </c>
      <c r="I246" s="212"/>
      <c r="J246" s="213">
        <f>ROUND(I246*H246,2)</f>
        <v>0</v>
      </c>
      <c r="K246" s="209" t="s">
        <v>240</v>
      </c>
      <c r="L246" s="46"/>
      <c r="M246" s="214" t="s">
        <v>19</v>
      </c>
      <c r="N246" s="215" t="s">
        <v>44</v>
      </c>
      <c r="O246" s="86"/>
      <c r="P246" s="216">
        <f>O246*H246</f>
        <v>0</v>
      </c>
      <c r="Q246" s="216">
        <v>0.061719999999999997</v>
      </c>
      <c r="R246" s="216">
        <f>Q246*H246</f>
        <v>13.376266999999999</v>
      </c>
      <c r="S246" s="216">
        <v>0</v>
      </c>
      <c r="T246" s="217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8" t="s">
        <v>152</v>
      </c>
      <c r="AT246" s="218" t="s">
        <v>148</v>
      </c>
      <c r="AU246" s="218" t="s">
        <v>83</v>
      </c>
      <c r="AY246" s="19" t="s">
        <v>147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19" t="s">
        <v>81</v>
      </c>
      <c r="BK246" s="219">
        <f>ROUND(I246*H246,2)</f>
        <v>0</v>
      </c>
      <c r="BL246" s="19" t="s">
        <v>152</v>
      </c>
      <c r="BM246" s="218" t="s">
        <v>859</v>
      </c>
    </row>
    <row r="247" s="2" customFormat="1">
      <c r="A247" s="40"/>
      <c r="B247" s="41"/>
      <c r="C247" s="42"/>
      <c r="D247" s="254" t="s">
        <v>242</v>
      </c>
      <c r="E247" s="42"/>
      <c r="F247" s="255" t="s">
        <v>860</v>
      </c>
      <c r="G247" s="42"/>
      <c r="H247" s="42"/>
      <c r="I247" s="256"/>
      <c r="J247" s="42"/>
      <c r="K247" s="42"/>
      <c r="L247" s="46"/>
      <c r="M247" s="257"/>
      <c r="N247" s="258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242</v>
      </c>
      <c r="AU247" s="19" t="s">
        <v>83</v>
      </c>
    </row>
    <row r="248" s="12" customFormat="1">
      <c r="A248" s="12"/>
      <c r="B248" s="220"/>
      <c r="C248" s="221"/>
      <c r="D248" s="222" t="s">
        <v>154</v>
      </c>
      <c r="E248" s="223" t="s">
        <v>19</v>
      </c>
      <c r="F248" s="224" t="s">
        <v>344</v>
      </c>
      <c r="G248" s="221"/>
      <c r="H248" s="223" t="s">
        <v>19</v>
      </c>
      <c r="I248" s="225"/>
      <c r="J248" s="221"/>
      <c r="K248" s="221"/>
      <c r="L248" s="226"/>
      <c r="M248" s="227"/>
      <c r="N248" s="228"/>
      <c r="O248" s="228"/>
      <c r="P248" s="228"/>
      <c r="Q248" s="228"/>
      <c r="R248" s="228"/>
      <c r="S248" s="228"/>
      <c r="T248" s="229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T248" s="230" t="s">
        <v>154</v>
      </c>
      <c r="AU248" s="230" t="s">
        <v>83</v>
      </c>
      <c r="AV248" s="12" t="s">
        <v>81</v>
      </c>
      <c r="AW248" s="12" t="s">
        <v>33</v>
      </c>
      <c r="AX248" s="12" t="s">
        <v>73</v>
      </c>
      <c r="AY248" s="230" t="s">
        <v>147</v>
      </c>
    </row>
    <row r="249" s="13" customFormat="1">
      <c r="A249" s="13"/>
      <c r="B249" s="231"/>
      <c r="C249" s="232"/>
      <c r="D249" s="222" t="s">
        <v>154</v>
      </c>
      <c r="E249" s="233" t="s">
        <v>19</v>
      </c>
      <c r="F249" s="234" t="s">
        <v>861</v>
      </c>
      <c r="G249" s="232"/>
      <c r="H249" s="235">
        <v>243.92500000000001</v>
      </c>
      <c r="I249" s="236"/>
      <c r="J249" s="232"/>
      <c r="K249" s="232"/>
      <c r="L249" s="237"/>
      <c r="M249" s="238"/>
      <c r="N249" s="239"/>
      <c r="O249" s="239"/>
      <c r="P249" s="239"/>
      <c r="Q249" s="239"/>
      <c r="R249" s="239"/>
      <c r="S249" s="239"/>
      <c r="T249" s="240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1" t="s">
        <v>154</v>
      </c>
      <c r="AU249" s="241" t="s">
        <v>83</v>
      </c>
      <c r="AV249" s="13" t="s">
        <v>83</v>
      </c>
      <c r="AW249" s="13" t="s">
        <v>33</v>
      </c>
      <c r="AX249" s="13" t="s">
        <v>73</v>
      </c>
      <c r="AY249" s="241" t="s">
        <v>147</v>
      </c>
    </row>
    <row r="250" s="13" customFormat="1">
      <c r="A250" s="13"/>
      <c r="B250" s="231"/>
      <c r="C250" s="232"/>
      <c r="D250" s="222" t="s">
        <v>154</v>
      </c>
      <c r="E250" s="233" t="s">
        <v>19</v>
      </c>
      <c r="F250" s="234" t="s">
        <v>862</v>
      </c>
      <c r="G250" s="232"/>
      <c r="H250" s="235">
        <v>-27.199999999999999</v>
      </c>
      <c r="I250" s="236"/>
      <c r="J250" s="232"/>
      <c r="K250" s="232"/>
      <c r="L250" s="237"/>
      <c r="M250" s="238"/>
      <c r="N250" s="239"/>
      <c r="O250" s="239"/>
      <c r="P250" s="239"/>
      <c r="Q250" s="239"/>
      <c r="R250" s="239"/>
      <c r="S250" s="239"/>
      <c r="T250" s="24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1" t="s">
        <v>154</v>
      </c>
      <c r="AU250" s="241" t="s">
        <v>83</v>
      </c>
      <c r="AV250" s="13" t="s">
        <v>83</v>
      </c>
      <c r="AW250" s="13" t="s">
        <v>33</v>
      </c>
      <c r="AX250" s="13" t="s">
        <v>73</v>
      </c>
      <c r="AY250" s="241" t="s">
        <v>147</v>
      </c>
    </row>
    <row r="251" s="15" customFormat="1">
      <c r="A251" s="15"/>
      <c r="B251" s="259"/>
      <c r="C251" s="260"/>
      <c r="D251" s="222" t="s">
        <v>154</v>
      </c>
      <c r="E251" s="261" t="s">
        <v>19</v>
      </c>
      <c r="F251" s="262" t="s">
        <v>287</v>
      </c>
      <c r="G251" s="260"/>
      <c r="H251" s="263">
        <v>216.72500000000002</v>
      </c>
      <c r="I251" s="264"/>
      <c r="J251" s="260"/>
      <c r="K251" s="260"/>
      <c r="L251" s="265"/>
      <c r="M251" s="266"/>
      <c r="N251" s="267"/>
      <c r="O251" s="267"/>
      <c r="P251" s="267"/>
      <c r="Q251" s="267"/>
      <c r="R251" s="267"/>
      <c r="S251" s="267"/>
      <c r="T251" s="268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9" t="s">
        <v>154</v>
      </c>
      <c r="AU251" s="269" t="s">
        <v>83</v>
      </c>
      <c r="AV251" s="15" t="s">
        <v>152</v>
      </c>
      <c r="AW251" s="15" t="s">
        <v>33</v>
      </c>
      <c r="AX251" s="15" t="s">
        <v>81</v>
      </c>
      <c r="AY251" s="269" t="s">
        <v>147</v>
      </c>
    </row>
    <row r="252" s="2" customFormat="1" ht="37.8" customHeight="1">
      <c r="A252" s="40"/>
      <c r="B252" s="41"/>
      <c r="C252" s="207" t="s">
        <v>496</v>
      </c>
      <c r="D252" s="207" t="s">
        <v>148</v>
      </c>
      <c r="E252" s="208" t="s">
        <v>863</v>
      </c>
      <c r="F252" s="209" t="s">
        <v>864</v>
      </c>
      <c r="G252" s="210" t="s">
        <v>239</v>
      </c>
      <c r="H252" s="211">
        <v>58.350000000000001</v>
      </c>
      <c r="I252" s="212"/>
      <c r="J252" s="213">
        <f>ROUND(I252*H252,2)</f>
        <v>0</v>
      </c>
      <c r="K252" s="209" t="s">
        <v>240</v>
      </c>
      <c r="L252" s="46"/>
      <c r="M252" s="214" t="s">
        <v>19</v>
      </c>
      <c r="N252" s="215" t="s">
        <v>44</v>
      </c>
      <c r="O252" s="86"/>
      <c r="P252" s="216">
        <f>O252*H252</f>
        <v>0</v>
      </c>
      <c r="Q252" s="216">
        <v>0.079210000000000003</v>
      </c>
      <c r="R252" s="216">
        <f>Q252*H252</f>
        <v>4.6219035000000002</v>
      </c>
      <c r="S252" s="216">
        <v>0</v>
      </c>
      <c r="T252" s="217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8" t="s">
        <v>152</v>
      </c>
      <c r="AT252" s="218" t="s">
        <v>148</v>
      </c>
      <c r="AU252" s="218" t="s">
        <v>83</v>
      </c>
      <c r="AY252" s="19" t="s">
        <v>147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19" t="s">
        <v>81</v>
      </c>
      <c r="BK252" s="219">
        <f>ROUND(I252*H252,2)</f>
        <v>0</v>
      </c>
      <c r="BL252" s="19" t="s">
        <v>152</v>
      </c>
      <c r="BM252" s="218" t="s">
        <v>865</v>
      </c>
    </row>
    <row r="253" s="2" customFormat="1">
      <c r="A253" s="40"/>
      <c r="B253" s="41"/>
      <c r="C253" s="42"/>
      <c r="D253" s="254" t="s">
        <v>242</v>
      </c>
      <c r="E253" s="42"/>
      <c r="F253" s="255" t="s">
        <v>866</v>
      </c>
      <c r="G253" s="42"/>
      <c r="H253" s="42"/>
      <c r="I253" s="256"/>
      <c r="J253" s="42"/>
      <c r="K253" s="42"/>
      <c r="L253" s="46"/>
      <c r="M253" s="257"/>
      <c r="N253" s="258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242</v>
      </c>
      <c r="AU253" s="19" t="s">
        <v>83</v>
      </c>
    </row>
    <row r="254" s="13" customFormat="1">
      <c r="A254" s="13"/>
      <c r="B254" s="231"/>
      <c r="C254" s="232"/>
      <c r="D254" s="222" t="s">
        <v>154</v>
      </c>
      <c r="E254" s="233" t="s">
        <v>19</v>
      </c>
      <c r="F254" s="234" t="s">
        <v>867</v>
      </c>
      <c r="G254" s="232"/>
      <c r="H254" s="235">
        <v>66.549999999999997</v>
      </c>
      <c r="I254" s="236"/>
      <c r="J254" s="232"/>
      <c r="K254" s="232"/>
      <c r="L254" s="237"/>
      <c r="M254" s="238"/>
      <c r="N254" s="239"/>
      <c r="O254" s="239"/>
      <c r="P254" s="239"/>
      <c r="Q254" s="239"/>
      <c r="R254" s="239"/>
      <c r="S254" s="239"/>
      <c r="T254" s="240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1" t="s">
        <v>154</v>
      </c>
      <c r="AU254" s="241" t="s">
        <v>83</v>
      </c>
      <c r="AV254" s="13" t="s">
        <v>83</v>
      </c>
      <c r="AW254" s="13" t="s">
        <v>33</v>
      </c>
      <c r="AX254" s="13" t="s">
        <v>73</v>
      </c>
      <c r="AY254" s="241" t="s">
        <v>147</v>
      </c>
    </row>
    <row r="255" s="13" customFormat="1">
      <c r="A255" s="13"/>
      <c r="B255" s="231"/>
      <c r="C255" s="232"/>
      <c r="D255" s="222" t="s">
        <v>154</v>
      </c>
      <c r="E255" s="233" t="s">
        <v>19</v>
      </c>
      <c r="F255" s="234" t="s">
        <v>868</v>
      </c>
      <c r="G255" s="232"/>
      <c r="H255" s="235">
        <v>-8.1999999999999993</v>
      </c>
      <c r="I255" s="236"/>
      <c r="J255" s="232"/>
      <c r="K255" s="232"/>
      <c r="L255" s="237"/>
      <c r="M255" s="238"/>
      <c r="N255" s="239"/>
      <c r="O255" s="239"/>
      <c r="P255" s="239"/>
      <c r="Q255" s="239"/>
      <c r="R255" s="239"/>
      <c r="S255" s="239"/>
      <c r="T255" s="24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1" t="s">
        <v>154</v>
      </c>
      <c r="AU255" s="241" t="s">
        <v>83</v>
      </c>
      <c r="AV255" s="13" t="s">
        <v>83</v>
      </c>
      <c r="AW255" s="13" t="s">
        <v>33</v>
      </c>
      <c r="AX255" s="13" t="s">
        <v>73</v>
      </c>
      <c r="AY255" s="241" t="s">
        <v>147</v>
      </c>
    </row>
    <row r="256" s="15" customFormat="1">
      <c r="A256" s="15"/>
      <c r="B256" s="259"/>
      <c r="C256" s="260"/>
      <c r="D256" s="222" t="s">
        <v>154</v>
      </c>
      <c r="E256" s="261" t="s">
        <v>19</v>
      </c>
      <c r="F256" s="262" t="s">
        <v>287</v>
      </c>
      <c r="G256" s="260"/>
      <c r="H256" s="263">
        <v>58.349999999999994</v>
      </c>
      <c r="I256" s="264"/>
      <c r="J256" s="260"/>
      <c r="K256" s="260"/>
      <c r="L256" s="265"/>
      <c r="M256" s="266"/>
      <c r="N256" s="267"/>
      <c r="O256" s="267"/>
      <c r="P256" s="267"/>
      <c r="Q256" s="267"/>
      <c r="R256" s="267"/>
      <c r="S256" s="267"/>
      <c r="T256" s="268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69" t="s">
        <v>154</v>
      </c>
      <c r="AU256" s="269" t="s">
        <v>83</v>
      </c>
      <c r="AV256" s="15" t="s">
        <v>152</v>
      </c>
      <c r="AW256" s="15" t="s">
        <v>33</v>
      </c>
      <c r="AX256" s="15" t="s">
        <v>81</v>
      </c>
      <c r="AY256" s="269" t="s">
        <v>147</v>
      </c>
    </row>
    <row r="257" s="2" customFormat="1" ht="24.15" customHeight="1">
      <c r="A257" s="40"/>
      <c r="B257" s="41"/>
      <c r="C257" s="207" t="s">
        <v>503</v>
      </c>
      <c r="D257" s="207" t="s">
        <v>148</v>
      </c>
      <c r="E257" s="208" t="s">
        <v>869</v>
      </c>
      <c r="F257" s="209" t="s">
        <v>870</v>
      </c>
      <c r="G257" s="210" t="s">
        <v>252</v>
      </c>
      <c r="H257" s="211">
        <v>88.700000000000003</v>
      </c>
      <c r="I257" s="212"/>
      <c r="J257" s="213">
        <f>ROUND(I257*H257,2)</f>
        <v>0</v>
      </c>
      <c r="K257" s="209" t="s">
        <v>240</v>
      </c>
      <c r="L257" s="46"/>
      <c r="M257" s="214" t="s">
        <v>19</v>
      </c>
      <c r="N257" s="215" t="s">
        <v>44</v>
      </c>
      <c r="O257" s="86"/>
      <c r="P257" s="216">
        <f>O257*H257</f>
        <v>0</v>
      </c>
      <c r="Q257" s="216">
        <v>8.0000000000000007E-05</v>
      </c>
      <c r="R257" s="216">
        <f>Q257*H257</f>
        <v>0.0070960000000000007</v>
      </c>
      <c r="S257" s="216">
        <v>0</v>
      </c>
      <c r="T257" s="217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8" t="s">
        <v>152</v>
      </c>
      <c r="AT257" s="218" t="s">
        <v>148</v>
      </c>
      <c r="AU257" s="218" t="s">
        <v>83</v>
      </c>
      <c r="AY257" s="19" t="s">
        <v>147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19" t="s">
        <v>81</v>
      </c>
      <c r="BK257" s="219">
        <f>ROUND(I257*H257,2)</f>
        <v>0</v>
      </c>
      <c r="BL257" s="19" t="s">
        <v>152</v>
      </c>
      <c r="BM257" s="218" t="s">
        <v>871</v>
      </c>
    </row>
    <row r="258" s="2" customFormat="1">
      <c r="A258" s="40"/>
      <c r="B258" s="41"/>
      <c r="C258" s="42"/>
      <c r="D258" s="254" t="s">
        <v>242</v>
      </c>
      <c r="E258" s="42"/>
      <c r="F258" s="255" t="s">
        <v>872</v>
      </c>
      <c r="G258" s="42"/>
      <c r="H258" s="42"/>
      <c r="I258" s="256"/>
      <c r="J258" s="42"/>
      <c r="K258" s="42"/>
      <c r="L258" s="46"/>
      <c r="M258" s="257"/>
      <c r="N258" s="258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242</v>
      </c>
      <c r="AU258" s="19" t="s">
        <v>83</v>
      </c>
    </row>
    <row r="259" s="12" customFormat="1">
      <c r="A259" s="12"/>
      <c r="B259" s="220"/>
      <c r="C259" s="221"/>
      <c r="D259" s="222" t="s">
        <v>154</v>
      </c>
      <c r="E259" s="223" t="s">
        <v>19</v>
      </c>
      <c r="F259" s="224" t="s">
        <v>873</v>
      </c>
      <c r="G259" s="221"/>
      <c r="H259" s="223" t="s">
        <v>19</v>
      </c>
      <c r="I259" s="225"/>
      <c r="J259" s="221"/>
      <c r="K259" s="221"/>
      <c r="L259" s="226"/>
      <c r="M259" s="227"/>
      <c r="N259" s="228"/>
      <c r="O259" s="228"/>
      <c r="P259" s="228"/>
      <c r="Q259" s="228"/>
      <c r="R259" s="228"/>
      <c r="S259" s="228"/>
      <c r="T259" s="229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T259" s="230" t="s">
        <v>154</v>
      </c>
      <c r="AU259" s="230" t="s">
        <v>83</v>
      </c>
      <c r="AV259" s="12" t="s">
        <v>81</v>
      </c>
      <c r="AW259" s="12" t="s">
        <v>33</v>
      </c>
      <c r="AX259" s="12" t="s">
        <v>73</v>
      </c>
      <c r="AY259" s="230" t="s">
        <v>147</v>
      </c>
    </row>
    <row r="260" s="13" customFormat="1">
      <c r="A260" s="13"/>
      <c r="B260" s="231"/>
      <c r="C260" s="232"/>
      <c r="D260" s="222" t="s">
        <v>154</v>
      </c>
      <c r="E260" s="233" t="s">
        <v>19</v>
      </c>
      <c r="F260" s="234" t="s">
        <v>874</v>
      </c>
      <c r="G260" s="232"/>
      <c r="H260" s="235">
        <v>88.700000000000003</v>
      </c>
      <c r="I260" s="236"/>
      <c r="J260" s="232"/>
      <c r="K260" s="232"/>
      <c r="L260" s="237"/>
      <c r="M260" s="238"/>
      <c r="N260" s="239"/>
      <c r="O260" s="239"/>
      <c r="P260" s="239"/>
      <c r="Q260" s="239"/>
      <c r="R260" s="239"/>
      <c r="S260" s="239"/>
      <c r="T260" s="240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1" t="s">
        <v>154</v>
      </c>
      <c r="AU260" s="241" t="s">
        <v>83</v>
      </c>
      <c r="AV260" s="13" t="s">
        <v>83</v>
      </c>
      <c r="AW260" s="13" t="s">
        <v>33</v>
      </c>
      <c r="AX260" s="13" t="s">
        <v>81</v>
      </c>
      <c r="AY260" s="241" t="s">
        <v>147</v>
      </c>
    </row>
    <row r="261" s="2" customFormat="1" ht="24.15" customHeight="1">
      <c r="A261" s="40"/>
      <c r="B261" s="41"/>
      <c r="C261" s="207" t="s">
        <v>511</v>
      </c>
      <c r="D261" s="207" t="s">
        <v>148</v>
      </c>
      <c r="E261" s="208" t="s">
        <v>875</v>
      </c>
      <c r="F261" s="209" t="s">
        <v>876</v>
      </c>
      <c r="G261" s="210" t="s">
        <v>252</v>
      </c>
      <c r="H261" s="211">
        <v>24.199999999999999</v>
      </c>
      <c r="I261" s="212"/>
      <c r="J261" s="213">
        <f>ROUND(I261*H261,2)</f>
        <v>0</v>
      </c>
      <c r="K261" s="209" t="s">
        <v>240</v>
      </c>
      <c r="L261" s="46"/>
      <c r="M261" s="214" t="s">
        <v>19</v>
      </c>
      <c r="N261" s="215" t="s">
        <v>44</v>
      </c>
      <c r="O261" s="86"/>
      <c r="P261" s="216">
        <f>O261*H261</f>
        <v>0</v>
      </c>
      <c r="Q261" s="216">
        <v>0.00012</v>
      </c>
      <c r="R261" s="216">
        <f>Q261*H261</f>
        <v>0.0029039999999999999</v>
      </c>
      <c r="S261" s="216">
        <v>0</v>
      </c>
      <c r="T261" s="217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8" t="s">
        <v>152</v>
      </c>
      <c r="AT261" s="218" t="s">
        <v>148</v>
      </c>
      <c r="AU261" s="218" t="s">
        <v>83</v>
      </c>
      <c r="AY261" s="19" t="s">
        <v>147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19" t="s">
        <v>81</v>
      </c>
      <c r="BK261" s="219">
        <f>ROUND(I261*H261,2)</f>
        <v>0</v>
      </c>
      <c r="BL261" s="19" t="s">
        <v>152</v>
      </c>
      <c r="BM261" s="218" t="s">
        <v>877</v>
      </c>
    </row>
    <row r="262" s="2" customFormat="1">
      <c r="A262" s="40"/>
      <c r="B262" s="41"/>
      <c r="C262" s="42"/>
      <c r="D262" s="254" t="s">
        <v>242</v>
      </c>
      <c r="E262" s="42"/>
      <c r="F262" s="255" t="s">
        <v>878</v>
      </c>
      <c r="G262" s="42"/>
      <c r="H262" s="42"/>
      <c r="I262" s="256"/>
      <c r="J262" s="42"/>
      <c r="K262" s="42"/>
      <c r="L262" s="46"/>
      <c r="M262" s="257"/>
      <c r="N262" s="258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242</v>
      </c>
      <c r="AU262" s="19" t="s">
        <v>83</v>
      </c>
    </row>
    <row r="263" s="12" customFormat="1">
      <c r="A263" s="12"/>
      <c r="B263" s="220"/>
      <c r="C263" s="221"/>
      <c r="D263" s="222" t="s">
        <v>154</v>
      </c>
      <c r="E263" s="223" t="s">
        <v>19</v>
      </c>
      <c r="F263" s="224" t="s">
        <v>873</v>
      </c>
      <c r="G263" s="221"/>
      <c r="H263" s="223" t="s">
        <v>19</v>
      </c>
      <c r="I263" s="225"/>
      <c r="J263" s="221"/>
      <c r="K263" s="221"/>
      <c r="L263" s="226"/>
      <c r="M263" s="227"/>
      <c r="N263" s="228"/>
      <c r="O263" s="228"/>
      <c r="P263" s="228"/>
      <c r="Q263" s="228"/>
      <c r="R263" s="228"/>
      <c r="S263" s="228"/>
      <c r="T263" s="229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T263" s="230" t="s">
        <v>154</v>
      </c>
      <c r="AU263" s="230" t="s">
        <v>83</v>
      </c>
      <c r="AV263" s="12" t="s">
        <v>81</v>
      </c>
      <c r="AW263" s="12" t="s">
        <v>33</v>
      </c>
      <c r="AX263" s="12" t="s">
        <v>73</v>
      </c>
      <c r="AY263" s="230" t="s">
        <v>147</v>
      </c>
    </row>
    <row r="264" s="13" customFormat="1">
      <c r="A264" s="13"/>
      <c r="B264" s="231"/>
      <c r="C264" s="232"/>
      <c r="D264" s="222" t="s">
        <v>154</v>
      </c>
      <c r="E264" s="233" t="s">
        <v>19</v>
      </c>
      <c r="F264" s="234" t="s">
        <v>879</v>
      </c>
      <c r="G264" s="232"/>
      <c r="H264" s="235">
        <v>24.199999999999999</v>
      </c>
      <c r="I264" s="236"/>
      <c r="J264" s="232"/>
      <c r="K264" s="232"/>
      <c r="L264" s="237"/>
      <c r="M264" s="238"/>
      <c r="N264" s="239"/>
      <c r="O264" s="239"/>
      <c r="P264" s="239"/>
      <c r="Q264" s="239"/>
      <c r="R264" s="239"/>
      <c r="S264" s="239"/>
      <c r="T264" s="24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1" t="s">
        <v>154</v>
      </c>
      <c r="AU264" s="241" t="s">
        <v>83</v>
      </c>
      <c r="AV264" s="13" t="s">
        <v>83</v>
      </c>
      <c r="AW264" s="13" t="s">
        <v>33</v>
      </c>
      <c r="AX264" s="13" t="s">
        <v>73</v>
      </c>
      <c r="AY264" s="241" t="s">
        <v>147</v>
      </c>
    </row>
    <row r="265" s="15" customFormat="1">
      <c r="A265" s="15"/>
      <c r="B265" s="259"/>
      <c r="C265" s="260"/>
      <c r="D265" s="222" t="s">
        <v>154</v>
      </c>
      <c r="E265" s="261" t="s">
        <v>19</v>
      </c>
      <c r="F265" s="262" t="s">
        <v>287</v>
      </c>
      <c r="G265" s="260"/>
      <c r="H265" s="263">
        <v>24.199999999999999</v>
      </c>
      <c r="I265" s="264"/>
      <c r="J265" s="260"/>
      <c r="K265" s="260"/>
      <c r="L265" s="265"/>
      <c r="M265" s="266"/>
      <c r="N265" s="267"/>
      <c r="O265" s="267"/>
      <c r="P265" s="267"/>
      <c r="Q265" s="267"/>
      <c r="R265" s="267"/>
      <c r="S265" s="267"/>
      <c r="T265" s="268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69" t="s">
        <v>154</v>
      </c>
      <c r="AU265" s="269" t="s">
        <v>83</v>
      </c>
      <c r="AV265" s="15" t="s">
        <v>152</v>
      </c>
      <c r="AW265" s="15" t="s">
        <v>33</v>
      </c>
      <c r="AX265" s="15" t="s">
        <v>81</v>
      </c>
      <c r="AY265" s="269" t="s">
        <v>147</v>
      </c>
    </row>
    <row r="266" s="2" customFormat="1" ht="24.15" customHeight="1">
      <c r="A266" s="40"/>
      <c r="B266" s="41"/>
      <c r="C266" s="207" t="s">
        <v>518</v>
      </c>
      <c r="D266" s="207" t="s">
        <v>148</v>
      </c>
      <c r="E266" s="208" t="s">
        <v>880</v>
      </c>
      <c r="F266" s="209" t="s">
        <v>881</v>
      </c>
      <c r="G266" s="210" t="s">
        <v>252</v>
      </c>
      <c r="H266" s="211">
        <v>133.09999999999999</v>
      </c>
      <c r="I266" s="212"/>
      <c r="J266" s="213">
        <f>ROUND(I266*H266,2)</f>
        <v>0</v>
      </c>
      <c r="K266" s="209" t="s">
        <v>240</v>
      </c>
      <c r="L266" s="46"/>
      <c r="M266" s="214" t="s">
        <v>19</v>
      </c>
      <c r="N266" s="215" t="s">
        <v>44</v>
      </c>
      <c r="O266" s="86"/>
      <c r="P266" s="216">
        <f>O266*H266</f>
        <v>0</v>
      </c>
      <c r="Q266" s="216">
        <v>0.00013999999999999999</v>
      </c>
      <c r="R266" s="216">
        <f>Q266*H266</f>
        <v>0.018633999999999998</v>
      </c>
      <c r="S266" s="216">
        <v>0</v>
      </c>
      <c r="T266" s="217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8" t="s">
        <v>152</v>
      </c>
      <c r="AT266" s="218" t="s">
        <v>148</v>
      </c>
      <c r="AU266" s="218" t="s">
        <v>83</v>
      </c>
      <c r="AY266" s="19" t="s">
        <v>147</v>
      </c>
      <c r="BE266" s="219">
        <f>IF(N266="základní",J266,0)</f>
        <v>0</v>
      </c>
      <c r="BF266" s="219">
        <f>IF(N266="snížená",J266,0)</f>
        <v>0</v>
      </c>
      <c r="BG266" s="219">
        <f>IF(N266="zákl. přenesená",J266,0)</f>
        <v>0</v>
      </c>
      <c r="BH266" s="219">
        <f>IF(N266="sníž. přenesená",J266,0)</f>
        <v>0</v>
      </c>
      <c r="BI266" s="219">
        <f>IF(N266="nulová",J266,0)</f>
        <v>0</v>
      </c>
      <c r="BJ266" s="19" t="s">
        <v>81</v>
      </c>
      <c r="BK266" s="219">
        <f>ROUND(I266*H266,2)</f>
        <v>0</v>
      </c>
      <c r="BL266" s="19" t="s">
        <v>152</v>
      </c>
      <c r="BM266" s="218" t="s">
        <v>882</v>
      </c>
    </row>
    <row r="267" s="2" customFormat="1">
      <c r="A267" s="40"/>
      <c r="B267" s="41"/>
      <c r="C267" s="42"/>
      <c r="D267" s="254" t="s">
        <v>242</v>
      </c>
      <c r="E267" s="42"/>
      <c r="F267" s="255" t="s">
        <v>883</v>
      </c>
      <c r="G267" s="42"/>
      <c r="H267" s="42"/>
      <c r="I267" s="256"/>
      <c r="J267" s="42"/>
      <c r="K267" s="42"/>
      <c r="L267" s="46"/>
      <c r="M267" s="257"/>
      <c r="N267" s="258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242</v>
      </c>
      <c r="AU267" s="19" t="s">
        <v>83</v>
      </c>
    </row>
    <row r="268" s="12" customFormat="1">
      <c r="A268" s="12"/>
      <c r="B268" s="220"/>
      <c r="C268" s="221"/>
      <c r="D268" s="222" t="s">
        <v>154</v>
      </c>
      <c r="E268" s="223" t="s">
        <v>19</v>
      </c>
      <c r="F268" s="224" t="s">
        <v>344</v>
      </c>
      <c r="G268" s="221"/>
      <c r="H268" s="223" t="s">
        <v>19</v>
      </c>
      <c r="I268" s="225"/>
      <c r="J268" s="221"/>
      <c r="K268" s="221"/>
      <c r="L268" s="226"/>
      <c r="M268" s="227"/>
      <c r="N268" s="228"/>
      <c r="O268" s="228"/>
      <c r="P268" s="228"/>
      <c r="Q268" s="228"/>
      <c r="R268" s="228"/>
      <c r="S268" s="228"/>
      <c r="T268" s="229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T268" s="230" t="s">
        <v>154</v>
      </c>
      <c r="AU268" s="230" t="s">
        <v>83</v>
      </c>
      <c r="AV268" s="12" t="s">
        <v>81</v>
      </c>
      <c r="AW268" s="12" t="s">
        <v>33</v>
      </c>
      <c r="AX268" s="12" t="s">
        <v>73</v>
      </c>
      <c r="AY268" s="230" t="s">
        <v>147</v>
      </c>
    </row>
    <row r="269" s="12" customFormat="1">
      <c r="A269" s="12"/>
      <c r="B269" s="220"/>
      <c r="C269" s="221"/>
      <c r="D269" s="222" t="s">
        <v>154</v>
      </c>
      <c r="E269" s="223" t="s">
        <v>19</v>
      </c>
      <c r="F269" s="224" t="s">
        <v>884</v>
      </c>
      <c r="G269" s="221"/>
      <c r="H269" s="223" t="s">
        <v>19</v>
      </c>
      <c r="I269" s="225"/>
      <c r="J269" s="221"/>
      <c r="K269" s="221"/>
      <c r="L269" s="226"/>
      <c r="M269" s="227"/>
      <c r="N269" s="228"/>
      <c r="O269" s="228"/>
      <c r="P269" s="228"/>
      <c r="Q269" s="228"/>
      <c r="R269" s="228"/>
      <c r="S269" s="228"/>
      <c r="T269" s="229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T269" s="230" t="s">
        <v>154</v>
      </c>
      <c r="AU269" s="230" t="s">
        <v>83</v>
      </c>
      <c r="AV269" s="12" t="s">
        <v>81</v>
      </c>
      <c r="AW269" s="12" t="s">
        <v>33</v>
      </c>
      <c r="AX269" s="12" t="s">
        <v>73</v>
      </c>
      <c r="AY269" s="230" t="s">
        <v>147</v>
      </c>
    </row>
    <row r="270" s="13" customFormat="1">
      <c r="A270" s="13"/>
      <c r="B270" s="231"/>
      <c r="C270" s="232"/>
      <c r="D270" s="222" t="s">
        <v>154</v>
      </c>
      <c r="E270" s="233" t="s">
        <v>19</v>
      </c>
      <c r="F270" s="234" t="s">
        <v>885</v>
      </c>
      <c r="G270" s="232"/>
      <c r="H270" s="235">
        <v>115.5</v>
      </c>
      <c r="I270" s="236"/>
      <c r="J270" s="232"/>
      <c r="K270" s="232"/>
      <c r="L270" s="237"/>
      <c r="M270" s="238"/>
      <c r="N270" s="239"/>
      <c r="O270" s="239"/>
      <c r="P270" s="239"/>
      <c r="Q270" s="239"/>
      <c r="R270" s="239"/>
      <c r="S270" s="239"/>
      <c r="T270" s="240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1" t="s">
        <v>154</v>
      </c>
      <c r="AU270" s="241" t="s">
        <v>83</v>
      </c>
      <c r="AV270" s="13" t="s">
        <v>83</v>
      </c>
      <c r="AW270" s="13" t="s">
        <v>33</v>
      </c>
      <c r="AX270" s="13" t="s">
        <v>73</v>
      </c>
      <c r="AY270" s="241" t="s">
        <v>147</v>
      </c>
    </row>
    <row r="271" s="12" customFormat="1">
      <c r="A271" s="12"/>
      <c r="B271" s="220"/>
      <c r="C271" s="221"/>
      <c r="D271" s="222" t="s">
        <v>154</v>
      </c>
      <c r="E271" s="223" t="s">
        <v>19</v>
      </c>
      <c r="F271" s="224" t="s">
        <v>886</v>
      </c>
      <c r="G271" s="221"/>
      <c r="H271" s="223" t="s">
        <v>19</v>
      </c>
      <c r="I271" s="225"/>
      <c r="J271" s="221"/>
      <c r="K271" s="221"/>
      <c r="L271" s="226"/>
      <c r="M271" s="227"/>
      <c r="N271" s="228"/>
      <c r="O271" s="228"/>
      <c r="P271" s="228"/>
      <c r="Q271" s="228"/>
      <c r="R271" s="228"/>
      <c r="S271" s="228"/>
      <c r="T271" s="229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T271" s="230" t="s">
        <v>154</v>
      </c>
      <c r="AU271" s="230" t="s">
        <v>83</v>
      </c>
      <c r="AV271" s="12" t="s">
        <v>81</v>
      </c>
      <c r="AW271" s="12" t="s">
        <v>33</v>
      </c>
      <c r="AX271" s="12" t="s">
        <v>73</v>
      </c>
      <c r="AY271" s="230" t="s">
        <v>147</v>
      </c>
    </row>
    <row r="272" s="13" customFormat="1">
      <c r="A272" s="13"/>
      <c r="B272" s="231"/>
      <c r="C272" s="232"/>
      <c r="D272" s="222" t="s">
        <v>154</v>
      </c>
      <c r="E272" s="233" t="s">
        <v>19</v>
      </c>
      <c r="F272" s="234" t="s">
        <v>887</v>
      </c>
      <c r="G272" s="232"/>
      <c r="H272" s="235">
        <v>11</v>
      </c>
      <c r="I272" s="236"/>
      <c r="J272" s="232"/>
      <c r="K272" s="232"/>
      <c r="L272" s="237"/>
      <c r="M272" s="238"/>
      <c r="N272" s="239"/>
      <c r="O272" s="239"/>
      <c r="P272" s="239"/>
      <c r="Q272" s="239"/>
      <c r="R272" s="239"/>
      <c r="S272" s="239"/>
      <c r="T272" s="240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1" t="s">
        <v>154</v>
      </c>
      <c r="AU272" s="241" t="s">
        <v>83</v>
      </c>
      <c r="AV272" s="13" t="s">
        <v>83</v>
      </c>
      <c r="AW272" s="13" t="s">
        <v>33</v>
      </c>
      <c r="AX272" s="13" t="s">
        <v>73</v>
      </c>
      <c r="AY272" s="241" t="s">
        <v>147</v>
      </c>
    </row>
    <row r="273" s="12" customFormat="1">
      <c r="A273" s="12"/>
      <c r="B273" s="220"/>
      <c r="C273" s="221"/>
      <c r="D273" s="222" t="s">
        <v>154</v>
      </c>
      <c r="E273" s="223" t="s">
        <v>19</v>
      </c>
      <c r="F273" s="224" t="s">
        <v>342</v>
      </c>
      <c r="G273" s="221"/>
      <c r="H273" s="223" t="s">
        <v>19</v>
      </c>
      <c r="I273" s="225"/>
      <c r="J273" s="221"/>
      <c r="K273" s="221"/>
      <c r="L273" s="226"/>
      <c r="M273" s="227"/>
      <c r="N273" s="228"/>
      <c r="O273" s="228"/>
      <c r="P273" s="228"/>
      <c r="Q273" s="228"/>
      <c r="R273" s="228"/>
      <c r="S273" s="228"/>
      <c r="T273" s="229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T273" s="230" t="s">
        <v>154</v>
      </c>
      <c r="AU273" s="230" t="s">
        <v>83</v>
      </c>
      <c r="AV273" s="12" t="s">
        <v>81</v>
      </c>
      <c r="AW273" s="12" t="s">
        <v>33</v>
      </c>
      <c r="AX273" s="12" t="s">
        <v>73</v>
      </c>
      <c r="AY273" s="230" t="s">
        <v>147</v>
      </c>
    </row>
    <row r="274" s="13" customFormat="1">
      <c r="A274" s="13"/>
      <c r="B274" s="231"/>
      <c r="C274" s="232"/>
      <c r="D274" s="222" t="s">
        <v>154</v>
      </c>
      <c r="E274" s="233" t="s">
        <v>19</v>
      </c>
      <c r="F274" s="234" t="s">
        <v>888</v>
      </c>
      <c r="G274" s="232"/>
      <c r="H274" s="235">
        <v>6.5999999999999996</v>
      </c>
      <c r="I274" s="236"/>
      <c r="J274" s="232"/>
      <c r="K274" s="232"/>
      <c r="L274" s="237"/>
      <c r="M274" s="238"/>
      <c r="N274" s="239"/>
      <c r="O274" s="239"/>
      <c r="P274" s="239"/>
      <c r="Q274" s="239"/>
      <c r="R274" s="239"/>
      <c r="S274" s="239"/>
      <c r="T274" s="240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1" t="s">
        <v>154</v>
      </c>
      <c r="AU274" s="241" t="s">
        <v>83</v>
      </c>
      <c r="AV274" s="13" t="s">
        <v>83</v>
      </c>
      <c r="AW274" s="13" t="s">
        <v>33</v>
      </c>
      <c r="AX274" s="13" t="s">
        <v>73</v>
      </c>
      <c r="AY274" s="241" t="s">
        <v>147</v>
      </c>
    </row>
    <row r="275" s="15" customFormat="1">
      <c r="A275" s="15"/>
      <c r="B275" s="259"/>
      <c r="C275" s="260"/>
      <c r="D275" s="222" t="s">
        <v>154</v>
      </c>
      <c r="E275" s="261" t="s">
        <v>19</v>
      </c>
      <c r="F275" s="262" t="s">
        <v>287</v>
      </c>
      <c r="G275" s="260"/>
      <c r="H275" s="263">
        <v>133.09999999999999</v>
      </c>
      <c r="I275" s="264"/>
      <c r="J275" s="260"/>
      <c r="K275" s="260"/>
      <c r="L275" s="265"/>
      <c r="M275" s="266"/>
      <c r="N275" s="267"/>
      <c r="O275" s="267"/>
      <c r="P275" s="267"/>
      <c r="Q275" s="267"/>
      <c r="R275" s="267"/>
      <c r="S275" s="267"/>
      <c r="T275" s="268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69" t="s">
        <v>154</v>
      </c>
      <c r="AU275" s="269" t="s">
        <v>83</v>
      </c>
      <c r="AV275" s="15" t="s">
        <v>152</v>
      </c>
      <c r="AW275" s="15" t="s">
        <v>33</v>
      </c>
      <c r="AX275" s="15" t="s">
        <v>81</v>
      </c>
      <c r="AY275" s="269" t="s">
        <v>147</v>
      </c>
    </row>
    <row r="276" s="2" customFormat="1" ht="37.8" customHeight="1">
      <c r="A276" s="40"/>
      <c r="B276" s="41"/>
      <c r="C276" s="207" t="s">
        <v>529</v>
      </c>
      <c r="D276" s="207" t="s">
        <v>148</v>
      </c>
      <c r="E276" s="208" t="s">
        <v>889</v>
      </c>
      <c r="F276" s="209" t="s">
        <v>890</v>
      </c>
      <c r="G276" s="210" t="s">
        <v>239</v>
      </c>
      <c r="H276" s="211">
        <v>4.4400000000000004</v>
      </c>
      <c r="I276" s="212"/>
      <c r="J276" s="213">
        <f>ROUND(I276*H276,2)</f>
        <v>0</v>
      </c>
      <c r="K276" s="209" t="s">
        <v>240</v>
      </c>
      <c r="L276" s="46"/>
      <c r="M276" s="214" t="s">
        <v>19</v>
      </c>
      <c r="N276" s="215" t="s">
        <v>44</v>
      </c>
      <c r="O276" s="86"/>
      <c r="P276" s="216">
        <f>O276*H276</f>
        <v>0</v>
      </c>
      <c r="Q276" s="216">
        <v>0.17818000000000001</v>
      </c>
      <c r="R276" s="216">
        <f>Q276*H276</f>
        <v>0.79111920000000013</v>
      </c>
      <c r="S276" s="216">
        <v>0</v>
      </c>
      <c r="T276" s="217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8" t="s">
        <v>152</v>
      </c>
      <c r="AT276" s="218" t="s">
        <v>148</v>
      </c>
      <c r="AU276" s="218" t="s">
        <v>83</v>
      </c>
      <c r="AY276" s="19" t="s">
        <v>147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19" t="s">
        <v>81</v>
      </c>
      <c r="BK276" s="219">
        <f>ROUND(I276*H276,2)</f>
        <v>0</v>
      </c>
      <c r="BL276" s="19" t="s">
        <v>152</v>
      </c>
      <c r="BM276" s="218" t="s">
        <v>891</v>
      </c>
    </row>
    <row r="277" s="2" customFormat="1">
      <c r="A277" s="40"/>
      <c r="B277" s="41"/>
      <c r="C277" s="42"/>
      <c r="D277" s="254" t="s">
        <v>242</v>
      </c>
      <c r="E277" s="42"/>
      <c r="F277" s="255" t="s">
        <v>892</v>
      </c>
      <c r="G277" s="42"/>
      <c r="H277" s="42"/>
      <c r="I277" s="256"/>
      <c r="J277" s="42"/>
      <c r="K277" s="42"/>
      <c r="L277" s="46"/>
      <c r="M277" s="257"/>
      <c r="N277" s="258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242</v>
      </c>
      <c r="AU277" s="19" t="s">
        <v>83</v>
      </c>
    </row>
    <row r="278" s="12" customFormat="1">
      <c r="A278" s="12"/>
      <c r="B278" s="220"/>
      <c r="C278" s="221"/>
      <c r="D278" s="222" t="s">
        <v>154</v>
      </c>
      <c r="E278" s="223" t="s">
        <v>19</v>
      </c>
      <c r="F278" s="224" t="s">
        <v>833</v>
      </c>
      <c r="G278" s="221"/>
      <c r="H278" s="223" t="s">
        <v>19</v>
      </c>
      <c r="I278" s="225"/>
      <c r="J278" s="221"/>
      <c r="K278" s="221"/>
      <c r="L278" s="226"/>
      <c r="M278" s="227"/>
      <c r="N278" s="228"/>
      <c r="O278" s="228"/>
      <c r="P278" s="228"/>
      <c r="Q278" s="228"/>
      <c r="R278" s="228"/>
      <c r="S278" s="228"/>
      <c r="T278" s="229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T278" s="230" t="s">
        <v>154</v>
      </c>
      <c r="AU278" s="230" t="s">
        <v>83</v>
      </c>
      <c r="AV278" s="12" t="s">
        <v>81</v>
      </c>
      <c r="AW278" s="12" t="s">
        <v>33</v>
      </c>
      <c r="AX278" s="12" t="s">
        <v>73</v>
      </c>
      <c r="AY278" s="230" t="s">
        <v>147</v>
      </c>
    </row>
    <row r="279" s="13" customFormat="1">
      <c r="A279" s="13"/>
      <c r="B279" s="231"/>
      <c r="C279" s="232"/>
      <c r="D279" s="222" t="s">
        <v>154</v>
      </c>
      <c r="E279" s="233" t="s">
        <v>19</v>
      </c>
      <c r="F279" s="234" t="s">
        <v>893</v>
      </c>
      <c r="G279" s="232"/>
      <c r="H279" s="235">
        <v>0.59999999999999998</v>
      </c>
      <c r="I279" s="236"/>
      <c r="J279" s="232"/>
      <c r="K279" s="232"/>
      <c r="L279" s="237"/>
      <c r="M279" s="238"/>
      <c r="N279" s="239"/>
      <c r="O279" s="239"/>
      <c r="P279" s="239"/>
      <c r="Q279" s="239"/>
      <c r="R279" s="239"/>
      <c r="S279" s="239"/>
      <c r="T279" s="240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1" t="s">
        <v>154</v>
      </c>
      <c r="AU279" s="241" t="s">
        <v>83</v>
      </c>
      <c r="AV279" s="13" t="s">
        <v>83</v>
      </c>
      <c r="AW279" s="13" t="s">
        <v>33</v>
      </c>
      <c r="AX279" s="13" t="s">
        <v>73</v>
      </c>
      <c r="AY279" s="241" t="s">
        <v>147</v>
      </c>
    </row>
    <row r="280" s="13" customFormat="1">
      <c r="A280" s="13"/>
      <c r="B280" s="231"/>
      <c r="C280" s="232"/>
      <c r="D280" s="222" t="s">
        <v>154</v>
      </c>
      <c r="E280" s="233" t="s">
        <v>19</v>
      </c>
      <c r="F280" s="234" t="s">
        <v>893</v>
      </c>
      <c r="G280" s="232"/>
      <c r="H280" s="235">
        <v>0.59999999999999998</v>
      </c>
      <c r="I280" s="236"/>
      <c r="J280" s="232"/>
      <c r="K280" s="232"/>
      <c r="L280" s="237"/>
      <c r="M280" s="238"/>
      <c r="N280" s="239"/>
      <c r="O280" s="239"/>
      <c r="P280" s="239"/>
      <c r="Q280" s="239"/>
      <c r="R280" s="239"/>
      <c r="S280" s="239"/>
      <c r="T280" s="240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1" t="s">
        <v>154</v>
      </c>
      <c r="AU280" s="241" t="s">
        <v>83</v>
      </c>
      <c r="AV280" s="13" t="s">
        <v>83</v>
      </c>
      <c r="AW280" s="13" t="s">
        <v>33</v>
      </c>
      <c r="AX280" s="13" t="s">
        <v>73</v>
      </c>
      <c r="AY280" s="241" t="s">
        <v>147</v>
      </c>
    </row>
    <row r="281" s="13" customFormat="1">
      <c r="A281" s="13"/>
      <c r="B281" s="231"/>
      <c r="C281" s="232"/>
      <c r="D281" s="222" t="s">
        <v>154</v>
      </c>
      <c r="E281" s="233" t="s">
        <v>19</v>
      </c>
      <c r="F281" s="234" t="s">
        <v>894</v>
      </c>
      <c r="G281" s="232"/>
      <c r="H281" s="235">
        <v>0.80000000000000004</v>
      </c>
      <c r="I281" s="236"/>
      <c r="J281" s="232"/>
      <c r="K281" s="232"/>
      <c r="L281" s="237"/>
      <c r="M281" s="238"/>
      <c r="N281" s="239"/>
      <c r="O281" s="239"/>
      <c r="P281" s="239"/>
      <c r="Q281" s="239"/>
      <c r="R281" s="239"/>
      <c r="S281" s="239"/>
      <c r="T281" s="240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1" t="s">
        <v>154</v>
      </c>
      <c r="AU281" s="241" t="s">
        <v>83</v>
      </c>
      <c r="AV281" s="13" t="s">
        <v>83</v>
      </c>
      <c r="AW281" s="13" t="s">
        <v>33</v>
      </c>
      <c r="AX281" s="13" t="s">
        <v>73</v>
      </c>
      <c r="AY281" s="241" t="s">
        <v>147</v>
      </c>
    </row>
    <row r="282" s="13" customFormat="1">
      <c r="A282" s="13"/>
      <c r="B282" s="231"/>
      <c r="C282" s="232"/>
      <c r="D282" s="222" t="s">
        <v>154</v>
      </c>
      <c r="E282" s="233" t="s">
        <v>19</v>
      </c>
      <c r="F282" s="234" t="s">
        <v>895</v>
      </c>
      <c r="G282" s="232"/>
      <c r="H282" s="235">
        <v>0.76000000000000001</v>
      </c>
      <c r="I282" s="236"/>
      <c r="J282" s="232"/>
      <c r="K282" s="232"/>
      <c r="L282" s="237"/>
      <c r="M282" s="238"/>
      <c r="N282" s="239"/>
      <c r="O282" s="239"/>
      <c r="P282" s="239"/>
      <c r="Q282" s="239"/>
      <c r="R282" s="239"/>
      <c r="S282" s="239"/>
      <c r="T282" s="240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1" t="s">
        <v>154</v>
      </c>
      <c r="AU282" s="241" t="s">
        <v>83</v>
      </c>
      <c r="AV282" s="13" t="s">
        <v>83</v>
      </c>
      <c r="AW282" s="13" t="s">
        <v>33</v>
      </c>
      <c r="AX282" s="13" t="s">
        <v>73</v>
      </c>
      <c r="AY282" s="241" t="s">
        <v>147</v>
      </c>
    </row>
    <row r="283" s="12" customFormat="1">
      <c r="A283" s="12"/>
      <c r="B283" s="220"/>
      <c r="C283" s="221"/>
      <c r="D283" s="222" t="s">
        <v>154</v>
      </c>
      <c r="E283" s="223" t="s">
        <v>19</v>
      </c>
      <c r="F283" s="224" t="s">
        <v>838</v>
      </c>
      <c r="G283" s="221"/>
      <c r="H283" s="223" t="s">
        <v>19</v>
      </c>
      <c r="I283" s="225"/>
      <c r="J283" s="221"/>
      <c r="K283" s="221"/>
      <c r="L283" s="226"/>
      <c r="M283" s="227"/>
      <c r="N283" s="228"/>
      <c r="O283" s="228"/>
      <c r="P283" s="228"/>
      <c r="Q283" s="228"/>
      <c r="R283" s="228"/>
      <c r="S283" s="228"/>
      <c r="T283" s="229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T283" s="230" t="s">
        <v>154</v>
      </c>
      <c r="AU283" s="230" t="s">
        <v>83</v>
      </c>
      <c r="AV283" s="12" t="s">
        <v>81</v>
      </c>
      <c r="AW283" s="12" t="s">
        <v>33</v>
      </c>
      <c r="AX283" s="12" t="s">
        <v>73</v>
      </c>
      <c r="AY283" s="230" t="s">
        <v>147</v>
      </c>
    </row>
    <row r="284" s="13" customFormat="1">
      <c r="A284" s="13"/>
      <c r="B284" s="231"/>
      <c r="C284" s="232"/>
      <c r="D284" s="222" t="s">
        <v>154</v>
      </c>
      <c r="E284" s="233" t="s">
        <v>19</v>
      </c>
      <c r="F284" s="234" t="s">
        <v>896</v>
      </c>
      <c r="G284" s="232"/>
      <c r="H284" s="235">
        <v>1.6799999999999999</v>
      </c>
      <c r="I284" s="236"/>
      <c r="J284" s="232"/>
      <c r="K284" s="232"/>
      <c r="L284" s="237"/>
      <c r="M284" s="238"/>
      <c r="N284" s="239"/>
      <c r="O284" s="239"/>
      <c r="P284" s="239"/>
      <c r="Q284" s="239"/>
      <c r="R284" s="239"/>
      <c r="S284" s="239"/>
      <c r="T284" s="240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1" t="s">
        <v>154</v>
      </c>
      <c r="AU284" s="241" t="s">
        <v>83</v>
      </c>
      <c r="AV284" s="13" t="s">
        <v>83</v>
      </c>
      <c r="AW284" s="13" t="s">
        <v>33</v>
      </c>
      <c r="AX284" s="13" t="s">
        <v>73</v>
      </c>
      <c r="AY284" s="241" t="s">
        <v>147</v>
      </c>
    </row>
    <row r="285" s="15" customFormat="1">
      <c r="A285" s="15"/>
      <c r="B285" s="259"/>
      <c r="C285" s="260"/>
      <c r="D285" s="222" t="s">
        <v>154</v>
      </c>
      <c r="E285" s="261" t="s">
        <v>19</v>
      </c>
      <c r="F285" s="262" t="s">
        <v>287</v>
      </c>
      <c r="G285" s="260"/>
      <c r="H285" s="263">
        <v>4.4399999999999995</v>
      </c>
      <c r="I285" s="264"/>
      <c r="J285" s="260"/>
      <c r="K285" s="260"/>
      <c r="L285" s="265"/>
      <c r="M285" s="266"/>
      <c r="N285" s="267"/>
      <c r="O285" s="267"/>
      <c r="P285" s="267"/>
      <c r="Q285" s="267"/>
      <c r="R285" s="267"/>
      <c r="S285" s="267"/>
      <c r="T285" s="268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69" t="s">
        <v>154</v>
      </c>
      <c r="AU285" s="269" t="s">
        <v>83</v>
      </c>
      <c r="AV285" s="15" t="s">
        <v>152</v>
      </c>
      <c r="AW285" s="15" t="s">
        <v>33</v>
      </c>
      <c r="AX285" s="15" t="s">
        <v>81</v>
      </c>
      <c r="AY285" s="269" t="s">
        <v>147</v>
      </c>
    </row>
    <row r="286" s="2" customFormat="1" ht="37.8" customHeight="1">
      <c r="A286" s="40"/>
      <c r="B286" s="41"/>
      <c r="C286" s="207" t="s">
        <v>535</v>
      </c>
      <c r="D286" s="207" t="s">
        <v>148</v>
      </c>
      <c r="E286" s="208" t="s">
        <v>897</v>
      </c>
      <c r="F286" s="209" t="s">
        <v>898</v>
      </c>
      <c r="G286" s="210" t="s">
        <v>239</v>
      </c>
      <c r="H286" s="211">
        <v>28.738</v>
      </c>
      <c r="I286" s="212"/>
      <c r="J286" s="213">
        <f>ROUND(I286*H286,2)</f>
        <v>0</v>
      </c>
      <c r="K286" s="209" t="s">
        <v>240</v>
      </c>
      <c r="L286" s="46"/>
      <c r="M286" s="214" t="s">
        <v>19</v>
      </c>
      <c r="N286" s="215" t="s">
        <v>44</v>
      </c>
      <c r="O286" s="86"/>
      <c r="P286" s="216">
        <f>O286*H286</f>
        <v>0</v>
      </c>
      <c r="Q286" s="216">
        <v>0.064519999999999994</v>
      </c>
      <c r="R286" s="216">
        <f>Q286*H286</f>
        <v>1.8541757599999997</v>
      </c>
      <c r="S286" s="216">
        <v>0</v>
      </c>
      <c r="T286" s="217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8" t="s">
        <v>152</v>
      </c>
      <c r="AT286" s="218" t="s">
        <v>148</v>
      </c>
      <c r="AU286" s="218" t="s">
        <v>83</v>
      </c>
      <c r="AY286" s="19" t="s">
        <v>147</v>
      </c>
      <c r="BE286" s="219">
        <f>IF(N286="základní",J286,0)</f>
        <v>0</v>
      </c>
      <c r="BF286" s="219">
        <f>IF(N286="snížená",J286,0)</f>
        <v>0</v>
      </c>
      <c r="BG286" s="219">
        <f>IF(N286="zákl. přenesená",J286,0)</f>
        <v>0</v>
      </c>
      <c r="BH286" s="219">
        <f>IF(N286="sníž. přenesená",J286,0)</f>
        <v>0</v>
      </c>
      <c r="BI286" s="219">
        <f>IF(N286="nulová",J286,0)</f>
        <v>0</v>
      </c>
      <c r="BJ286" s="19" t="s">
        <v>81</v>
      </c>
      <c r="BK286" s="219">
        <f>ROUND(I286*H286,2)</f>
        <v>0</v>
      </c>
      <c r="BL286" s="19" t="s">
        <v>152</v>
      </c>
      <c r="BM286" s="218" t="s">
        <v>899</v>
      </c>
    </row>
    <row r="287" s="2" customFormat="1">
      <c r="A287" s="40"/>
      <c r="B287" s="41"/>
      <c r="C287" s="42"/>
      <c r="D287" s="254" t="s">
        <v>242</v>
      </c>
      <c r="E287" s="42"/>
      <c r="F287" s="255" t="s">
        <v>900</v>
      </c>
      <c r="G287" s="42"/>
      <c r="H287" s="42"/>
      <c r="I287" s="256"/>
      <c r="J287" s="42"/>
      <c r="K287" s="42"/>
      <c r="L287" s="46"/>
      <c r="M287" s="257"/>
      <c r="N287" s="258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242</v>
      </c>
      <c r="AU287" s="19" t="s">
        <v>83</v>
      </c>
    </row>
    <row r="288" s="12" customFormat="1">
      <c r="A288" s="12"/>
      <c r="B288" s="220"/>
      <c r="C288" s="221"/>
      <c r="D288" s="222" t="s">
        <v>154</v>
      </c>
      <c r="E288" s="223" t="s">
        <v>19</v>
      </c>
      <c r="F288" s="224" t="s">
        <v>901</v>
      </c>
      <c r="G288" s="221"/>
      <c r="H288" s="223" t="s">
        <v>19</v>
      </c>
      <c r="I288" s="225"/>
      <c r="J288" s="221"/>
      <c r="K288" s="221"/>
      <c r="L288" s="226"/>
      <c r="M288" s="227"/>
      <c r="N288" s="228"/>
      <c r="O288" s="228"/>
      <c r="P288" s="228"/>
      <c r="Q288" s="228"/>
      <c r="R288" s="228"/>
      <c r="S288" s="228"/>
      <c r="T288" s="229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T288" s="230" t="s">
        <v>154</v>
      </c>
      <c r="AU288" s="230" t="s">
        <v>83</v>
      </c>
      <c r="AV288" s="12" t="s">
        <v>81</v>
      </c>
      <c r="AW288" s="12" t="s">
        <v>33</v>
      </c>
      <c r="AX288" s="12" t="s">
        <v>73</v>
      </c>
      <c r="AY288" s="230" t="s">
        <v>147</v>
      </c>
    </row>
    <row r="289" s="12" customFormat="1">
      <c r="A289" s="12"/>
      <c r="B289" s="220"/>
      <c r="C289" s="221"/>
      <c r="D289" s="222" t="s">
        <v>154</v>
      </c>
      <c r="E289" s="223" t="s">
        <v>19</v>
      </c>
      <c r="F289" s="224" t="s">
        <v>902</v>
      </c>
      <c r="G289" s="221"/>
      <c r="H289" s="223" t="s">
        <v>19</v>
      </c>
      <c r="I289" s="225"/>
      <c r="J289" s="221"/>
      <c r="K289" s="221"/>
      <c r="L289" s="226"/>
      <c r="M289" s="227"/>
      <c r="N289" s="228"/>
      <c r="O289" s="228"/>
      <c r="P289" s="228"/>
      <c r="Q289" s="228"/>
      <c r="R289" s="228"/>
      <c r="S289" s="228"/>
      <c r="T289" s="229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T289" s="230" t="s">
        <v>154</v>
      </c>
      <c r="AU289" s="230" t="s">
        <v>83</v>
      </c>
      <c r="AV289" s="12" t="s">
        <v>81</v>
      </c>
      <c r="AW289" s="12" t="s">
        <v>33</v>
      </c>
      <c r="AX289" s="12" t="s">
        <v>73</v>
      </c>
      <c r="AY289" s="230" t="s">
        <v>147</v>
      </c>
    </row>
    <row r="290" s="13" customFormat="1">
      <c r="A290" s="13"/>
      <c r="B290" s="231"/>
      <c r="C290" s="232"/>
      <c r="D290" s="222" t="s">
        <v>154</v>
      </c>
      <c r="E290" s="233" t="s">
        <v>19</v>
      </c>
      <c r="F290" s="234" t="s">
        <v>903</v>
      </c>
      <c r="G290" s="232"/>
      <c r="H290" s="235">
        <v>3.2999999999999998</v>
      </c>
      <c r="I290" s="236"/>
      <c r="J290" s="232"/>
      <c r="K290" s="232"/>
      <c r="L290" s="237"/>
      <c r="M290" s="238"/>
      <c r="N290" s="239"/>
      <c r="O290" s="239"/>
      <c r="P290" s="239"/>
      <c r="Q290" s="239"/>
      <c r="R290" s="239"/>
      <c r="S290" s="239"/>
      <c r="T290" s="240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1" t="s">
        <v>154</v>
      </c>
      <c r="AU290" s="241" t="s">
        <v>83</v>
      </c>
      <c r="AV290" s="13" t="s">
        <v>83</v>
      </c>
      <c r="AW290" s="13" t="s">
        <v>33</v>
      </c>
      <c r="AX290" s="13" t="s">
        <v>73</v>
      </c>
      <c r="AY290" s="241" t="s">
        <v>147</v>
      </c>
    </row>
    <row r="291" s="12" customFormat="1">
      <c r="A291" s="12"/>
      <c r="B291" s="220"/>
      <c r="C291" s="221"/>
      <c r="D291" s="222" t="s">
        <v>154</v>
      </c>
      <c r="E291" s="223" t="s">
        <v>19</v>
      </c>
      <c r="F291" s="224" t="s">
        <v>904</v>
      </c>
      <c r="G291" s="221"/>
      <c r="H291" s="223" t="s">
        <v>19</v>
      </c>
      <c r="I291" s="225"/>
      <c r="J291" s="221"/>
      <c r="K291" s="221"/>
      <c r="L291" s="226"/>
      <c r="M291" s="227"/>
      <c r="N291" s="228"/>
      <c r="O291" s="228"/>
      <c r="P291" s="228"/>
      <c r="Q291" s="228"/>
      <c r="R291" s="228"/>
      <c r="S291" s="228"/>
      <c r="T291" s="229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T291" s="230" t="s">
        <v>154</v>
      </c>
      <c r="AU291" s="230" t="s">
        <v>83</v>
      </c>
      <c r="AV291" s="12" t="s">
        <v>81</v>
      </c>
      <c r="AW291" s="12" t="s">
        <v>33</v>
      </c>
      <c r="AX291" s="12" t="s">
        <v>73</v>
      </c>
      <c r="AY291" s="230" t="s">
        <v>147</v>
      </c>
    </row>
    <row r="292" s="13" customFormat="1">
      <c r="A292" s="13"/>
      <c r="B292" s="231"/>
      <c r="C292" s="232"/>
      <c r="D292" s="222" t="s">
        <v>154</v>
      </c>
      <c r="E292" s="233" t="s">
        <v>19</v>
      </c>
      <c r="F292" s="234" t="s">
        <v>905</v>
      </c>
      <c r="G292" s="232"/>
      <c r="H292" s="235">
        <v>9.4879999999999995</v>
      </c>
      <c r="I292" s="236"/>
      <c r="J292" s="232"/>
      <c r="K292" s="232"/>
      <c r="L292" s="237"/>
      <c r="M292" s="238"/>
      <c r="N292" s="239"/>
      <c r="O292" s="239"/>
      <c r="P292" s="239"/>
      <c r="Q292" s="239"/>
      <c r="R292" s="239"/>
      <c r="S292" s="239"/>
      <c r="T292" s="240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1" t="s">
        <v>154</v>
      </c>
      <c r="AU292" s="241" t="s">
        <v>83</v>
      </c>
      <c r="AV292" s="13" t="s">
        <v>83</v>
      </c>
      <c r="AW292" s="13" t="s">
        <v>33</v>
      </c>
      <c r="AX292" s="13" t="s">
        <v>73</v>
      </c>
      <c r="AY292" s="241" t="s">
        <v>147</v>
      </c>
    </row>
    <row r="293" s="12" customFormat="1">
      <c r="A293" s="12"/>
      <c r="B293" s="220"/>
      <c r="C293" s="221"/>
      <c r="D293" s="222" t="s">
        <v>154</v>
      </c>
      <c r="E293" s="223" t="s">
        <v>19</v>
      </c>
      <c r="F293" s="224" t="s">
        <v>906</v>
      </c>
      <c r="G293" s="221"/>
      <c r="H293" s="223" t="s">
        <v>19</v>
      </c>
      <c r="I293" s="225"/>
      <c r="J293" s="221"/>
      <c r="K293" s="221"/>
      <c r="L293" s="226"/>
      <c r="M293" s="227"/>
      <c r="N293" s="228"/>
      <c r="O293" s="228"/>
      <c r="P293" s="228"/>
      <c r="Q293" s="228"/>
      <c r="R293" s="228"/>
      <c r="S293" s="228"/>
      <c r="T293" s="229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T293" s="230" t="s">
        <v>154</v>
      </c>
      <c r="AU293" s="230" t="s">
        <v>83</v>
      </c>
      <c r="AV293" s="12" t="s">
        <v>81</v>
      </c>
      <c r="AW293" s="12" t="s">
        <v>33</v>
      </c>
      <c r="AX293" s="12" t="s">
        <v>73</v>
      </c>
      <c r="AY293" s="230" t="s">
        <v>147</v>
      </c>
    </row>
    <row r="294" s="13" customFormat="1">
      <c r="A294" s="13"/>
      <c r="B294" s="231"/>
      <c r="C294" s="232"/>
      <c r="D294" s="222" t="s">
        <v>154</v>
      </c>
      <c r="E294" s="233" t="s">
        <v>19</v>
      </c>
      <c r="F294" s="234" t="s">
        <v>907</v>
      </c>
      <c r="G294" s="232"/>
      <c r="H294" s="235">
        <v>12.925000000000001</v>
      </c>
      <c r="I294" s="236"/>
      <c r="J294" s="232"/>
      <c r="K294" s="232"/>
      <c r="L294" s="237"/>
      <c r="M294" s="238"/>
      <c r="N294" s="239"/>
      <c r="O294" s="239"/>
      <c r="P294" s="239"/>
      <c r="Q294" s="239"/>
      <c r="R294" s="239"/>
      <c r="S294" s="239"/>
      <c r="T294" s="240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1" t="s">
        <v>154</v>
      </c>
      <c r="AU294" s="241" t="s">
        <v>83</v>
      </c>
      <c r="AV294" s="13" t="s">
        <v>83</v>
      </c>
      <c r="AW294" s="13" t="s">
        <v>33</v>
      </c>
      <c r="AX294" s="13" t="s">
        <v>73</v>
      </c>
      <c r="AY294" s="241" t="s">
        <v>147</v>
      </c>
    </row>
    <row r="295" s="12" customFormat="1">
      <c r="A295" s="12"/>
      <c r="B295" s="220"/>
      <c r="C295" s="221"/>
      <c r="D295" s="222" t="s">
        <v>154</v>
      </c>
      <c r="E295" s="223" t="s">
        <v>19</v>
      </c>
      <c r="F295" s="224" t="s">
        <v>908</v>
      </c>
      <c r="G295" s="221"/>
      <c r="H295" s="223" t="s">
        <v>19</v>
      </c>
      <c r="I295" s="225"/>
      <c r="J295" s="221"/>
      <c r="K295" s="221"/>
      <c r="L295" s="226"/>
      <c r="M295" s="227"/>
      <c r="N295" s="228"/>
      <c r="O295" s="228"/>
      <c r="P295" s="228"/>
      <c r="Q295" s="228"/>
      <c r="R295" s="228"/>
      <c r="S295" s="228"/>
      <c r="T295" s="229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T295" s="230" t="s">
        <v>154</v>
      </c>
      <c r="AU295" s="230" t="s">
        <v>83</v>
      </c>
      <c r="AV295" s="12" t="s">
        <v>81</v>
      </c>
      <c r="AW295" s="12" t="s">
        <v>33</v>
      </c>
      <c r="AX295" s="12" t="s">
        <v>73</v>
      </c>
      <c r="AY295" s="230" t="s">
        <v>147</v>
      </c>
    </row>
    <row r="296" s="13" customFormat="1">
      <c r="A296" s="13"/>
      <c r="B296" s="231"/>
      <c r="C296" s="232"/>
      <c r="D296" s="222" t="s">
        <v>154</v>
      </c>
      <c r="E296" s="233" t="s">
        <v>19</v>
      </c>
      <c r="F296" s="234" t="s">
        <v>909</v>
      </c>
      <c r="G296" s="232"/>
      <c r="H296" s="235">
        <v>3.0249999999999999</v>
      </c>
      <c r="I296" s="236"/>
      <c r="J296" s="232"/>
      <c r="K296" s="232"/>
      <c r="L296" s="237"/>
      <c r="M296" s="238"/>
      <c r="N296" s="239"/>
      <c r="O296" s="239"/>
      <c r="P296" s="239"/>
      <c r="Q296" s="239"/>
      <c r="R296" s="239"/>
      <c r="S296" s="239"/>
      <c r="T296" s="240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1" t="s">
        <v>154</v>
      </c>
      <c r="AU296" s="241" t="s">
        <v>83</v>
      </c>
      <c r="AV296" s="13" t="s">
        <v>83</v>
      </c>
      <c r="AW296" s="13" t="s">
        <v>33</v>
      </c>
      <c r="AX296" s="13" t="s">
        <v>73</v>
      </c>
      <c r="AY296" s="241" t="s">
        <v>147</v>
      </c>
    </row>
    <row r="297" s="15" customFormat="1">
      <c r="A297" s="15"/>
      <c r="B297" s="259"/>
      <c r="C297" s="260"/>
      <c r="D297" s="222" t="s">
        <v>154</v>
      </c>
      <c r="E297" s="261" t="s">
        <v>19</v>
      </c>
      <c r="F297" s="262" t="s">
        <v>287</v>
      </c>
      <c r="G297" s="260"/>
      <c r="H297" s="263">
        <v>28.738</v>
      </c>
      <c r="I297" s="264"/>
      <c r="J297" s="260"/>
      <c r="K297" s="260"/>
      <c r="L297" s="265"/>
      <c r="M297" s="266"/>
      <c r="N297" s="267"/>
      <c r="O297" s="267"/>
      <c r="P297" s="267"/>
      <c r="Q297" s="267"/>
      <c r="R297" s="267"/>
      <c r="S297" s="267"/>
      <c r="T297" s="268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69" t="s">
        <v>154</v>
      </c>
      <c r="AU297" s="269" t="s">
        <v>83</v>
      </c>
      <c r="AV297" s="15" t="s">
        <v>152</v>
      </c>
      <c r="AW297" s="15" t="s">
        <v>33</v>
      </c>
      <c r="AX297" s="15" t="s">
        <v>81</v>
      </c>
      <c r="AY297" s="269" t="s">
        <v>147</v>
      </c>
    </row>
    <row r="298" s="2" customFormat="1" ht="37.8" customHeight="1">
      <c r="A298" s="40"/>
      <c r="B298" s="41"/>
      <c r="C298" s="207" t="s">
        <v>541</v>
      </c>
      <c r="D298" s="207" t="s">
        <v>148</v>
      </c>
      <c r="E298" s="208" t="s">
        <v>910</v>
      </c>
      <c r="F298" s="209" t="s">
        <v>911</v>
      </c>
      <c r="G298" s="210" t="s">
        <v>239</v>
      </c>
      <c r="H298" s="211">
        <v>14.539999999999999</v>
      </c>
      <c r="I298" s="212"/>
      <c r="J298" s="213">
        <f>ROUND(I298*H298,2)</f>
        <v>0</v>
      </c>
      <c r="K298" s="209" t="s">
        <v>240</v>
      </c>
      <c r="L298" s="46"/>
      <c r="M298" s="214" t="s">
        <v>19</v>
      </c>
      <c r="N298" s="215" t="s">
        <v>44</v>
      </c>
      <c r="O298" s="86"/>
      <c r="P298" s="216">
        <f>O298*H298</f>
        <v>0</v>
      </c>
      <c r="Q298" s="216">
        <v>0.26723000000000002</v>
      </c>
      <c r="R298" s="216">
        <f>Q298*H298</f>
        <v>3.8855242000000003</v>
      </c>
      <c r="S298" s="216">
        <v>0</v>
      </c>
      <c r="T298" s="217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8" t="s">
        <v>152</v>
      </c>
      <c r="AT298" s="218" t="s">
        <v>148</v>
      </c>
      <c r="AU298" s="218" t="s">
        <v>83</v>
      </c>
      <c r="AY298" s="19" t="s">
        <v>147</v>
      </c>
      <c r="BE298" s="219">
        <f>IF(N298="základní",J298,0)</f>
        <v>0</v>
      </c>
      <c r="BF298" s="219">
        <f>IF(N298="snížená",J298,0)</f>
        <v>0</v>
      </c>
      <c r="BG298" s="219">
        <f>IF(N298="zákl. přenesená",J298,0)</f>
        <v>0</v>
      </c>
      <c r="BH298" s="219">
        <f>IF(N298="sníž. přenesená",J298,0)</f>
        <v>0</v>
      </c>
      <c r="BI298" s="219">
        <f>IF(N298="nulová",J298,0)</f>
        <v>0</v>
      </c>
      <c r="BJ298" s="19" t="s">
        <v>81</v>
      </c>
      <c r="BK298" s="219">
        <f>ROUND(I298*H298,2)</f>
        <v>0</v>
      </c>
      <c r="BL298" s="19" t="s">
        <v>152</v>
      </c>
      <c r="BM298" s="218" t="s">
        <v>912</v>
      </c>
    </row>
    <row r="299" s="2" customFormat="1">
      <c r="A299" s="40"/>
      <c r="B299" s="41"/>
      <c r="C299" s="42"/>
      <c r="D299" s="254" t="s">
        <v>242</v>
      </c>
      <c r="E299" s="42"/>
      <c r="F299" s="255" t="s">
        <v>913</v>
      </c>
      <c r="G299" s="42"/>
      <c r="H299" s="42"/>
      <c r="I299" s="256"/>
      <c r="J299" s="42"/>
      <c r="K299" s="42"/>
      <c r="L299" s="46"/>
      <c r="M299" s="257"/>
      <c r="N299" s="258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242</v>
      </c>
      <c r="AU299" s="19" t="s">
        <v>83</v>
      </c>
    </row>
    <row r="300" s="12" customFormat="1">
      <c r="A300" s="12"/>
      <c r="B300" s="220"/>
      <c r="C300" s="221"/>
      <c r="D300" s="222" t="s">
        <v>154</v>
      </c>
      <c r="E300" s="223" t="s">
        <v>19</v>
      </c>
      <c r="F300" s="224" t="s">
        <v>914</v>
      </c>
      <c r="G300" s="221"/>
      <c r="H300" s="223" t="s">
        <v>19</v>
      </c>
      <c r="I300" s="225"/>
      <c r="J300" s="221"/>
      <c r="K300" s="221"/>
      <c r="L300" s="226"/>
      <c r="M300" s="227"/>
      <c r="N300" s="228"/>
      <c r="O300" s="228"/>
      <c r="P300" s="228"/>
      <c r="Q300" s="228"/>
      <c r="R300" s="228"/>
      <c r="S300" s="228"/>
      <c r="T300" s="229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T300" s="230" t="s">
        <v>154</v>
      </c>
      <c r="AU300" s="230" t="s">
        <v>83</v>
      </c>
      <c r="AV300" s="12" t="s">
        <v>81</v>
      </c>
      <c r="AW300" s="12" t="s">
        <v>33</v>
      </c>
      <c r="AX300" s="12" t="s">
        <v>73</v>
      </c>
      <c r="AY300" s="230" t="s">
        <v>147</v>
      </c>
    </row>
    <row r="301" s="12" customFormat="1">
      <c r="A301" s="12"/>
      <c r="B301" s="220"/>
      <c r="C301" s="221"/>
      <c r="D301" s="222" t="s">
        <v>154</v>
      </c>
      <c r="E301" s="223" t="s">
        <v>19</v>
      </c>
      <c r="F301" s="224" t="s">
        <v>915</v>
      </c>
      <c r="G301" s="221"/>
      <c r="H301" s="223" t="s">
        <v>19</v>
      </c>
      <c r="I301" s="225"/>
      <c r="J301" s="221"/>
      <c r="K301" s="221"/>
      <c r="L301" s="226"/>
      <c r="M301" s="227"/>
      <c r="N301" s="228"/>
      <c r="O301" s="228"/>
      <c r="P301" s="228"/>
      <c r="Q301" s="228"/>
      <c r="R301" s="228"/>
      <c r="S301" s="228"/>
      <c r="T301" s="229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T301" s="230" t="s">
        <v>154</v>
      </c>
      <c r="AU301" s="230" t="s">
        <v>83</v>
      </c>
      <c r="AV301" s="12" t="s">
        <v>81</v>
      </c>
      <c r="AW301" s="12" t="s">
        <v>33</v>
      </c>
      <c r="AX301" s="12" t="s">
        <v>73</v>
      </c>
      <c r="AY301" s="230" t="s">
        <v>147</v>
      </c>
    </row>
    <row r="302" s="13" customFormat="1">
      <c r="A302" s="13"/>
      <c r="B302" s="231"/>
      <c r="C302" s="232"/>
      <c r="D302" s="222" t="s">
        <v>154</v>
      </c>
      <c r="E302" s="233" t="s">
        <v>19</v>
      </c>
      <c r="F302" s="234" t="s">
        <v>916</v>
      </c>
      <c r="G302" s="232"/>
      <c r="H302" s="235">
        <v>2.403</v>
      </c>
      <c r="I302" s="236"/>
      <c r="J302" s="232"/>
      <c r="K302" s="232"/>
      <c r="L302" s="237"/>
      <c r="M302" s="238"/>
      <c r="N302" s="239"/>
      <c r="O302" s="239"/>
      <c r="P302" s="239"/>
      <c r="Q302" s="239"/>
      <c r="R302" s="239"/>
      <c r="S302" s="239"/>
      <c r="T302" s="240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1" t="s">
        <v>154</v>
      </c>
      <c r="AU302" s="241" t="s">
        <v>83</v>
      </c>
      <c r="AV302" s="13" t="s">
        <v>83</v>
      </c>
      <c r="AW302" s="13" t="s">
        <v>33</v>
      </c>
      <c r="AX302" s="13" t="s">
        <v>73</v>
      </c>
      <c r="AY302" s="241" t="s">
        <v>147</v>
      </c>
    </row>
    <row r="303" s="12" customFormat="1">
      <c r="A303" s="12"/>
      <c r="B303" s="220"/>
      <c r="C303" s="221"/>
      <c r="D303" s="222" t="s">
        <v>154</v>
      </c>
      <c r="E303" s="223" t="s">
        <v>19</v>
      </c>
      <c r="F303" s="224" t="s">
        <v>327</v>
      </c>
      <c r="G303" s="221"/>
      <c r="H303" s="223" t="s">
        <v>19</v>
      </c>
      <c r="I303" s="225"/>
      <c r="J303" s="221"/>
      <c r="K303" s="221"/>
      <c r="L303" s="226"/>
      <c r="M303" s="227"/>
      <c r="N303" s="228"/>
      <c r="O303" s="228"/>
      <c r="P303" s="228"/>
      <c r="Q303" s="228"/>
      <c r="R303" s="228"/>
      <c r="S303" s="228"/>
      <c r="T303" s="229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T303" s="230" t="s">
        <v>154</v>
      </c>
      <c r="AU303" s="230" t="s">
        <v>83</v>
      </c>
      <c r="AV303" s="12" t="s">
        <v>81</v>
      </c>
      <c r="AW303" s="12" t="s">
        <v>33</v>
      </c>
      <c r="AX303" s="12" t="s">
        <v>73</v>
      </c>
      <c r="AY303" s="230" t="s">
        <v>147</v>
      </c>
    </row>
    <row r="304" s="13" customFormat="1">
      <c r="A304" s="13"/>
      <c r="B304" s="231"/>
      <c r="C304" s="232"/>
      <c r="D304" s="222" t="s">
        <v>154</v>
      </c>
      <c r="E304" s="233" t="s">
        <v>19</v>
      </c>
      <c r="F304" s="234" t="s">
        <v>917</v>
      </c>
      <c r="G304" s="232"/>
      <c r="H304" s="235">
        <v>3.1499999999999999</v>
      </c>
      <c r="I304" s="236"/>
      <c r="J304" s="232"/>
      <c r="K304" s="232"/>
      <c r="L304" s="237"/>
      <c r="M304" s="238"/>
      <c r="N304" s="239"/>
      <c r="O304" s="239"/>
      <c r="P304" s="239"/>
      <c r="Q304" s="239"/>
      <c r="R304" s="239"/>
      <c r="S304" s="239"/>
      <c r="T304" s="240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1" t="s">
        <v>154</v>
      </c>
      <c r="AU304" s="241" t="s">
        <v>83</v>
      </c>
      <c r="AV304" s="13" t="s">
        <v>83</v>
      </c>
      <c r="AW304" s="13" t="s">
        <v>33</v>
      </c>
      <c r="AX304" s="13" t="s">
        <v>73</v>
      </c>
      <c r="AY304" s="241" t="s">
        <v>147</v>
      </c>
    </row>
    <row r="305" s="13" customFormat="1">
      <c r="A305" s="13"/>
      <c r="B305" s="231"/>
      <c r="C305" s="232"/>
      <c r="D305" s="222" t="s">
        <v>154</v>
      </c>
      <c r="E305" s="233" t="s">
        <v>19</v>
      </c>
      <c r="F305" s="234" t="s">
        <v>918</v>
      </c>
      <c r="G305" s="232"/>
      <c r="H305" s="235">
        <v>0.80000000000000004</v>
      </c>
      <c r="I305" s="236"/>
      <c r="J305" s="232"/>
      <c r="K305" s="232"/>
      <c r="L305" s="237"/>
      <c r="M305" s="238"/>
      <c r="N305" s="239"/>
      <c r="O305" s="239"/>
      <c r="P305" s="239"/>
      <c r="Q305" s="239"/>
      <c r="R305" s="239"/>
      <c r="S305" s="239"/>
      <c r="T305" s="240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1" t="s">
        <v>154</v>
      </c>
      <c r="AU305" s="241" t="s">
        <v>83</v>
      </c>
      <c r="AV305" s="13" t="s">
        <v>83</v>
      </c>
      <c r="AW305" s="13" t="s">
        <v>33</v>
      </c>
      <c r="AX305" s="13" t="s">
        <v>73</v>
      </c>
      <c r="AY305" s="241" t="s">
        <v>147</v>
      </c>
    </row>
    <row r="306" s="12" customFormat="1">
      <c r="A306" s="12"/>
      <c r="B306" s="220"/>
      <c r="C306" s="221"/>
      <c r="D306" s="222" t="s">
        <v>154</v>
      </c>
      <c r="E306" s="223" t="s">
        <v>19</v>
      </c>
      <c r="F306" s="224" t="s">
        <v>919</v>
      </c>
      <c r="G306" s="221"/>
      <c r="H306" s="223" t="s">
        <v>19</v>
      </c>
      <c r="I306" s="225"/>
      <c r="J306" s="221"/>
      <c r="K306" s="221"/>
      <c r="L306" s="226"/>
      <c r="M306" s="227"/>
      <c r="N306" s="228"/>
      <c r="O306" s="228"/>
      <c r="P306" s="228"/>
      <c r="Q306" s="228"/>
      <c r="R306" s="228"/>
      <c r="S306" s="228"/>
      <c r="T306" s="229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T306" s="230" t="s">
        <v>154</v>
      </c>
      <c r="AU306" s="230" t="s">
        <v>83</v>
      </c>
      <c r="AV306" s="12" t="s">
        <v>81</v>
      </c>
      <c r="AW306" s="12" t="s">
        <v>33</v>
      </c>
      <c r="AX306" s="12" t="s">
        <v>73</v>
      </c>
      <c r="AY306" s="230" t="s">
        <v>147</v>
      </c>
    </row>
    <row r="307" s="13" customFormat="1">
      <c r="A307" s="13"/>
      <c r="B307" s="231"/>
      <c r="C307" s="232"/>
      <c r="D307" s="222" t="s">
        <v>154</v>
      </c>
      <c r="E307" s="233" t="s">
        <v>19</v>
      </c>
      <c r="F307" s="234" t="s">
        <v>920</v>
      </c>
      <c r="G307" s="232"/>
      <c r="H307" s="235">
        <v>1.6020000000000001</v>
      </c>
      <c r="I307" s="236"/>
      <c r="J307" s="232"/>
      <c r="K307" s="232"/>
      <c r="L307" s="237"/>
      <c r="M307" s="238"/>
      <c r="N307" s="239"/>
      <c r="O307" s="239"/>
      <c r="P307" s="239"/>
      <c r="Q307" s="239"/>
      <c r="R307" s="239"/>
      <c r="S307" s="239"/>
      <c r="T307" s="240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1" t="s">
        <v>154</v>
      </c>
      <c r="AU307" s="241" t="s">
        <v>83</v>
      </c>
      <c r="AV307" s="13" t="s">
        <v>83</v>
      </c>
      <c r="AW307" s="13" t="s">
        <v>33</v>
      </c>
      <c r="AX307" s="13" t="s">
        <v>73</v>
      </c>
      <c r="AY307" s="241" t="s">
        <v>147</v>
      </c>
    </row>
    <row r="308" s="12" customFormat="1">
      <c r="A308" s="12"/>
      <c r="B308" s="220"/>
      <c r="C308" s="221"/>
      <c r="D308" s="222" t="s">
        <v>154</v>
      </c>
      <c r="E308" s="223" t="s">
        <v>19</v>
      </c>
      <c r="F308" s="224" t="s">
        <v>921</v>
      </c>
      <c r="G308" s="221"/>
      <c r="H308" s="223" t="s">
        <v>19</v>
      </c>
      <c r="I308" s="225"/>
      <c r="J308" s="221"/>
      <c r="K308" s="221"/>
      <c r="L308" s="226"/>
      <c r="M308" s="227"/>
      <c r="N308" s="228"/>
      <c r="O308" s="228"/>
      <c r="P308" s="228"/>
      <c r="Q308" s="228"/>
      <c r="R308" s="228"/>
      <c r="S308" s="228"/>
      <c r="T308" s="229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T308" s="230" t="s">
        <v>154</v>
      </c>
      <c r="AU308" s="230" t="s">
        <v>83</v>
      </c>
      <c r="AV308" s="12" t="s">
        <v>81</v>
      </c>
      <c r="AW308" s="12" t="s">
        <v>33</v>
      </c>
      <c r="AX308" s="12" t="s">
        <v>73</v>
      </c>
      <c r="AY308" s="230" t="s">
        <v>147</v>
      </c>
    </row>
    <row r="309" s="13" customFormat="1">
      <c r="A309" s="13"/>
      <c r="B309" s="231"/>
      <c r="C309" s="232"/>
      <c r="D309" s="222" t="s">
        <v>154</v>
      </c>
      <c r="E309" s="233" t="s">
        <v>19</v>
      </c>
      <c r="F309" s="234" t="s">
        <v>922</v>
      </c>
      <c r="G309" s="232"/>
      <c r="H309" s="235">
        <v>0.81000000000000005</v>
      </c>
      <c r="I309" s="236"/>
      <c r="J309" s="232"/>
      <c r="K309" s="232"/>
      <c r="L309" s="237"/>
      <c r="M309" s="238"/>
      <c r="N309" s="239"/>
      <c r="O309" s="239"/>
      <c r="P309" s="239"/>
      <c r="Q309" s="239"/>
      <c r="R309" s="239"/>
      <c r="S309" s="239"/>
      <c r="T309" s="240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1" t="s">
        <v>154</v>
      </c>
      <c r="AU309" s="241" t="s">
        <v>83</v>
      </c>
      <c r="AV309" s="13" t="s">
        <v>83</v>
      </c>
      <c r="AW309" s="13" t="s">
        <v>33</v>
      </c>
      <c r="AX309" s="13" t="s">
        <v>73</v>
      </c>
      <c r="AY309" s="241" t="s">
        <v>147</v>
      </c>
    </row>
    <row r="310" s="12" customFormat="1">
      <c r="A310" s="12"/>
      <c r="B310" s="220"/>
      <c r="C310" s="221"/>
      <c r="D310" s="222" t="s">
        <v>154</v>
      </c>
      <c r="E310" s="223" t="s">
        <v>19</v>
      </c>
      <c r="F310" s="224" t="s">
        <v>923</v>
      </c>
      <c r="G310" s="221"/>
      <c r="H310" s="223" t="s">
        <v>19</v>
      </c>
      <c r="I310" s="225"/>
      <c r="J310" s="221"/>
      <c r="K310" s="221"/>
      <c r="L310" s="226"/>
      <c r="M310" s="227"/>
      <c r="N310" s="228"/>
      <c r="O310" s="228"/>
      <c r="P310" s="228"/>
      <c r="Q310" s="228"/>
      <c r="R310" s="228"/>
      <c r="S310" s="228"/>
      <c r="T310" s="229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T310" s="230" t="s">
        <v>154</v>
      </c>
      <c r="AU310" s="230" t="s">
        <v>83</v>
      </c>
      <c r="AV310" s="12" t="s">
        <v>81</v>
      </c>
      <c r="AW310" s="12" t="s">
        <v>33</v>
      </c>
      <c r="AX310" s="12" t="s">
        <v>73</v>
      </c>
      <c r="AY310" s="230" t="s">
        <v>147</v>
      </c>
    </row>
    <row r="311" s="13" customFormat="1">
      <c r="A311" s="13"/>
      <c r="B311" s="231"/>
      <c r="C311" s="232"/>
      <c r="D311" s="222" t="s">
        <v>154</v>
      </c>
      <c r="E311" s="233" t="s">
        <v>19</v>
      </c>
      <c r="F311" s="234" t="s">
        <v>924</v>
      </c>
      <c r="G311" s="232"/>
      <c r="H311" s="235">
        <v>3.2999999999999998</v>
      </c>
      <c r="I311" s="236"/>
      <c r="J311" s="232"/>
      <c r="K311" s="232"/>
      <c r="L311" s="237"/>
      <c r="M311" s="238"/>
      <c r="N311" s="239"/>
      <c r="O311" s="239"/>
      <c r="P311" s="239"/>
      <c r="Q311" s="239"/>
      <c r="R311" s="239"/>
      <c r="S311" s="239"/>
      <c r="T311" s="240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1" t="s">
        <v>154</v>
      </c>
      <c r="AU311" s="241" t="s">
        <v>83</v>
      </c>
      <c r="AV311" s="13" t="s">
        <v>83</v>
      </c>
      <c r="AW311" s="13" t="s">
        <v>33</v>
      </c>
      <c r="AX311" s="13" t="s">
        <v>73</v>
      </c>
      <c r="AY311" s="241" t="s">
        <v>147</v>
      </c>
    </row>
    <row r="312" s="13" customFormat="1">
      <c r="A312" s="13"/>
      <c r="B312" s="231"/>
      <c r="C312" s="232"/>
      <c r="D312" s="222" t="s">
        <v>154</v>
      </c>
      <c r="E312" s="233" t="s">
        <v>19</v>
      </c>
      <c r="F312" s="234" t="s">
        <v>925</v>
      </c>
      <c r="G312" s="232"/>
      <c r="H312" s="235">
        <v>2.4750000000000001</v>
      </c>
      <c r="I312" s="236"/>
      <c r="J312" s="232"/>
      <c r="K312" s="232"/>
      <c r="L312" s="237"/>
      <c r="M312" s="238"/>
      <c r="N312" s="239"/>
      <c r="O312" s="239"/>
      <c r="P312" s="239"/>
      <c r="Q312" s="239"/>
      <c r="R312" s="239"/>
      <c r="S312" s="239"/>
      <c r="T312" s="240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1" t="s">
        <v>154</v>
      </c>
      <c r="AU312" s="241" t="s">
        <v>83</v>
      </c>
      <c r="AV312" s="13" t="s">
        <v>83</v>
      </c>
      <c r="AW312" s="13" t="s">
        <v>33</v>
      </c>
      <c r="AX312" s="13" t="s">
        <v>73</v>
      </c>
      <c r="AY312" s="241" t="s">
        <v>147</v>
      </c>
    </row>
    <row r="313" s="15" customFormat="1">
      <c r="A313" s="15"/>
      <c r="B313" s="259"/>
      <c r="C313" s="260"/>
      <c r="D313" s="222" t="s">
        <v>154</v>
      </c>
      <c r="E313" s="261" t="s">
        <v>19</v>
      </c>
      <c r="F313" s="262" t="s">
        <v>287</v>
      </c>
      <c r="G313" s="260"/>
      <c r="H313" s="263">
        <v>14.540000000000001</v>
      </c>
      <c r="I313" s="264"/>
      <c r="J313" s="260"/>
      <c r="K313" s="260"/>
      <c r="L313" s="265"/>
      <c r="M313" s="266"/>
      <c r="N313" s="267"/>
      <c r="O313" s="267"/>
      <c r="P313" s="267"/>
      <c r="Q313" s="267"/>
      <c r="R313" s="267"/>
      <c r="S313" s="267"/>
      <c r="T313" s="268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69" t="s">
        <v>154</v>
      </c>
      <c r="AU313" s="269" t="s">
        <v>83</v>
      </c>
      <c r="AV313" s="15" t="s">
        <v>152</v>
      </c>
      <c r="AW313" s="15" t="s">
        <v>33</v>
      </c>
      <c r="AX313" s="15" t="s">
        <v>81</v>
      </c>
      <c r="AY313" s="269" t="s">
        <v>147</v>
      </c>
    </row>
    <row r="314" s="2" customFormat="1" ht="16.5" customHeight="1">
      <c r="A314" s="40"/>
      <c r="B314" s="41"/>
      <c r="C314" s="207" t="s">
        <v>546</v>
      </c>
      <c r="D314" s="207" t="s">
        <v>148</v>
      </c>
      <c r="E314" s="208" t="s">
        <v>926</v>
      </c>
      <c r="F314" s="209" t="s">
        <v>927</v>
      </c>
      <c r="G314" s="210" t="s">
        <v>928</v>
      </c>
      <c r="H314" s="211">
        <v>1</v>
      </c>
      <c r="I314" s="212"/>
      <c r="J314" s="213">
        <f>ROUND(I314*H314,2)</f>
        <v>0</v>
      </c>
      <c r="K314" s="209" t="s">
        <v>19</v>
      </c>
      <c r="L314" s="46"/>
      <c r="M314" s="214" t="s">
        <v>19</v>
      </c>
      <c r="N314" s="215" t="s">
        <v>44</v>
      </c>
      <c r="O314" s="86"/>
      <c r="P314" s="216">
        <f>O314*H314</f>
        <v>0</v>
      </c>
      <c r="Q314" s="216">
        <v>0</v>
      </c>
      <c r="R314" s="216">
        <f>Q314*H314</f>
        <v>0</v>
      </c>
      <c r="S314" s="216">
        <v>0</v>
      </c>
      <c r="T314" s="217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8" t="s">
        <v>152</v>
      </c>
      <c r="AT314" s="218" t="s">
        <v>148</v>
      </c>
      <c r="AU314" s="218" t="s">
        <v>83</v>
      </c>
      <c r="AY314" s="19" t="s">
        <v>147</v>
      </c>
      <c r="BE314" s="219">
        <f>IF(N314="základní",J314,0)</f>
        <v>0</v>
      </c>
      <c r="BF314" s="219">
        <f>IF(N314="snížená",J314,0)</f>
        <v>0</v>
      </c>
      <c r="BG314" s="219">
        <f>IF(N314="zákl. přenesená",J314,0)</f>
        <v>0</v>
      </c>
      <c r="BH314" s="219">
        <f>IF(N314="sníž. přenesená",J314,0)</f>
        <v>0</v>
      </c>
      <c r="BI314" s="219">
        <f>IF(N314="nulová",J314,0)</f>
        <v>0</v>
      </c>
      <c r="BJ314" s="19" t="s">
        <v>81</v>
      </c>
      <c r="BK314" s="219">
        <f>ROUND(I314*H314,2)</f>
        <v>0</v>
      </c>
      <c r="BL314" s="19" t="s">
        <v>152</v>
      </c>
      <c r="BM314" s="218" t="s">
        <v>929</v>
      </c>
    </row>
    <row r="315" s="2" customFormat="1" ht="16.5" customHeight="1">
      <c r="A315" s="40"/>
      <c r="B315" s="41"/>
      <c r="C315" s="207" t="s">
        <v>554</v>
      </c>
      <c r="D315" s="207" t="s">
        <v>148</v>
      </c>
      <c r="E315" s="208" t="s">
        <v>930</v>
      </c>
      <c r="F315" s="209" t="s">
        <v>931</v>
      </c>
      <c r="G315" s="210" t="s">
        <v>928</v>
      </c>
      <c r="H315" s="211">
        <v>1</v>
      </c>
      <c r="I315" s="212"/>
      <c r="J315" s="213">
        <f>ROUND(I315*H315,2)</f>
        <v>0</v>
      </c>
      <c r="K315" s="209" t="s">
        <v>19</v>
      </c>
      <c r="L315" s="46"/>
      <c r="M315" s="214" t="s">
        <v>19</v>
      </c>
      <c r="N315" s="215" t="s">
        <v>44</v>
      </c>
      <c r="O315" s="86"/>
      <c r="P315" s="216">
        <f>O315*H315</f>
        <v>0</v>
      </c>
      <c r="Q315" s="216">
        <v>0</v>
      </c>
      <c r="R315" s="216">
        <f>Q315*H315</f>
        <v>0</v>
      </c>
      <c r="S315" s="216">
        <v>0</v>
      </c>
      <c r="T315" s="217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8" t="s">
        <v>152</v>
      </c>
      <c r="AT315" s="218" t="s">
        <v>148</v>
      </c>
      <c r="AU315" s="218" t="s">
        <v>83</v>
      </c>
      <c r="AY315" s="19" t="s">
        <v>147</v>
      </c>
      <c r="BE315" s="219">
        <f>IF(N315="základní",J315,0)</f>
        <v>0</v>
      </c>
      <c r="BF315" s="219">
        <f>IF(N315="snížená",J315,0)</f>
        <v>0</v>
      </c>
      <c r="BG315" s="219">
        <f>IF(N315="zákl. přenesená",J315,0)</f>
        <v>0</v>
      </c>
      <c r="BH315" s="219">
        <f>IF(N315="sníž. přenesená",J315,0)</f>
        <v>0</v>
      </c>
      <c r="BI315" s="219">
        <f>IF(N315="nulová",J315,0)</f>
        <v>0</v>
      </c>
      <c r="BJ315" s="19" t="s">
        <v>81</v>
      </c>
      <c r="BK315" s="219">
        <f>ROUND(I315*H315,2)</f>
        <v>0</v>
      </c>
      <c r="BL315" s="19" t="s">
        <v>152</v>
      </c>
      <c r="BM315" s="218" t="s">
        <v>932</v>
      </c>
    </row>
    <row r="316" s="12" customFormat="1">
      <c r="A316" s="12"/>
      <c r="B316" s="220"/>
      <c r="C316" s="221"/>
      <c r="D316" s="222" t="s">
        <v>154</v>
      </c>
      <c r="E316" s="223" t="s">
        <v>19</v>
      </c>
      <c r="F316" s="224" t="s">
        <v>933</v>
      </c>
      <c r="G316" s="221"/>
      <c r="H316" s="223" t="s">
        <v>19</v>
      </c>
      <c r="I316" s="225"/>
      <c r="J316" s="221"/>
      <c r="K316" s="221"/>
      <c r="L316" s="226"/>
      <c r="M316" s="227"/>
      <c r="N316" s="228"/>
      <c r="O316" s="228"/>
      <c r="P316" s="228"/>
      <c r="Q316" s="228"/>
      <c r="R316" s="228"/>
      <c r="S316" s="228"/>
      <c r="T316" s="229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T316" s="230" t="s">
        <v>154</v>
      </c>
      <c r="AU316" s="230" t="s">
        <v>83</v>
      </c>
      <c r="AV316" s="12" t="s">
        <v>81</v>
      </c>
      <c r="AW316" s="12" t="s">
        <v>33</v>
      </c>
      <c r="AX316" s="12" t="s">
        <v>73</v>
      </c>
      <c r="AY316" s="230" t="s">
        <v>147</v>
      </c>
    </row>
    <row r="317" s="12" customFormat="1">
      <c r="A317" s="12"/>
      <c r="B317" s="220"/>
      <c r="C317" s="221"/>
      <c r="D317" s="222" t="s">
        <v>154</v>
      </c>
      <c r="E317" s="223" t="s">
        <v>19</v>
      </c>
      <c r="F317" s="224" t="s">
        <v>934</v>
      </c>
      <c r="G317" s="221"/>
      <c r="H317" s="223" t="s">
        <v>19</v>
      </c>
      <c r="I317" s="225"/>
      <c r="J317" s="221"/>
      <c r="K317" s="221"/>
      <c r="L317" s="226"/>
      <c r="M317" s="227"/>
      <c r="N317" s="228"/>
      <c r="O317" s="228"/>
      <c r="P317" s="228"/>
      <c r="Q317" s="228"/>
      <c r="R317" s="228"/>
      <c r="S317" s="228"/>
      <c r="T317" s="229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T317" s="230" t="s">
        <v>154</v>
      </c>
      <c r="AU317" s="230" t="s">
        <v>83</v>
      </c>
      <c r="AV317" s="12" t="s">
        <v>81</v>
      </c>
      <c r="AW317" s="12" t="s">
        <v>33</v>
      </c>
      <c r="AX317" s="12" t="s">
        <v>73</v>
      </c>
      <c r="AY317" s="230" t="s">
        <v>147</v>
      </c>
    </row>
    <row r="318" s="13" customFormat="1">
      <c r="A318" s="13"/>
      <c r="B318" s="231"/>
      <c r="C318" s="232"/>
      <c r="D318" s="222" t="s">
        <v>154</v>
      </c>
      <c r="E318" s="233" t="s">
        <v>19</v>
      </c>
      <c r="F318" s="234" t="s">
        <v>81</v>
      </c>
      <c r="G318" s="232"/>
      <c r="H318" s="235">
        <v>1</v>
      </c>
      <c r="I318" s="236"/>
      <c r="J318" s="232"/>
      <c r="K318" s="232"/>
      <c r="L318" s="237"/>
      <c r="M318" s="238"/>
      <c r="N318" s="239"/>
      <c r="O318" s="239"/>
      <c r="P318" s="239"/>
      <c r="Q318" s="239"/>
      <c r="R318" s="239"/>
      <c r="S318" s="239"/>
      <c r="T318" s="240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1" t="s">
        <v>154</v>
      </c>
      <c r="AU318" s="241" t="s">
        <v>83</v>
      </c>
      <c r="AV318" s="13" t="s">
        <v>83</v>
      </c>
      <c r="AW318" s="13" t="s">
        <v>33</v>
      </c>
      <c r="AX318" s="13" t="s">
        <v>81</v>
      </c>
      <c r="AY318" s="241" t="s">
        <v>147</v>
      </c>
    </row>
    <row r="319" s="11" customFormat="1" ht="22.8" customHeight="1">
      <c r="A319" s="11"/>
      <c r="B319" s="193"/>
      <c r="C319" s="194"/>
      <c r="D319" s="195" t="s">
        <v>72</v>
      </c>
      <c r="E319" s="252" t="s">
        <v>152</v>
      </c>
      <c r="F319" s="252" t="s">
        <v>935</v>
      </c>
      <c r="G319" s="194"/>
      <c r="H319" s="194"/>
      <c r="I319" s="197"/>
      <c r="J319" s="253">
        <f>BK319</f>
        <v>0</v>
      </c>
      <c r="K319" s="194"/>
      <c r="L319" s="199"/>
      <c r="M319" s="200"/>
      <c r="N319" s="201"/>
      <c r="O319" s="201"/>
      <c r="P319" s="202">
        <f>SUM(P320:P329)</f>
        <v>0</v>
      </c>
      <c r="Q319" s="201"/>
      <c r="R319" s="202">
        <f>SUM(R320:R329)</f>
        <v>0.68340000000000001</v>
      </c>
      <c r="S319" s="201"/>
      <c r="T319" s="203">
        <f>SUM(T320:T329)</f>
        <v>0</v>
      </c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R319" s="204" t="s">
        <v>81</v>
      </c>
      <c r="AT319" s="205" t="s">
        <v>72</v>
      </c>
      <c r="AU319" s="205" t="s">
        <v>81</v>
      </c>
      <c r="AY319" s="204" t="s">
        <v>147</v>
      </c>
      <c r="BK319" s="206">
        <f>SUM(BK320:BK329)</f>
        <v>0</v>
      </c>
    </row>
    <row r="320" s="2" customFormat="1" ht="37.8" customHeight="1">
      <c r="A320" s="40"/>
      <c r="B320" s="41"/>
      <c r="C320" s="207" t="s">
        <v>561</v>
      </c>
      <c r="D320" s="207" t="s">
        <v>148</v>
      </c>
      <c r="E320" s="208" t="s">
        <v>936</v>
      </c>
      <c r="F320" s="209" t="s">
        <v>937</v>
      </c>
      <c r="G320" s="210" t="s">
        <v>429</v>
      </c>
      <c r="H320" s="211">
        <v>30</v>
      </c>
      <c r="I320" s="212"/>
      <c r="J320" s="213">
        <f>ROUND(I320*H320,2)</f>
        <v>0</v>
      </c>
      <c r="K320" s="209" t="s">
        <v>240</v>
      </c>
      <c r="L320" s="46"/>
      <c r="M320" s="214" t="s">
        <v>19</v>
      </c>
      <c r="N320" s="215" t="s">
        <v>44</v>
      </c>
      <c r="O320" s="86"/>
      <c r="P320" s="216">
        <f>O320*H320</f>
        <v>0</v>
      </c>
      <c r="Q320" s="216">
        <v>0.022780000000000002</v>
      </c>
      <c r="R320" s="216">
        <f>Q320*H320</f>
        <v>0.68340000000000001</v>
      </c>
      <c r="S320" s="216">
        <v>0</v>
      </c>
      <c r="T320" s="217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8" t="s">
        <v>152</v>
      </c>
      <c r="AT320" s="218" t="s">
        <v>148</v>
      </c>
      <c r="AU320" s="218" t="s">
        <v>83</v>
      </c>
      <c r="AY320" s="19" t="s">
        <v>147</v>
      </c>
      <c r="BE320" s="219">
        <f>IF(N320="základní",J320,0)</f>
        <v>0</v>
      </c>
      <c r="BF320" s="219">
        <f>IF(N320="snížená",J320,0)</f>
        <v>0</v>
      </c>
      <c r="BG320" s="219">
        <f>IF(N320="zákl. přenesená",J320,0)</f>
        <v>0</v>
      </c>
      <c r="BH320" s="219">
        <f>IF(N320="sníž. přenesená",J320,0)</f>
        <v>0</v>
      </c>
      <c r="BI320" s="219">
        <f>IF(N320="nulová",J320,0)</f>
        <v>0</v>
      </c>
      <c r="BJ320" s="19" t="s">
        <v>81</v>
      </c>
      <c r="BK320" s="219">
        <f>ROUND(I320*H320,2)</f>
        <v>0</v>
      </c>
      <c r="BL320" s="19" t="s">
        <v>152</v>
      </c>
      <c r="BM320" s="218" t="s">
        <v>938</v>
      </c>
    </row>
    <row r="321" s="2" customFormat="1">
      <c r="A321" s="40"/>
      <c r="B321" s="41"/>
      <c r="C321" s="42"/>
      <c r="D321" s="254" t="s">
        <v>242</v>
      </c>
      <c r="E321" s="42"/>
      <c r="F321" s="255" t="s">
        <v>939</v>
      </c>
      <c r="G321" s="42"/>
      <c r="H321" s="42"/>
      <c r="I321" s="256"/>
      <c r="J321" s="42"/>
      <c r="K321" s="42"/>
      <c r="L321" s="46"/>
      <c r="M321" s="257"/>
      <c r="N321" s="258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242</v>
      </c>
      <c r="AU321" s="19" t="s">
        <v>83</v>
      </c>
    </row>
    <row r="322" s="12" customFormat="1">
      <c r="A322" s="12"/>
      <c r="B322" s="220"/>
      <c r="C322" s="221"/>
      <c r="D322" s="222" t="s">
        <v>154</v>
      </c>
      <c r="E322" s="223" t="s">
        <v>19</v>
      </c>
      <c r="F322" s="224" t="s">
        <v>838</v>
      </c>
      <c r="G322" s="221"/>
      <c r="H322" s="223" t="s">
        <v>19</v>
      </c>
      <c r="I322" s="225"/>
      <c r="J322" s="221"/>
      <c r="K322" s="221"/>
      <c r="L322" s="226"/>
      <c r="M322" s="227"/>
      <c r="N322" s="228"/>
      <c r="O322" s="228"/>
      <c r="P322" s="228"/>
      <c r="Q322" s="228"/>
      <c r="R322" s="228"/>
      <c r="S322" s="228"/>
      <c r="T322" s="229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T322" s="230" t="s">
        <v>154</v>
      </c>
      <c r="AU322" s="230" t="s">
        <v>83</v>
      </c>
      <c r="AV322" s="12" t="s">
        <v>81</v>
      </c>
      <c r="AW322" s="12" t="s">
        <v>33</v>
      </c>
      <c r="AX322" s="12" t="s">
        <v>73</v>
      </c>
      <c r="AY322" s="230" t="s">
        <v>147</v>
      </c>
    </row>
    <row r="323" s="13" customFormat="1">
      <c r="A323" s="13"/>
      <c r="B323" s="231"/>
      <c r="C323" s="232"/>
      <c r="D323" s="222" t="s">
        <v>154</v>
      </c>
      <c r="E323" s="233" t="s">
        <v>19</v>
      </c>
      <c r="F323" s="234" t="s">
        <v>940</v>
      </c>
      <c r="G323" s="232"/>
      <c r="H323" s="235">
        <v>12</v>
      </c>
      <c r="I323" s="236"/>
      <c r="J323" s="232"/>
      <c r="K323" s="232"/>
      <c r="L323" s="237"/>
      <c r="M323" s="238"/>
      <c r="N323" s="239"/>
      <c r="O323" s="239"/>
      <c r="P323" s="239"/>
      <c r="Q323" s="239"/>
      <c r="R323" s="239"/>
      <c r="S323" s="239"/>
      <c r="T323" s="240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1" t="s">
        <v>154</v>
      </c>
      <c r="AU323" s="241" t="s">
        <v>83</v>
      </c>
      <c r="AV323" s="13" t="s">
        <v>83</v>
      </c>
      <c r="AW323" s="13" t="s">
        <v>33</v>
      </c>
      <c r="AX323" s="13" t="s">
        <v>73</v>
      </c>
      <c r="AY323" s="241" t="s">
        <v>147</v>
      </c>
    </row>
    <row r="324" s="12" customFormat="1">
      <c r="A324" s="12"/>
      <c r="B324" s="220"/>
      <c r="C324" s="221"/>
      <c r="D324" s="222" t="s">
        <v>154</v>
      </c>
      <c r="E324" s="223" t="s">
        <v>19</v>
      </c>
      <c r="F324" s="224" t="s">
        <v>833</v>
      </c>
      <c r="G324" s="221"/>
      <c r="H324" s="223" t="s">
        <v>19</v>
      </c>
      <c r="I324" s="225"/>
      <c r="J324" s="221"/>
      <c r="K324" s="221"/>
      <c r="L324" s="226"/>
      <c r="M324" s="227"/>
      <c r="N324" s="228"/>
      <c r="O324" s="228"/>
      <c r="P324" s="228"/>
      <c r="Q324" s="228"/>
      <c r="R324" s="228"/>
      <c r="S324" s="228"/>
      <c r="T324" s="229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T324" s="230" t="s">
        <v>154</v>
      </c>
      <c r="AU324" s="230" t="s">
        <v>83</v>
      </c>
      <c r="AV324" s="12" t="s">
        <v>81</v>
      </c>
      <c r="AW324" s="12" t="s">
        <v>33</v>
      </c>
      <c r="AX324" s="12" t="s">
        <v>73</v>
      </c>
      <c r="AY324" s="230" t="s">
        <v>147</v>
      </c>
    </row>
    <row r="325" s="13" customFormat="1">
      <c r="A325" s="13"/>
      <c r="B325" s="231"/>
      <c r="C325" s="232"/>
      <c r="D325" s="222" t="s">
        <v>154</v>
      </c>
      <c r="E325" s="233" t="s">
        <v>19</v>
      </c>
      <c r="F325" s="234" t="s">
        <v>329</v>
      </c>
      <c r="G325" s="232"/>
      <c r="H325" s="235">
        <v>4</v>
      </c>
      <c r="I325" s="236"/>
      <c r="J325" s="232"/>
      <c r="K325" s="232"/>
      <c r="L325" s="237"/>
      <c r="M325" s="238"/>
      <c r="N325" s="239"/>
      <c r="O325" s="239"/>
      <c r="P325" s="239"/>
      <c r="Q325" s="239"/>
      <c r="R325" s="239"/>
      <c r="S325" s="239"/>
      <c r="T325" s="240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1" t="s">
        <v>154</v>
      </c>
      <c r="AU325" s="241" t="s">
        <v>83</v>
      </c>
      <c r="AV325" s="13" t="s">
        <v>83</v>
      </c>
      <c r="AW325" s="13" t="s">
        <v>33</v>
      </c>
      <c r="AX325" s="13" t="s">
        <v>73</v>
      </c>
      <c r="AY325" s="241" t="s">
        <v>147</v>
      </c>
    </row>
    <row r="326" s="13" customFormat="1">
      <c r="A326" s="13"/>
      <c r="B326" s="231"/>
      <c r="C326" s="232"/>
      <c r="D326" s="222" t="s">
        <v>154</v>
      </c>
      <c r="E326" s="233" t="s">
        <v>19</v>
      </c>
      <c r="F326" s="234" t="s">
        <v>941</v>
      </c>
      <c r="G326" s="232"/>
      <c r="H326" s="235">
        <v>6</v>
      </c>
      <c r="I326" s="236"/>
      <c r="J326" s="232"/>
      <c r="K326" s="232"/>
      <c r="L326" s="237"/>
      <c r="M326" s="238"/>
      <c r="N326" s="239"/>
      <c r="O326" s="239"/>
      <c r="P326" s="239"/>
      <c r="Q326" s="239"/>
      <c r="R326" s="239"/>
      <c r="S326" s="239"/>
      <c r="T326" s="240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1" t="s">
        <v>154</v>
      </c>
      <c r="AU326" s="241" t="s">
        <v>83</v>
      </c>
      <c r="AV326" s="13" t="s">
        <v>83</v>
      </c>
      <c r="AW326" s="13" t="s">
        <v>33</v>
      </c>
      <c r="AX326" s="13" t="s">
        <v>73</v>
      </c>
      <c r="AY326" s="241" t="s">
        <v>147</v>
      </c>
    </row>
    <row r="327" s="13" customFormat="1">
      <c r="A327" s="13"/>
      <c r="B327" s="231"/>
      <c r="C327" s="232"/>
      <c r="D327" s="222" t="s">
        <v>154</v>
      </c>
      <c r="E327" s="233" t="s">
        <v>19</v>
      </c>
      <c r="F327" s="234" t="s">
        <v>329</v>
      </c>
      <c r="G327" s="232"/>
      <c r="H327" s="235">
        <v>4</v>
      </c>
      <c r="I327" s="236"/>
      <c r="J327" s="232"/>
      <c r="K327" s="232"/>
      <c r="L327" s="237"/>
      <c r="M327" s="238"/>
      <c r="N327" s="239"/>
      <c r="O327" s="239"/>
      <c r="P327" s="239"/>
      <c r="Q327" s="239"/>
      <c r="R327" s="239"/>
      <c r="S327" s="239"/>
      <c r="T327" s="240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1" t="s">
        <v>154</v>
      </c>
      <c r="AU327" s="241" t="s">
        <v>83</v>
      </c>
      <c r="AV327" s="13" t="s">
        <v>83</v>
      </c>
      <c r="AW327" s="13" t="s">
        <v>33</v>
      </c>
      <c r="AX327" s="13" t="s">
        <v>73</v>
      </c>
      <c r="AY327" s="241" t="s">
        <v>147</v>
      </c>
    </row>
    <row r="328" s="13" customFormat="1">
      <c r="A328" s="13"/>
      <c r="B328" s="231"/>
      <c r="C328" s="232"/>
      <c r="D328" s="222" t="s">
        <v>154</v>
      </c>
      <c r="E328" s="233" t="s">
        <v>19</v>
      </c>
      <c r="F328" s="234" t="s">
        <v>329</v>
      </c>
      <c r="G328" s="232"/>
      <c r="H328" s="235">
        <v>4</v>
      </c>
      <c r="I328" s="236"/>
      <c r="J328" s="232"/>
      <c r="K328" s="232"/>
      <c r="L328" s="237"/>
      <c r="M328" s="238"/>
      <c r="N328" s="239"/>
      <c r="O328" s="239"/>
      <c r="P328" s="239"/>
      <c r="Q328" s="239"/>
      <c r="R328" s="239"/>
      <c r="S328" s="239"/>
      <c r="T328" s="240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1" t="s">
        <v>154</v>
      </c>
      <c r="AU328" s="241" t="s">
        <v>83</v>
      </c>
      <c r="AV328" s="13" t="s">
        <v>83</v>
      </c>
      <c r="AW328" s="13" t="s">
        <v>33</v>
      </c>
      <c r="AX328" s="13" t="s">
        <v>73</v>
      </c>
      <c r="AY328" s="241" t="s">
        <v>147</v>
      </c>
    </row>
    <row r="329" s="15" customFormat="1">
      <c r="A329" s="15"/>
      <c r="B329" s="259"/>
      <c r="C329" s="260"/>
      <c r="D329" s="222" t="s">
        <v>154</v>
      </c>
      <c r="E329" s="261" t="s">
        <v>19</v>
      </c>
      <c r="F329" s="262" t="s">
        <v>287</v>
      </c>
      <c r="G329" s="260"/>
      <c r="H329" s="263">
        <v>30</v>
      </c>
      <c r="I329" s="264"/>
      <c r="J329" s="260"/>
      <c r="K329" s="260"/>
      <c r="L329" s="265"/>
      <c r="M329" s="266"/>
      <c r="N329" s="267"/>
      <c r="O329" s="267"/>
      <c r="P329" s="267"/>
      <c r="Q329" s="267"/>
      <c r="R329" s="267"/>
      <c r="S329" s="267"/>
      <c r="T329" s="268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69" t="s">
        <v>154</v>
      </c>
      <c r="AU329" s="269" t="s">
        <v>83</v>
      </c>
      <c r="AV329" s="15" t="s">
        <v>152</v>
      </c>
      <c r="AW329" s="15" t="s">
        <v>33</v>
      </c>
      <c r="AX329" s="15" t="s">
        <v>81</v>
      </c>
      <c r="AY329" s="269" t="s">
        <v>147</v>
      </c>
    </row>
    <row r="330" s="11" customFormat="1" ht="22.8" customHeight="1">
      <c r="A330" s="11"/>
      <c r="B330" s="193"/>
      <c r="C330" s="194"/>
      <c r="D330" s="195" t="s">
        <v>72</v>
      </c>
      <c r="E330" s="252" t="s">
        <v>169</v>
      </c>
      <c r="F330" s="252" t="s">
        <v>942</v>
      </c>
      <c r="G330" s="194"/>
      <c r="H330" s="194"/>
      <c r="I330" s="197"/>
      <c r="J330" s="253">
        <f>BK330</f>
        <v>0</v>
      </c>
      <c r="K330" s="194"/>
      <c r="L330" s="199"/>
      <c r="M330" s="200"/>
      <c r="N330" s="201"/>
      <c r="O330" s="201"/>
      <c r="P330" s="202">
        <f>SUM(P331:P338)</f>
        <v>0</v>
      </c>
      <c r="Q330" s="201"/>
      <c r="R330" s="202">
        <f>SUM(R331:R338)</f>
        <v>19.312799999999999</v>
      </c>
      <c r="S330" s="201"/>
      <c r="T330" s="203">
        <f>SUM(T331:T338)</f>
        <v>0</v>
      </c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R330" s="204" t="s">
        <v>81</v>
      </c>
      <c r="AT330" s="205" t="s">
        <v>72</v>
      </c>
      <c r="AU330" s="205" t="s">
        <v>81</v>
      </c>
      <c r="AY330" s="204" t="s">
        <v>147</v>
      </c>
      <c r="BK330" s="206">
        <f>SUM(BK331:BK338)</f>
        <v>0</v>
      </c>
    </row>
    <row r="331" s="2" customFormat="1" ht="44.25" customHeight="1">
      <c r="A331" s="40"/>
      <c r="B331" s="41"/>
      <c r="C331" s="207" t="s">
        <v>569</v>
      </c>
      <c r="D331" s="207" t="s">
        <v>148</v>
      </c>
      <c r="E331" s="208" t="s">
        <v>943</v>
      </c>
      <c r="F331" s="209" t="s">
        <v>944</v>
      </c>
      <c r="G331" s="210" t="s">
        <v>239</v>
      </c>
      <c r="H331" s="211">
        <v>30</v>
      </c>
      <c r="I331" s="212"/>
      <c r="J331" s="213">
        <f>ROUND(I331*H331,2)</f>
        <v>0</v>
      </c>
      <c r="K331" s="209" t="s">
        <v>240</v>
      </c>
      <c r="L331" s="46"/>
      <c r="M331" s="214" t="s">
        <v>19</v>
      </c>
      <c r="N331" s="215" t="s">
        <v>44</v>
      </c>
      <c r="O331" s="86"/>
      <c r="P331" s="216">
        <f>O331*H331</f>
        <v>0</v>
      </c>
      <c r="Q331" s="216">
        <v>0.38</v>
      </c>
      <c r="R331" s="216">
        <f>Q331*H331</f>
        <v>11.4</v>
      </c>
      <c r="S331" s="216">
        <v>0</v>
      </c>
      <c r="T331" s="217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18" t="s">
        <v>152</v>
      </c>
      <c r="AT331" s="218" t="s">
        <v>148</v>
      </c>
      <c r="AU331" s="218" t="s">
        <v>83</v>
      </c>
      <c r="AY331" s="19" t="s">
        <v>147</v>
      </c>
      <c r="BE331" s="219">
        <f>IF(N331="základní",J331,0)</f>
        <v>0</v>
      </c>
      <c r="BF331" s="219">
        <f>IF(N331="snížená",J331,0)</f>
        <v>0</v>
      </c>
      <c r="BG331" s="219">
        <f>IF(N331="zákl. přenesená",J331,0)</f>
        <v>0</v>
      </c>
      <c r="BH331" s="219">
        <f>IF(N331="sníž. přenesená",J331,0)</f>
        <v>0</v>
      </c>
      <c r="BI331" s="219">
        <f>IF(N331="nulová",J331,0)</f>
        <v>0</v>
      </c>
      <c r="BJ331" s="19" t="s">
        <v>81</v>
      </c>
      <c r="BK331" s="219">
        <f>ROUND(I331*H331,2)</f>
        <v>0</v>
      </c>
      <c r="BL331" s="19" t="s">
        <v>152</v>
      </c>
      <c r="BM331" s="218" t="s">
        <v>945</v>
      </c>
    </row>
    <row r="332" s="2" customFormat="1">
      <c r="A332" s="40"/>
      <c r="B332" s="41"/>
      <c r="C332" s="42"/>
      <c r="D332" s="254" t="s">
        <v>242</v>
      </c>
      <c r="E332" s="42"/>
      <c r="F332" s="255" t="s">
        <v>946</v>
      </c>
      <c r="G332" s="42"/>
      <c r="H332" s="42"/>
      <c r="I332" s="256"/>
      <c r="J332" s="42"/>
      <c r="K332" s="42"/>
      <c r="L332" s="46"/>
      <c r="M332" s="257"/>
      <c r="N332" s="258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242</v>
      </c>
      <c r="AU332" s="19" t="s">
        <v>83</v>
      </c>
    </row>
    <row r="333" s="12" customFormat="1">
      <c r="A333" s="12"/>
      <c r="B333" s="220"/>
      <c r="C333" s="221"/>
      <c r="D333" s="222" t="s">
        <v>154</v>
      </c>
      <c r="E333" s="223" t="s">
        <v>19</v>
      </c>
      <c r="F333" s="224" t="s">
        <v>947</v>
      </c>
      <c r="G333" s="221"/>
      <c r="H333" s="223" t="s">
        <v>19</v>
      </c>
      <c r="I333" s="225"/>
      <c r="J333" s="221"/>
      <c r="K333" s="221"/>
      <c r="L333" s="226"/>
      <c r="M333" s="227"/>
      <c r="N333" s="228"/>
      <c r="O333" s="228"/>
      <c r="P333" s="228"/>
      <c r="Q333" s="228"/>
      <c r="R333" s="228"/>
      <c r="S333" s="228"/>
      <c r="T333" s="229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T333" s="230" t="s">
        <v>154</v>
      </c>
      <c r="AU333" s="230" t="s">
        <v>83</v>
      </c>
      <c r="AV333" s="12" t="s">
        <v>81</v>
      </c>
      <c r="AW333" s="12" t="s">
        <v>33</v>
      </c>
      <c r="AX333" s="12" t="s">
        <v>73</v>
      </c>
      <c r="AY333" s="230" t="s">
        <v>147</v>
      </c>
    </row>
    <row r="334" s="13" customFormat="1">
      <c r="A334" s="13"/>
      <c r="B334" s="231"/>
      <c r="C334" s="232"/>
      <c r="D334" s="222" t="s">
        <v>154</v>
      </c>
      <c r="E334" s="233" t="s">
        <v>19</v>
      </c>
      <c r="F334" s="234" t="s">
        <v>461</v>
      </c>
      <c r="G334" s="232"/>
      <c r="H334" s="235">
        <v>30</v>
      </c>
      <c r="I334" s="236"/>
      <c r="J334" s="232"/>
      <c r="K334" s="232"/>
      <c r="L334" s="237"/>
      <c r="M334" s="238"/>
      <c r="N334" s="239"/>
      <c r="O334" s="239"/>
      <c r="P334" s="239"/>
      <c r="Q334" s="239"/>
      <c r="R334" s="239"/>
      <c r="S334" s="239"/>
      <c r="T334" s="240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1" t="s">
        <v>154</v>
      </c>
      <c r="AU334" s="241" t="s">
        <v>83</v>
      </c>
      <c r="AV334" s="13" t="s">
        <v>83</v>
      </c>
      <c r="AW334" s="13" t="s">
        <v>33</v>
      </c>
      <c r="AX334" s="13" t="s">
        <v>81</v>
      </c>
      <c r="AY334" s="241" t="s">
        <v>147</v>
      </c>
    </row>
    <row r="335" s="2" customFormat="1" ht="44.25" customHeight="1">
      <c r="A335" s="40"/>
      <c r="B335" s="41"/>
      <c r="C335" s="207" t="s">
        <v>574</v>
      </c>
      <c r="D335" s="207" t="s">
        <v>148</v>
      </c>
      <c r="E335" s="208" t="s">
        <v>948</v>
      </c>
      <c r="F335" s="209" t="s">
        <v>949</v>
      </c>
      <c r="G335" s="210" t="s">
        <v>239</v>
      </c>
      <c r="H335" s="211">
        <v>30</v>
      </c>
      <c r="I335" s="212"/>
      <c r="J335" s="213">
        <f>ROUND(I335*H335,2)</f>
        <v>0</v>
      </c>
      <c r="K335" s="209" t="s">
        <v>240</v>
      </c>
      <c r="L335" s="46"/>
      <c r="M335" s="214" t="s">
        <v>19</v>
      </c>
      <c r="N335" s="215" t="s">
        <v>44</v>
      </c>
      <c r="O335" s="86"/>
      <c r="P335" s="216">
        <f>O335*H335</f>
        <v>0</v>
      </c>
      <c r="Q335" s="216">
        <v>0.26375999999999999</v>
      </c>
      <c r="R335" s="216">
        <f>Q335*H335</f>
        <v>7.9127999999999998</v>
      </c>
      <c r="S335" s="216">
        <v>0</v>
      </c>
      <c r="T335" s="217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18" t="s">
        <v>152</v>
      </c>
      <c r="AT335" s="218" t="s">
        <v>148</v>
      </c>
      <c r="AU335" s="218" t="s">
        <v>83</v>
      </c>
      <c r="AY335" s="19" t="s">
        <v>147</v>
      </c>
      <c r="BE335" s="219">
        <f>IF(N335="základní",J335,0)</f>
        <v>0</v>
      </c>
      <c r="BF335" s="219">
        <f>IF(N335="snížená",J335,0)</f>
        <v>0</v>
      </c>
      <c r="BG335" s="219">
        <f>IF(N335="zákl. přenesená",J335,0)</f>
        <v>0</v>
      </c>
      <c r="BH335" s="219">
        <f>IF(N335="sníž. přenesená",J335,0)</f>
        <v>0</v>
      </c>
      <c r="BI335" s="219">
        <f>IF(N335="nulová",J335,0)</f>
        <v>0</v>
      </c>
      <c r="BJ335" s="19" t="s">
        <v>81</v>
      </c>
      <c r="BK335" s="219">
        <f>ROUND(I335*H335,2)</f>
        <v>0</v>
      </c>
      <c r="BL335" s="19" t="s">
        <v>152</v>
      </c>
      <c r="BM335" s="218" t="s">
        <v>950</v>
      </c>
    </row>
    <row r="336" s="2" customFormat="1">
      <c r="A336" s="40"/>
      <c r="B336" s="41"/>
      <c r="C336" s="42"/>
      <c r="D336" s="254" t="s">
        <v>242</v>
      </c>
      <c r="E336" s="42"/>
      <c r="F336" s="255" t="s">
        <v>951</v>
      </c>
      <c r="G336" s="42"/>
      <c r="H336" s="42"/>
      <c r="I336" s="256"/>
      <c r="J336" s="42"/>
      <c r="K336" s="42"/>
      <c r="L336" s="46"/>
      <c r="M336" s="257"/>
      <c r="N336" s="258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242</v>
      </c>
      <c r="AU336" s="19" t="s">
        <v>83</v>
      </c>
    </row>
    <row r="337" s="12" customFormat="1">
      <c r="A337" s="12"/>
      <c r="B337" s="220"/>
      <c r="C337" s="221"/>
      <c r="D337" s="222" t="s">
        <v>154</v>
      </c>
      <c r="E337" s="223" t="s">
        <v>19</v>
      </c>
      <c r="F337" s="224" t="s">
        <v>947</v>
      </c>
      <c r="G337" s="221"/>
      <c r="H337" s="223" t="s">
        <v>19</v>
      </c>
      <c r="I337" s="225"/>
      <c r="J337" s="221"/>
      <c r="K337" s="221"/>
      <c r="L337" s="226"/>
      <c r="M337" s="227"/>
      <c r="N337" s="228"/>
      <c r="O337" s="228"/>
      <c r="P337" s="228"/>
      <c r="Q337" s="228"/>
      <c r="R337" s="228"/>
      <c r="S337" s="228"/>
      <c r="T337" s="229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T337" s="230" t="s">
        <v>154</v>
      </c>
      <c r="AU337" s="230" t="s">
        <v>83</v>
      </c>
      <c r="AV337" s="12" t="s">
        <v>81</v>
      </c>
      <c r="AW337" s="12" t="s">
        <v>33</v>
      </c>
      <c r="AX337" s="12" t="s">
        <v>73</v>
      </c>
      <c r="AY337" s="230" t="s">
        <v>147</v>
      </c>
    </row>
    <row r="338" s="13" customFormat="1">
      <c r="A338" s="13"/>
      <c r="B338" s="231"/>
      <c r="C338" s="232"/>
      <c r="D338" s="222" t="s">
        <v>154</v>
      </c>
      <c r="E338" s="233" t="s">
        <v>19</v>
      </c>
      <c r="F338" s="234" t="s">
        <v>461</v>
      </c>
      <c r="G338" s="232"/>
      <c r="H338" s="235">
        <v>30</v>
      </c>
      <c r="I338" s="236"/>
      <c r="J338" s="232"/>
      <c r="K338" s="232"/>
      <c r="L338" s="237"/>
      <c r="M338" s="238"/>
      <c r="N338" s="239"/>
      <c r="O338" s="239"/>
      <c r="P338" s="239"/>
      <c r="Q338" s="239"/>
      <c r="R338" s="239"/>
      <c r="S338" s="239"/>
      <c r="T338" s="240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1" t="s">
        <v>154</v>
      </c>
      <c r="AU338" s="241" t="s">
        <v>83</v>
      </c>
      <c r="AV338" s="13" t="s">
        <v>83</v>
      </c>
      <c r="AW338" s="13" t="s">
        <v>33</v>
      </c>
      <c r="AX338" s="13" t="s">
        <v>81</v>
      </c>
      <c r="AY338" s="241" t="s">
        <v>147</v>
      </c>
    </row>
    <row r="339" s="11" customFormat="1" ht="22.8" customHeight="1">
      <c r="A339" s="11"/>
      <c r="B339" s="193"/>
      <c r="C339" s="194"/>
      <c r="D339" s="195" t="s">
        <v>72</v>
      </c>
      <c r="E339" s="252" t="s">
        <v>176</v>
      </c>
      <c r="F339" s="252" t="s">
        <v>257</v>
      </c>
      <c r="G339" s="194"/>
      <c r="H339" s="194"/>
      <c r="I339" s="197"/>
      <c r="J339" s="253">
        <f>BK339</f>
        <v>0</v>
      </c>
      <c r="K339" s="194"/>
      <c r="L339" s="199"/>
      <c r="M339" s="200"/>
      <c r="N339" s="201"/>
      <c r="O339" s="201"/>
      <c r="P339" s="202">
        <f>SUM(P340:P483)</f>
        <v>0</v>
      </c>
      <c r="Q339" s="201"/>
      <c r="R339" s="202">
        <f>SUM(R340:R483)</f>
        <v>98.334489359999992</v>
      </c>
      <c r="S339" s="201"/>
      <c r="T339" s="203">
        <f>SUM(T340:T483)</f>
        <v>0</v>
      </c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R339" s="204" t="s">
        <v>81</v>
      </c>
      <c r="AT339" s="205" t="s">
        <v>72</v>
      </c>
      <c r="AU339" s="205" t="s">
        <v>81</v>
      </c>
      <c r="AY339" s="204" t="s">
        <v>147</v>
      </c>
      <c r="BK339" s="206">
        <f>SUM(BK340:BK483)</f>
        <v>0</v>
      </c>
    </row>
    <row r="340" s="2" customFormat="1" ht="37.8" customHeight="1">
      <c r="A340" s="40"/>
      <c r="B340" s="41"/>
      <c r="C340" s="207" t="s">
        <v>580</v>
      </c>
      <c r="D340" s="207" t="s">
        <v>148</v>
      </c>
      <c r="E340" s="208" t="s">
        <v>952</v>
      </c>
      <c r="F340" s="209" t="s">
        <v>953</v>
      </c>
      <c r="G340" s="210" t="s">
        <v>239</v>
      </c>
      <c r="H340" s="211">
        <v>104.40000000000001</v>
      </c>
      <c r="I340" s="212"/>
      <c r="J340" s="213">
        <f>ROUND(I340*H340,2)</f>
        <v>0</v>
      </c>
      <c r="K340" s="209" t="s">
        <v>240</v>
      </c>
      <c r="L340" s="46"/>
      <c r="M340" s="214" t="s">
        <v>19</v>
      </c>
      <c r="N340" s="215" t="s">
        <v>44</v>
      </c>
      <c r="O340" s="86"/>
      <c r="P340" s="216">
        <f>O340*H340</f>
        <v>0</v>
      </c>
      <c r="Q340" s="216">
        <v>0.0064999999999999997</v>
      </c>
      <c r="R340" s="216">
        <f>Q340*H340</f>
        <v>0.67859999999999998</v>
      </c>
      <c r="S340" s="216">
        <v>0</v>
      </c>
      <c r="T340" s="217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8" t="s">
        <v>152</v>
      </c>
      <c r="AT340" s="218" t="s">
        <v>148</v>
      </c>
      <c r="AU340" s="218" t="s">
        <v>83</v>
      </c>
      <c r="AY340" s="19" t="s">
        <v>147</v>
      </c>
      <c r="BE340" s="219">
        <f>IF(N340="základní",J340,0)</f>
        <v>0</v>
      </c>
      <c r="BF340" s="219">
        <f>IF(N340="snížená",J340,0)</f>
        <v>0</v>
      </c>
      <c r="BG340" s="219">
        <f>IF(N340="zákl. přenesená",J340,0)</f>
        <v>0</v>
      </c>
      <c r="BH340" s="219">
        <f>IF(N340="sníž. přenesená",J340,0)</f>
        <v>0</v>
      </c>
      <c r="BI340" s="219">
        <f>IF(N340="nulová",J340,0)</f>
        <v>0</v>
      </c>
      <c r="BJ340" s="19" t="s">
        <v>81</v>
      </c>
      <c r="BK340" s="219">
        <f>ROUND(I340*H340,2)</f>
        <v>0</v>
      </c>
      <c r="BL340" s="19" t="s">
        <v>152</v>
      </c>
      <c r="BM340" s="218" t="s">
        <v>954</v>
      </c>
    </row>
    <row r="341" s="2" customFormat="1">
      <c r="A341" s="40"/>
      <c r="B341" s="41"/>
      <c r="C341" s="42"/>
      <c r="D341" s="254" t="s">
        <v>242</v>
      </c>
      <c r="E341" s="42"/>
      <c r="F341" s="255" t="s">
        <v>955</v>
      </c>
      <c r="G341" s="42"/>
      <c r="H341" s="42"/>
      <c r="I341" s="256"/>
      <c r="J341" s="42"/>
      <c r="K341" s="42"/>
      <c r="L341" s="46"/>
      <c r="M341" s="257"/>
      <c r="N341" s="258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242</v>
      </c>
      <c r="AU341" s="19" t="s">
        <v>83</v>
      </c>
    </row>
    <row r="342" s="13" customFormat="1">
      <c r="A342" s="13"/>
      <c r="B342" s="231"/>
      <c r="C342" s="232"/>
      <c r="D342" s="222" t="s">
        <v>154</v>
      </c>
      <c r="E342" s="233" t="s">
        <v>19</v>
      </c>
      <c r="F342" s="234" t="s">
        <v>956</v>
      </c>
      <c r="G342" s="232"/>
      <c r="H342" s="235">
        <v>104.40000000000001</v>
      </c>
      <c r="I342" s="236"/>
      <c r="J342" s="232"/>
      <c r="K342" s="232"/>
      <c r="L342" s="237"/>
      <c r="M342" s="238"/>
      <c r="N342" s="239"/>
      <c r="O342" s="239"/>
      <c r="P342" s="239"/>
      <c r="Q342" s="239"/>
      <c r="R342" s="239"/>
      <c r="S342" s="239"/>
      <c r="T342" s="240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1" t="s">
        <v>154</v>
      </c>
      <c r="AU342" s="241" t="s">
        <v>83</v>
      </c>
      <c r="AV342" s="13" t="s">
        <v>83</v>
      </c>
      <c r="AW342" s="13" t="s">
        <v>33</v>
      </c>
      <c r="AX342" s="13" t="s">
        <v>81</v>
      </c>
      <c r="AY342" s="241" t="s">
        <v>147</v>
      </c>
    </row>
    <row r="343" s="2" customFormat="1" ht="33" customHeight="1">
      <c r="A343" s="40"/>
      <c r="B343" s="41"/>
      <c r="C343" s="207" t="s">
        <v>593</v>
      </c>
      <c r="D343" s="207" t="s">
        <v>148</v>
      </c>
      <c r="E343" s="208" t="s">
        <v>957</v>
      </c>
      <c r="F343" s="209" t="s">
        <v>958</v>
      </c>
      <c r="G343" s="210" t="s">
        <v>239</v>
      </c>
      <c r="H343" s="211">
        <v>419.10000000000002</v>
      </c>
      <c r="I343" s="212"/>
      <c r="J343" s="213">
        <f>ROUND(I343*H343,2)</f>
        <v>0</v>
      </c>
      <c r="K343" s="209" t="s">
        <v>240</v>
      </c>
      <c r="L343" s="46"/>
      <c r="M343" s="214" t="s">
        <v>19</v>
      </c>
      <c r="N343" s="215" t="s">
        <v>44</v>
      </c>
      <c r="O343" s="86"/>
      <c r="P343" s="216">
        <f>O343*H343</f>
        <v>0</v>
      </c>
      <c r="Q343" s="216">
        <v>0.00025999999999999998</v>
      </c>
      <c r="R343" s="216">
        <f>Q343*H343</f>
        <v>0.10896599999999999</v>
      </c>
      <c r="S343" s="216">
        <v>0</v>
      </c>
      <c r="T343" s="217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18" t="s">
        <v>152</v>
      </c>
      <c r="AT343" s="218" t="s">
        <v>148</v>
      </c>
      <c r="AU343" s="218" t="s">
        <v>83</v>
      </c>
      <c r="AY343" s="19" t="s">
        <v>147</v>
      </c>
      <c r="BE343" s="219">
        <f>IF(N343="základní",J343,0)</f>
        <v>0</v>
      </c>
      <c r="BF343" s="219">
        <f>IF(N343="snížená",J343,0)</f>
        <v>0</v>
      </c>
      <c r="BG343" s="219">
        <f>IF(N343="zákl. přenesená",J343,0)</f>
        <v>0</v>
      </c>
      <c r="BH343" s="219">
        <f>IF(N343="sníž. přenesená",J343,0)</f>
        <v>0</v>
      </c>
      <c r="BI343" s="219">
        <f>IF(N343="nulová",J343,0)</f>
        <v>0</v>
      </c>
      <c r="BJ343" s="19" t="s">
        <v>81</v>
      </c>
      <c r="BK343" s="219">
        <f>ROUND(I343*H343,2)</f>
        <v>0</v>
      </c>
      <c r="BL343" s="19" t="s">
        <v>152</v>
      </c>
      <c r="BM343" s="218" t="s">
        <v>959</v>
      </c>
    </row>
    <row r="344" s="2" customFormat="1">
      <c r="A344" s="40"/>
      <c r="B344" s="41"/>
      <c r="C344" s="42"/>
      <c r="D344" s="254" t="s">
        <v>242</v>
      </c>
      <c r="E344" s="42"/>
      <c r="F344" s="255" t="s">
        <v>960</v>
      </c>
      <c r="G344" s="42"/>
      <c r="H344" s="42"/>
      <c r="I344" s="256"/>
      <c r="J344" s="42"/>
      <c r="K344" s="42"/>
      <c r="L344" s="46"/>
      <c r="M344" s="257"/>
      <c r="N344" s="258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242</v>
      </c>
      <c r="AU344" s="19" t="s">
        <v>83</v>
      </c>
    </row>
    <row r="345" s="2" customFormat="1" ht="55.5" customHeight="1">
      <c r="A345" s="40"/>
      <c r="B345" s="41"/>
      <c r="C345" s="207" t="s">
        <v>598</v>
      </c>
      <c r="D345" s="207" t="s">
        <v>148</v>
      </c>
      <c r="E345" s="208" t="s">
        <v>961</v>
      </c>
      <c r="F345" s="209" t="s">
        <v>962</v>
      </c>
      <c r="G345" s="210" t="s">
        <v>239</v>
      </c>
      <c r="H345" s="211">
        <v>104.40000000000001</v>
      </c>
      <c r="I345" s="212"/>
      <c r="J345" s="213">
        <f>ROUND(I345*H345,2)</f>
        <v>0</v>
      </c>
      <c r="K345" s="209" t="s">
        <v>240</v>
      </c>
      <c r="L345" s="46"/>
      <c r="M345" s="214" t="s">
        <v>19</v>
      </c>
      <c r="N345" s="215" t="s">
        <v>44</v>
      </c>
      <c r="O345" s="86"/>
      <c r="P345" s="216">
        <f>O345*H345</f>
        <v>0</v>
      </c>
      <c r="Q345" s="216">
        <v>0.016279999999999999</v>
      </c>
      <c r="R345" s="216">
        <f>Q345*H345</f>
        <v>1.699632</v>
      </c>
      <c r="S345" s="216">
        <v>0</v>
      </c>
      <c r="T345" s="217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18" t="s">
        <v>152</v>
      </c>
      <c r="AT345" s="218" t="s">
        <v>148</v>
      </c>
      <c r="AU345" s="218" t="s">
        <v>83</v>
      </c>
      <c r="AY345" s="19" t="s">
        <v>147</v>
      </c>
      <c r="BE345" s="219">
        <f>IF(N345="základní",J345,0)</f>
        <v>0</v>
      </c>
      <c r="BF345" s="219">
        <f>IF(N345="snížená",J345,0)</f>
        <v>0</v>
      </c>
      <c r="BG345" s="219">
        <f>IF(N345="zákl. přenesená",J345,0)</f>
        <v>0</v>
      </c>
      <c r="BH345" s="219">
        <f>IF(N345="sníž. přenesená",J345,0)</f>
        <v>0</v>
      </c>
      <c r="BI345" s="219">
        <f>IF(N345="nulová",J345,0)</f>
        <v>0</v>
      </c>
      <c r="BJ345" s="19" t="s">
        <v>81</v>
      </c>
      <c r="BK345" s="219">
        <f>ROUND(I345*H345,2)</f>
        <v>0</v>
      </c>
      <c r="BL345" s="19" t="s">
        <v>152</v>
      </c>
      <c r="BM345" s="218" t="s">
        <v>963</v>
      </c>
    </row>
    <row r="346" s="2" customFormat="1">
      <c r="A346" s="40"/>
      <c r="B346" s="41"/>
      <c r="C346" s="42"/>
      <c r="D346" s="254" t="s">
        <v>242</v>
      </c>
      <c r="E346" s="42"/>
      <c r="F346" s="255" t="s">
        <v>964</v>
      </c>
      <c r="G346" s="42"/>
      <c r="H346" s="42"/>
      <c r="I346" s="256"/>
      <c r="J346" s="42"/>
      <c r="K346" s="42"/>
      <c r="L346" s="46"/>
      <c r="M346" s="257"/>
      <c r="N346" s="258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242</v>
      </c>
      <c r="AU346" s="19" t="s">
        <v>83</v>
      </c>
    </row>
    <row r="347" s="12" customFormat="1">
      <c r="A347" s="12"/>
      <c r="B347" s="220"/>
      <c r="C347" s="221"/>
      <c r="D347" s="222" t="s">
        <v>154</v>
      </c>
      <c r="E347" s="223" t="s">
        <v>19</v>
      </c>
      <c r="F347" s="224" t="s">
        <v>965</v>
      </c>
      <c r="G347" s="221"/>
      <c r="H347" s="223" t="s">
        <v>19</v>
      </c>
      <c r="I347" s="225"/>
      <c r="J347" s="221"/>
      <c r="K347" s="221"/>
      <c r="L347" s="226"/>
      <c r="M347" s="227"/>
      <c r="N347" s="228"/>
      <c r="O347" s="228"/>
      <c r="P347" s="228"/>
      <c r="Q347" s="228"/>
      <c r="R347" s="228"/>
      <c r="S347" s="228"/>
      <c r="T347" s="229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T347" s="230" t="s">
        <v>154</v>
      </c>
      <c r="AU347" s="230" t="s">
        <v>83</v>
      </c>
      <c r="AV347" s="12" t="s">
        <v>81</v>
      </c>
      <c r="AW347" s="12" t="s">
        <v>33</v>
      </c>
      <c r="AX347" s="12" t="s">
        <v>73</v>
      </c>
      <c r="AY347" s="230" t="s">
        <v>147</v>
      </c>
    </row>
    <row r="348" s="13" customFormat="1">
      <c r="A348" s="13"/>
      <c r="B348" s="231"/>
      <c r="C348" s="232"/>
      <c r="D348" s="222" t="s">
        <v>154</v>
      </c>
      <c r="E348" s="233" t="s">
        <v>19</v>
      </c>
      <c r="F348" s="234" t="s">
        <v>956</v>
      </c>
      <c r="G348" s="232"/>
      <c r="H348" s="235">
        <v>104.40000000000001</v>
      </c>
      <c r="I348" s="236"/>
      <c r="J348" s="232"/>
      <c r="K348" s="232"/>
      <c r="L348" s="237"/>
      <c r="M348" s="238"/>
      <c r="N348" s="239"/>
      <c r="O348" s="239"/>
      <c r="P348" s="239"/>
      <c r="Q348" s="239"/>
      <c r="R348" s="239"/>
      <c r="S348" s="239"/>
      <c r="T348" s="240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1" t="s">
        <v>154</v>
      </c>
      <c r="AU348" s="241" t="s">
        <v>83</v>
      </c>
      <c r="AV348" s="13" t="s">
        <v>83</v>
      </c>
      <c r="AW348" s="13" t="s">
        <v>33</v>
      </c>
      <c r="AX348" s="13" t="s">
        <v>81</v>
      </c>
      <c r="AY348" s="241" t="s">
        <v>147</v>
      </c>
    </row>
    <row r="349" s="2" customFormat="1" ht="49.05" customHeight="1">
      <c r="A349" s="40"/>
      <c r="B349" s="41"/>
      <c r="C349" s="207" t="s">
        <v>590</v>
      </c>
      <c r="D349" s="207" t="s">
        <v>148</v>
      </c>
      <c r="E349" s="208" t="s">
        <v>966</v>
      </c>
      <c r="F349" s="209" t="s">
        <v>967</v>
      </c>
      <c r="G349" s="210" t="s">
        <v>239</v>
      </c>
      <c r="H349" s="211">
        <v>419.10000000000002</v>
      </c>
      <c r="I349" s="212"/>
      <c r="J349" s="213">
        <f>ROUND(I349*H349,2)</f>
        <v>0</v>
      </c>
      <c r="K349" s="209" t="s">
        <v>240</v>
      </c>
      <c r="L349" s="46"/>
      <c r="M349" s="214" t="s">
        <v>19</v>
      </c>
      <c r="N349" s="215" t="s">
        <v>44</v>
      </c>
      <c r="O349" s="86"/>
      <c r="P349" s="216">
        <f>O349*H349</f>
        <v>0</v>
      </c>
      <c r="Q349" s="216">
        <v>0.021899999999999999</v>
      </c>
      <c r="R349" s="216">
        <f>Q349*H349</f>
        <v>9.1782900000000005</v>
      </c>
      <c r="S349" s="216">
        <v>0</v>
      </c>
      <c r="T349" s="217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18" t="s">
        <v>152</v>
      </c>
      <c r="AT349" s="218" t="s">
        <v>148</v>
      </c>
      <c r="AU349" s="218" t="s">
        <v>83</v>
      </c>
      <c r="AY349" s="19" t="s">
        <v>147</v>
      </c>
      <c r="BE349" s="219">
        <f>IF(N349="základní",J349,0)</f>
        <v>0</v>
      </c>
      <c r="BF349" s="219">
        <f>IF(N349="snížená",J349,0)</f>
        <v>0</v>
      </c>
      <c r="BG349" s="219">
        <f>IF(N349="zákl. přenesená",J349,0)</f>
        <v>0</v>
      </c>
      <c r="BH349" s="219">
        <f>IF(N349="sníž. přenesená",J349,0)</f>
        <v>0</v>
      </c>
      <c r="BI349" s="219">
        <f>IF(N349="nulová",J349,0)</f>
        <v>0</v>
      </c>
      <c r="BJ349" s="19" t="s">
        <v>81</v>
      </c>
      <c r="BK349" s="219">
        <f>ROUND(I349*H349,2)</f>
        <v>0</v>
      </c>
      <c r="BL349" s="19" t="s">
        <v>152</v>
      </c>
      <c r="BM349" s="218" t="s">
        <v>968</v>
      </c>
    </row>
    <row r="350" s="2" customFormat="1">
      <c r="A350" s="40"/>
      <c r="B350" s="41"/>
      <c r="C350" s="42"/>
      <c r="D350" s="254" t="s">
        <v>242</v>
      </c>
      <c r="E350" s="42"/>
      <c r="F350" s="255" t="s">
        <v>969</v>
      </c>
      <c r="G350" s="42"/>
      <c r="H350" s="42"/>
      <c r="I350" s="256"/>
      <c r="J350" s="42"/>
      <c r="K350" s="42"/>
      <c r="L350" s="46"/>
      <c r="M350" s="257"/>
      <c r="N350" s="258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242</v>
      </c>
      <c r="AU350" s="19" t="s">
        <v>83</v>
      </c>
    </row>
    <row r="351" s="12" customFormat="1">
      <c r="A351" s="12"/>
      <c r="B351" s="220"/>
      <c r="C351" s="221"/>
      <c r="D351" s="222" t="s">
        <v>154</v>
      </c>
      <c r="E351" s="223" t="s">
        <v>19</v>
      </c>
      <c r="F351" s="224" t="s">
        <v>344</v>
      </c>
      <c r="G351" s="221"/>
      <c r="H351" s="223" t="s">
        <v>19</v>
      </c>
      <c r="I351" s="225"/>
      <c r="J351" s="221"/>
      <c r="K351" s="221"/>
      <c r="L351" s="226"/>
      <c r="M351" s="227"/>
      <c r="N351" s="228"/>
      <c r="O351" s="228"/>
      <c r="P351" s="228"/>
      <c r="Q351" s="228"/>
      <c r="R351" s="228"/>
      <c r="S351" s="228"/>
      <c r="T351" s="229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T351" s="230" t="s">
        <v>154</v>
      </c>
      <c r="AU351" s="230" t="s">
        <v>83</v>
      </c>
      <c r="AV351" s="12" t="s">
        <v>81</v>
      </c>
      <c r="AW351" s="12" t="s">
        <v>33</v>
      </c>
      <c r="AX351" s="12" t="s">
        <v>73</v>
      </c>
      <c r="AY351" s="230" t="s">
        <v>147</v>
      </c>
    </row>
    <row r="352" s="13" customFormat="1">
      <c r="A352" s="13"/>
      <c r="B352" s="231"/>
      <c r="C352" s="232"/>
      <c r="D352" s="222" t="s">
        <v>154</v>
      </c>
      <c r="E352" s="233" t="s">
        <v>19</v>
      </c>
      <c r="F352" s="234" t="s">
        <v>970</v>
      </c>
      <c r="G352" s="232"/>
      <c r="H352" s="235">
        <v>419.10000000000002</v>
      </c>
      <c r="I352" s="236"/>
      <c r="J352" s="232"/>
      <c r="K352" s="232"/>
      <c r="L352" s="237"/>
      <c r="M352" s="238"/>
      <c r="N352" s="239"/>
      <c r="O352" s="239"/>
      <c r="P352" s="239"/>
      <c r="Q352" s="239"/>
      <c r="R352" s="239"/>
      <c r="S352" s="239"/>
      <c r="T352" s="240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1" t="s">
        <v>154</v>
      </c>
      <c r="AU352" s="241" t="s">
        <v>83</v>
      </c>
      <c r="AV352" s="13" t="s">
        <v>83</v>
      </c>
      <c r="AW352" s="13" t="s">
        <v>33</v>
      </c>
      <c r="AX352" s="13" t="s">
        <v>81</v>
      </c>
      <c r="AY352" s="241" t="s">
        <v>147</v>
      </c>
    </row>
    <row r="353" s="2" customFormat="1" ht="33" customHeight="1">
      <c r="A353" s="40"/>
      <c r="B353" s="41"/>
      <c r="C353" s="207" t="s">
        <v>611</v>
      </c>
      <c r="D353" s="207" t="s">
        <v>148</v>
      </c>
      <c r="E353" s="208" t="s">
        <v>971</v>
      </c>
      <c r="F353" s="209" t="s">
        <v>972</v>
      </c>
      <c r="G353" s="210" t="s">
        <v>239</v>
      </c>
      <c r="H353" s="211">
        <v>245.19999999999999</v>
      </c>
      <c r="I353" s="212"/>
      <c r="J353" s="213">
        <f>ROUND(I353*H353,2)</f>
        <v>0</v>
      </c>
      <c r="K353" s="209" t="s">
        <v>240</v>
      </c>
      <c r="L353" s="46"/>
      <c r="M353" s="214" t="s">
        <v>19</v>
      </c>
      <c r="N353" s="215" t="s">
        <v>44</v>
      </c>
      <c r="O353" s="86"/>
      <c r="P353" s="216">
        <f>O353*H353</f>
        <v>0</v>
      </c>
      <c r="Q353" s="216">
        <v>0.0064999999999999997</v>
      </c>
      <c r="R353" s="216">
        <f>Q353*H353</f>
        <v>1.5937999999999999</v>
      </c>
      <c r="S353" s="216">
        <v>0</v>
      </c>
      <c r="T353" s="217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18" t="s">
        <v>152</v>
      </c>
      <c r="AT353" s="218" t="s">
        <v>148</v>
      </c>
      <c r="AU353" s="218" t="s">
        <v>83</v>
      </c>
      <c r="AY353" s="19" t="s">
        <v>147</v>
      </c>
      <c r="BE353" s="219">
        <f>IF(N353="základní",J353,0)</f>
        <v>0</v>
      </c>
      <c r="BF353" s="219">
        <f>IF(N353="snížená",J353,0)</f>
        <v>0</v>
      </c>
      <c r="BG353" s="219">
        <f>IF(N353="zákl. přenesená",J353,0)</f>
        <v>0</v>
      </c>
      <c r="BH353" s="219">
        <f>IF(N353="sníž. přenesená",J353,0)</f>
        <v>0</v>
      </c>
      <c r="BI353" s="219">
        <f>IF(N353="nulová",J353,0)</f>
        <v>0</v>
      </c>
      <c r="BJ353" s="19" t="s">
        <v>81</v>
      </c>
      <c r="BK353" s="219">
        <f>ROUND(I353*H353,2)</f>
        <v>0</v>
      </c>
      <c r="BL353" s="19" t="s">
        <v>152</v>
      </c>
      <c r="BM353" s="218" t="s">
        <v>973</v>
      </c>
    </row>
    <row r="354" s="2" customFormat="1">
      <c r="A354" s="40"/>
      <c r="B354" s="41"/>
      <c r="C354" s="42"/>
      <c r="D354" s="254" t="s">
        <v>242</v>
      </c>
      <c r="E354" s="42"/>
      <c r="F354" s="255" t="s">
        <v>974</v>
      </c>
      <c r="G354" s="42"/>
      <c r="H354" s="42"/>
      <c r="I354" s="256"/>
      <c r="J354" s="42"/>
      <c r="K354" s="42"/>
      <c r="L354" s="46"/>
      <c r="M354" s="257"/>
      <c r="N354" s="258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242</v>
      </c>
      <c r="AU354" s="19" t="s">
        <v>83</v>
      </c>
    </row>
    <row r="355" s="2" customFormat="1" ht="24.15" customHeight="1">
      <c r="A355" s="40"/>
      <c r="B355" s="41"/>
      <c r="C355" s="207" t="s">
        <v>618</v>
      </c>
      <c r="D355" s="207" t="s">
        <v>148</v>
      </c>
      <c r="E355" s="208" t="s">
        <v>975</v>
      </c>
      <c r="F355" s="209" t="s">
        <v>976</v>
      </c>
      <c r="G355" s="210" t="s">
        <v>239</v>
      </c>
      <c r="H355" s="211">
        <v>389.48000000000002</v>
      </c>
      <c r="I355" s="212"/>
      <c r="J355" s="213">
        <f>ROUND(I355*H355,2)</f>
        <v>0</v>
      </c>
      <c r="K355" s="209" t="s">
        <v>240</v>
      </c>
      <c r="L355" s="46"/>
      <c r="M355" s="214" t="s">
        <v>19</v>
      </c>
      <c r="N355" s="215" t="s">
        <v>44</v>
      </c>
      <c r="O355" s="86"/>
      <c r="P355" s="216">
        <f>O355*H355</f>
        <v>0</v>
      </c>
      <c r="Q355" s="216">
        <v>0.00025999999999999998</v>
      </c>
      <c r="R355" s="216">
        <f>Q355*H355</f>
        <v>0.1012648</v>
      </c>
      <c r="S355" s="216">
        <v>0</v>
      </c>
      <c r="T355" s="217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18" t="s">
        <v>152</v>
      </c>
      <c r="AT355" s="218" t="s">
        <v>148</v>
      </c>
      <c r="AU355" s="218" t="s">
        <v>83</v>
      </c>
      <c r="AY355" s="19" t="s">
        <v>147</v>
      </c>
      <c r="BE355" s="219">
        <f>IF(N355="základní",J355,0)</f>
        <v>0</v>
      </c>
      <c r="BF355" s="219">
        <f>IF(N355="snížená",J355,0)</f>
        <v>0</v>
      </c>
      <c r="BG355" s="219">
        <f>IF(N355="zákl. přenesená",J355,0)</f>
        <v>0</v>
      </c>
      <c r="BH355" s="219">
        <f>IF(N355="sníž. přenesená",J355,0)</f>
        <v>0</v>
      </c>
      <c r="BI355" s="219">
        <f>IF(N355="nulová",J355,0)</f>
        <v>0</v>
      </c>
      <c r="BJ355" s="19" t="s">
        <v>81</v>
      </c>
      <c r="BK355" s="219">
        <f>ROUND(I355*H355,2)</f>
        <v>0</v>
      </c>
      <c r="BL355" s="19" t="s">
        <v>152</v>
      </c>
      <c r="BM355" s="218" t="s">
        <v>977</v>
      </c>
    </row>
    <row r="356" s="2" customFormat="1">
      <c r="A356" s="40"/>
      <c r="B356" s="41"/>
      <c r="C356" s="42"/>
      <c r="D356" s="254" t="s">
        <v>242</v>
      </c>
      <c r="E356" s="42"/>
      <c r="F356" s="255" t="s">
        <v>978</v>
      </c>
      <c r="G356" s="42"/>
      <c r="H356" s="42"/>
      <c r="I356" s="256"/>
      <c r="J356" s="42"/>
      <c r="K356" s="42"/>
      <c r="L356" s="46"/>
      <c r="M356" s="257"/>
      <c r="N356" s="258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242</v>
      </c>
      <c r="AU356" s="19" t="s">
        <v>83</v>
      </c>
    </row>
    <row r="357" s="2" customFormat="1" ht="37.8" customHeight="1">
      <c r="A357" s="40"/>
      <c r="B357" s="41"/>
      <c r="C357" s="207" t="s">
        <v>623</v>
      </c>
      <c r="D357" s="207" t="s">
        <v>148</v>
      </c>
      <c r="E357" s="208" t="s">
        <v>979</v>
      </c>
      <c r="F357" s="209" t="s">
        <v>980</v>
      </c>
      <c r="G357" s="210" t="s">
        <v>239</v>
      </c>
      <c r="H357" s="211">
        <v>621.68799999999999</v>
      </c>
      <c r="I357" s="212"/>
      <c r="J357" s="213">
        <f>ROUND(I357*H357,2)</f>
        <v>0</v>
      </c>
      <c r="K357" s="209" t="s">
        <v>240</v>
      </c>
      <c r="L357" s="46"/>
      <c r="M357" s="214" t="s">
        <v>19</v>
      </c>
      <c r="N357" s="215" t="s">
        <v>44</v>
      </c>
      <c r="O357" s="86"/>
      <c r="P357" s="216">
        <f>O357*H357</f>
        <v>0</v>
      </c>
      <c r="Q357" s="216">
        <v>0.0043800000000000002</v>
      </c>
      <c r="R357" s="216">
        <f>Q357*H357</f>
        <v>2.7229934400000002</v>
      </c>
      <c r="S357" s="216">
        <v>0</v>
      </c>
      <c r="T357" s="217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18" t="s">
        <v>152</v>
      </c>
      <c r="AT357" s="218" t="s">
        <v>148</v>
      </c>
      <c r="AU357" s="218" t="s">
        <v>83</v>
      </c>
      <c r="AY357" s="19" t="s">
        <v>147</v>
      </c>
      <c r="BE357" s="219">
        <f>IF(N357="základní",J357,0)</f>
        <v>0</v>
      </c>
      <c r="BF357" s="219">
        <f>IF(N357="snížená",J357,0)</f>
        <v>0</v>
      </c>
      <c r="BG357" s="219">
        <f>IF(N357="zákl. přenesená",J357,0)</f>
        <v>0</v>
      </c>
      <c r="BH357" s="219">
        <f>IF(N357="sníž. přenesená",J357,0)</f>
        <v>0</v>
      </c>
      <c r="BI357" s="219">
        <f>IF(N357="nulová",J357,0)</f>
        <v>0</v>
      </c>
      <c r="BJ357" s="19" t="s">
        <v>81</v>
      </c>
      <c r="BK357" s="219">
        <f>ROUND(I357*H357,2)</f>
        <v>0</v>
      </c>
      <c r="BL357" s="19" t="s">
        <v>152</v>
      </c>
      <c r="BM357" s="218" t="s">
        <v>981</v>
      </c>
    </row>
    <row r="358" s="2" customFormat="1">
      <c r="A358" s="40"/>
      <c r="B358" s="41"/>
      <c r="C358" s="42"/>
      <c r="D358" s="254" t="s">
        <v>242</v>
      </c>
      <c r="E358" s="42"/>
      <c r="F358" s="255" t="s">
        <v>982</v>
      </c>
      <c r="G358" s="42"/>
      <c r="H358" s="42"/>
      <c r="I358" s="256"/>
      <c r="J358" s="42"/>
      <c r="K358" s="42"/>
      <c r="L358" s="46"/>
      <c r="M358" s="257"/>
      <c r="N358" s="258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9" t="s">
        <v>242</v>
      </c>
      <c r="AU358" s="19" t="s">
        <v>83</v>
      </c>
    </row>
    <row r="359" s="12" customFormat="1">
      <c r="A359" s="12"/>
      <c r="B359" s="220"/>
      <c r="C359" s="221"/>
      <c r="D359" s="222" t="s">
        <v>154</v>
      </c>
      <c r="E359" s="223" t="s">
        <v>19</v>
      </c>
      <c r="F359" s="224" t="s">
        <v>983</v>
      </c>
      <c r="G359" s="221"/>
      <c r="H359" s="223" t="s">
        <v>19</v>
      </c>
      <c r="I359" s="225"/>
      <c r="J359" s="221"/>
      <c r="K359" s="221"/>
      <c r="L359" s="226"/>
      <c r="M359" s="227"/>
      <c r="N359" s="228"/>
      <c r="O359" s="228"/>
      <c r="P359" s="228"/>
      <c r="Q359" s="228"/>
      <c r="R359" s="228"/>
      <c r="S359" s="228"/>
      <c r="T359" s="229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T359" s="230" t="s">
        <v>154</v>
      </c>
      <c r="AU359" s="230" t="s">
        <v>83</v>
      </c>
      <c r="AV359" s="12" t="s">
        <v>81</v>
      </c>
      <c r="AW359" s="12" t="s">
        <v>33</v>
      </c>
      <c r="AX359" s="12" t="s">
        <v>73</v>
      </c>
      <c r="AY359" s="230" t="s">
        <v>147</v>
      </c>
    </row>
    <row r="360" s="13" customFormat="1">
      <c r="A360" s="13"/>
      <c r="B360" s="231"/>
      <c r="C360" s="232"/>
      <c r="D360" s="222" t="s">
        <v>154</v>
      </c>
      <c r="E360" s="233" t="s">
        <v>19</v>
      </c>
      <c r="F360" s="234" t="s">
        <v>984</v>
      </c>
      <c r="G360" s="232"/>
      <c r="H360" s="235">
        <v>592.95000000000005</v>
      </c>
      <c r="I360" s="236"/>
      <c r="J360" s="232"/>
      <c r="K360" s="232"/>
      <c r="L360" s="237"/>
      <c r="M360" s="238"/>
      <c r="N360" s="239"/>
      <c r="O360" s="239"/>
      <c r="P360" s="239"/>
      <c r="Q360" s="239"/>
      <c r="R360" s="239"/>
      <c r="S360" s="239"/>
      <c r="T360" s="240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1" t="s">
        <v>154</v>
      </c>
      <c r="AU360" s="241" t="s">
        <v>83</v>
      </c>
      <c r="AV360" s="13" t="s">
        <v>83</v>
      </c>
      <c r="AW360" s="13" t="s">
        <v>33</v>
      </c>
      <c r="AX360" s="13" t="s">
        <v>73</v>
      </c>
      <c r="AY360" s="241" t="s">
        <v>147</v>
      </c>
    </row>
    <row r="361" s="13" customFormat="1">
      <c r="A361" s="13"/>
      <c r="B361" s="231"/>
      <c r="C361" s="232"/>
      <c r="D361" s="222" t="s">
        <v>154</v>
      </c>
      <c r="E361" s="233" t="s">
        <v>19</v>
      </c>
      <c r="F361" s="234" t="s">
        <v>985</v>
      </c>
      <c r="G361" s="232"/>
      <c r="H361" s="235">
        <v>28.738</v>
      </c>
      <c r="I361" s="236"/>
      <c r="J361" s="232"/>
      <c r="K361" s="232"/>
      <c r="L361" s="237"/>
      <c r="M361" s="238"/>
      <c r="N361" s="239"/>
      <c r="O361" s="239"/>
      <c r="P361" s="239"/>
      <c r="Q361" s="239"/>
      <c r="R361" s="239"/>
      <c r="S361" s="239"/>
      <c r="T361" s="240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1" t="s">
        <v>154</v>
      </c>
      <c r="AU361" s="241" t="s">
        <v>83</v>
      </c>
      <c r="AV361" s="13" t="s">
        <v>83</v>
      </c>
      <c r="AW361" s="13" t="s">
        <v>33</v>
      </c>
      <c r="AX361" s="13" t="s">
        <v>73</v>
      </c>
      <c r="AY361" s="241" t="s">
        <v>147</v>
      </c>
    </row>
    <row r="362" s="15" customFormat="1">
      <c r="A362" s="15"/>
      <c r="B362" s="259"/>
      <c r="C362" s="260"/>
      <c r="D362" s="222" t="s">
        <v>154</v>
      </c>
      <c r="E362" s="261" t="s">
        <v>19</v>
      </c>
      <c r="F362" s="262" t="s">
        <v>287</v>
      </c>
      <c r="G362" s="260"/>
      <c r="H362" s="263">
        <v>621.6880000000001</v>
      </c>
      <c r="I362" s="264"/>
      <c r="J362" s="260"/>
      <c r="K362" s="260"/>
      <c r="L362" s="265"/>
      <c r="M362" s="266"/>
      <c r="N362" s="267"/>
      <c r="O362" s="267"/>
      <c r="P362" s="267"/>
      <c r="Q362" s="267"/>
      <c r="R362" s="267"/>
      <c r="S362" s="267"/>
      <c r="T362" s="268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69" t="s">
        <v>154</v>
      </c>
      <c r="AU362" s="269" t="s">
        <v>83</v>
      </c>
      <c r="AV362" s="15" t="s">
        <v>152</v>
      </c>
      <c r="AW362" s="15" t="s">
        <v>33</v>
      </c>
      <c r="AX362" s="15" t="s">
        <v>81</v>
      </c>
      <c r="AY362" s="269" t="s">
        <v>147</v>
      </c>
    </row>
    <row r="363" s="2" customFormat="1" ht="24.15" customHeight="1">
      <c r="A363" s="40"/>
      <c r="B363" s="41"/>
      <c r="C363" s="207" t="s">
        <v>630</v>
      </c>
      <c r="D363" s="207" t="s">
        <v>148</v>
      </c>
      <c r="E363" s="208" t="s">
        <v>986</v>
      </c>
      <c r="F363" s="209" t="s">
        <v>987</v>
      </c>
      <c r="G363" s="210" t="s">
        <v>239</v>
      </c>
      <c r="H363" s="211">
        <v>506.08800000000002</v>
      </c>
      <c r="I363" s="212"/>
      <c r="J363" s="213">
        <f>ROUND(I363*H363,2)</f>
        <v>0</v>
      </c>
      <c r="K363" s="209" t="s">
        <v>240</v>
      </c>
      <c r="L363" s="46"/>
      <c r="M363" s="214" t="s">
        <v>19</v>
      </c>
      <c r="N363" s="215" t="s">
        <v>44</v>
      </c>
      <c r="O363" s="86"/>
      <c r="P363" s="216">
        <f>O363*H363</f>
        <v>0</v>
      </c>
      <c r="Q363" s="216">
        <v>0.0030000000000000001</v>
      </c>
      <c r="R363" s="216">
        <f>Q363*H363</f>
        <v>1.5182640000000001</v>
      </c>
      <c r="S363" s="216">
        <v>0</v>
      </c>
      <c r="T363" s="217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8" t="s">
        <v>152</v>
      </c>
      <c r="AT363" s="218" t="s">
        <v>148</v>
      </c>
      <c r="AU363" s="218" t="s">
        <v>83</v>
      </c>
      <c r="AY363" s="19" t="s">
        <v>147</v>
      </c>
      <c r="BE363" s="219">
        <f>IF(N363="základní",J363,0)</f>
        <v>0</v>
      </c>
      <c r="BF363" s="219">
        <f>IF(N363="snížená",J363,0)</f>
        <v>0</v>
      </c>
      <c r="BG363" s="219">
        <f>IF(N363="zákl. přenesená",J363,0)</f>
        <v>0</v>
      </c>
      <c r="BH363" s="219">
        <f>IF(N363="sníž. přenesená",J363,0)</f>
        <v>0</v>
      </c>
      <c r="BI363" s="219">
        <f>IF(N363="nulová",J363,0)</f>
        <v>0</v>
      </c>
      <c r="BJ363" s="19" t="s">
        <v>81</v>
      </c>
      <c r="BK363" s="219">
        <f>ROUND(I363*H363,2)</f>
        <v>0</v>
      </c>
      <c r="BL363" s="19" t="s">
        <v>152</v>
      </c>
      <c r="BM363" s="218" t="s">
        <v>988</v>
      </c>
    </row>
    <row r="364" s="2" customFormat="1">
      <c r="A364" s="40"/>
      <c r="B364" s="41"/>
      <c r="C364" s="42"/>
      <c r="D364" s="254" t="s">
        <v>242</v>
      </c>
      <c r="E364" s="42"/>
      <c r="F364" s="255" t="s">
        <v>989</v>
      </c>
      <c r="G364" s="42"/>
      <c r="H364" s="42"/>
      <c r="I364" s="256"/>
      <c r="J364" s="42"/>
      <c r="K364" s="42"/>
      <c r="L364" s="46"/>
      <c r="M364" s="257"/>
      <c r="N364" s="258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242</v>
      </c>
      <c r="AU364" s="19" t="s">
        <v>83</v>
      </c>
    </row>
    <row r="365" s="12" customFormat="1">
      <c r="A365" s="12"/>
      <c r="B365" s="220"/>
      <c r="C365" s="221"/>
      <c r="D365" s="222" t="s">
        <v>154</v>
      </c>
      <c r="E365" s="223" t="s">
        <v>19</v>
      </c>
      <c r="F365" s="224" t="s">
        <v>990</v>
      </c>
      <c r="G365" s="221"/>
      <c r="H365" s="223" t="s">
        <v>19</v>
      </c>
      <c r="I365" s="225"/>
      <c r="J365" s="221"/>
      <c r="K365" s="221"/>
      <c r="L365" s="226"/>
      <c r="M365" s="227"/>
      <c r="N365" s="228"/>
      <c r="O365" s="228"/>
      <c r="P365" s="228"/>
      <c r="Q365" s="228"/>
      <c r="R365" s="228"/>
      <c r="S365" s="228"/>
      <c r="T365" s="229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T365" s="230" t="s">
        <v>154</v>
      </c>
      <c r="AU365" s="230" t="s">
        <v>83</v>
      </c>
      <c r="AV365" s="12" t="s">
        <v>81</v>
      </c>
      <c r="AW365" s="12" t="s">
        <v>33</v>
      </c>
      <c r="AX365" s="12" t="s">
        <v>73</v>
      </c>
      <c r="AY365" s="230" t="s">
        <v>147</v>
      </c>
    </row>
    <row r="366" s="13" customFormat="1">
      <c r="A366" s="13"/>
      <c r="B366" s="231"/>
      <c r="C366" s="232"/>
      <c r="D366" s="222" t="s">
        <v>154</v>
      </c>
      <c r="E366" s="233" t="s">
        <v>19</v>
      </c>
      <c r="F366" s="234" t="s">
        <v>991</v>
      </c>
      <c r="G366" s="232"/>
      <c r="H366" s="235">
        <v>506.08800000000002</v>
      </c>
      <c r="I366" s="236"/>
      <c r="J366" s="232"/>
      <c r="K366" s="232"/>
      <c r="L366" s="237"/>
      <c r="M366" s="238"/>
      <c r="N366" s="239"/>
      <c r="O366" s="239"/>
      <c r="P366" s="239"/>
      <c r="Q366" s="239"/>
      <c r="R366" s="239"/>
      <c r="S366" s="239"/>
      <c r="T366" s="240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1" t="s">
        <v>154</v>
      </c>
      <c r="AU366" s="241" t="s">
        <v>83</v>
      </c>
      <c r="AV366" s="13" t="s">
        <v>83</v>
      </c>
      <c r="AW366" s="13" t="s">
        <v>33</v>
      </c>
      <c r="AX366" s="13" t="s">
        <v>81</v>
      </c>
      <c r="AY366" s="241" t="s">
        <v>147</v>
      </c>
    </row>
    <row r="367" s="2" customFormat="1" ht="44.25" customHeight="1">
      <c r="A367" s="40"/>
      <c r="B367" s="41"/>
      <c r="C367" s="207" t="s">
        <v>639</v>
      </c>
      <c r="D367" s="207" t="s">
        <v>148</v>
      </c>
      <c r="E367" s="208" t="s">
        <v>992</v>
      </c>
      <c r="F367" s="209" t="s">
        <v>993</v>
      </c>
      <c r="G367" s="210" t="s">
        <v>239</v>
      </c>
      <c r="H367" s="211">
        <v>245.19999999999999</v>
      </c>
      <c r="I367" s="212"/>
      <c r="J367" s="213">
        <f>ROUND(I367*H367,2)</f>
        <v>0</v>
      </c>
      <c r="K367" s="209" t="s">
        <v>240</v>
      </c>
      <c r="L367" s="46"/>
      <c r="M367" s="214" t="s">
        <v>19</v>
      </c>
      <c r="N367" s="215" t="s">
        <v>44</v>
      </c>
      <c r="O367" s="86"/>
      <c r="P367" s="216">
        <f>O367*H367</f>
        <v>0</v>
      </c>
      <c r="Q367" s="216">
        <v>0.016279999999999999</v>
      </c>
      <c r="R367" s="216">
        <f>Q367*H367</f>
        <v>3.9918559999999998</v>
      </c>
      <c r="S367" s="216">
        <v>0</v>
      </c>
      <c r="T367" s="217">
        <f>S367*H367</f>
        <v>0</v>
      </c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R367" s="218" t="s">
        <v>152</v>
      </c>
      <c r="AT367" s="218" t="s">
        <v>148</v>
      </c>
      <c r="AU367" s="218" t="s">
        <v>83</v>
      </c>
      <c r="AY367" s="19" t="s">
        <v>147</v>
      </c>
      <c r="BE367" s="219">
        <f>IF(N367="základní",J367,0)</f>
        <v>0</v>
      </c>
      <c r="BF367" s="219">
        <f>IF(N367="snížená",J367,0)</f>
        <v>0</v>
      </c>
      <c r="BG367" s="219">
        <f>IF(N367="zákl. přenesená",J367,0)</f>
        <v>0</v>
      </c>
      <c r="BH367" s="219">
        <f>IF(N367="sníž. přenesená",J367,0)</f>
        <v>0</v>
      </c>
      <c r="BI367" s="219">
        <f>IF(N367="nulová",J367,0)</f>
        <v>0</v>
      </c>
      <c r="BJ367" s="19" t="s">
        <v>81</v>
      </c>
      <c r="BK367" s="219">
        <f>ROUND(I367*H367,2)</f>
        <v>0</v>
      </c>
      <c r="BL367" s="19" t="s">
        <v>152</v>
      </c>
      <c r="BM367" s="218" t="s">
        <v>994</v>
      </c>
    </row>
    <row r="368" s="2" customFormat="1">
      <c r="A368" s="40"/>
      <c r="B368" s="41"/>
      <c r="C368" s="42"/>
      <c r="D368" s="254" t="s">
        <v>242</v>
      </c>
      <c r="E368" s="42"/>
      <c r="F368" s="255" t="s">
        <v>995</v>
      </c>
      <c r="G368" s="42"/>
      <c r="H368" s="42"/>
      <c r="I368" s="256"/>
      <c r="J368" s="42"/>
      <c r="K368" s="42"/>
      <c r="L368" s="46"/>
      <c r="M368" s="257"/>
      <c r="N368" s="258"/>
      <c r="O368" s="86"/>
      <c r="P368" s="86"/>
      <c r="Q368" s="86"/>
      <c r="R368" s="86"/>
      <c r="S368" s="86"/>
      <c r="T368" s="87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T368" s="19" t="s">
        <v>242</v>
      </c>
      <c r="AU368" s="19" t="s">
        <v>83</v>
      </c>
    </row>
    <row r="369" s="12" customFormat="1">
      <c r="A369" s="12"/>
      <c r="B369" s="220"/>
      <c r="C369" s="221"/>
      <c r="D369" s="222" t="s">
        <v>154</v>
      </c>
      <c r="E369" s="223" t="s">
        <v>19</v>
      </c>
      <c r="F369" s="224" t="s">
        <v>996</v>
      </c>
      <c r="G369" s="221"/>
      <c r="H369" s="223" t="s">
        <v>19</v>
      </c>
      <c r="I369" s="225"/>
      <c r="J369" s="221"/>
      <c r="K369" s="221"/>
      <c r="L369" s="226"/>
      <c r="M369" s="227"/>
      <c r="N369" s="228"/>
      <c r="O369" s="228"/>
      <c r="P369" s="228"/>
      <c r="Q369" s="228"/>
      <c r="R369" s="228"/>
      <c r="S369" s="228"/>
      <c r="T369" s="229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T369" s="230" t="s">
        <v>154</v>
      </c>
      <c r="AU369" s="230" t="s">
        <v>83</v>
      </c>
      <c r="AV369" s="12" t="s">
        <v>81</v>
      </c>
      <c r="AW369" s="12" t="s">
        <v>33</v>
      </c>
      <c r="AX369" s="12" t="s">
        <v>73</v>
      </c>
      <c r="AY369" s="230" t="s">
        <v>147</v>
      </c>
    </row>
    <row r="370" s="13" customFormat="1">
      <c r="A370" s="13"/>
      <c r="B370" s="231"/>
      <c r="C370" s="232"/>
      <c r="D370" s="222" t="s">
        <v>154</v>
      </c>
      <c r="E370" s="233" t="s">
        <v>19</v>
      </c>
      <c r="F370" s="234" t="s">
        <v>997</v>
      </c>
      <c r="G370" s="232"/>
      <c r="H370" s="235">
        <v>245.19999999999999</v>
      </c>
      <c r="I370" s="236"/>
      <c r="J370" s="232"/>
      <c r="K370" s="232"/>
      <c r="L370" s="237"/>
      <c r="M370" s="238"/>
      <c r="N370" s="239"/>
      <c r="O370" s="239"/>
      <c r="P370" s="239"/>
      <c r="Q370" s="239"/>
      <c r="R370" s="239"/>
      <c r="S370" s="239"/>
      <c r="T370" s="240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1" t="s">
        <v>154</v>
      </c>
      <c r="AU370" s="241" t="s">
        <v>83</v>
      </c>
      <c r="AV370" s="13" t="s">
        <v>83</v>
      </c>
      <c r="AW370" s="13" t="s">
        <v>33</v>
      </c>
      <c r="AX370" s="13" t="s">
        <v>81</v>
      </c>
      <c r="AY370" s="241" t="s">
        <v>147</v>
      </c>
    </row>
    <row r="371" s="2" customFormat="1" ht="24.15" customHeight="1">
      <c r="A371" s="40"/>
      <c r="B371" s="41"/>
      <c r="C371" s="207" t="s">
        <v>646</v>
      </c>
      <c r="D371" s="207" t="s">
        <v>148</v>
      </c>
      <c r="E371" s="208" t="s">
        <v>998</v>
      </c>
      <c r="F371" s="209" t="s">
        <v>999</v>
      </c>
      <c r="G371" s="210" t="s">
        <v>239</v>
      </c>
      <c r="H371" s="211">
        <v>15.542</v>
      </c>
      <c r="I371" s="212"/>
      <c r="J371" s="213">
        <f>ROUND(I371*H371,2)</f>
        <v>0</v>
      </c>
      <c r="K371" s="209" t="s">
        <v>240</v>
      </c>
      <c r="L371" s="46"/>
      <c r="M371" s="214" t="s">
        <v>19</v>
      </c>
      <c r="N371" s="215" t="s">
        <v>44</v>
      </c>
      <c r="O371" s="86"/>
      <c r="P371" s="216">
        <f>O371*H371</f>
        <v>0</v>
      </c>
      <c r="Q371" s="216">
        <v>0.034680000000000002</v>
      </c>
      <c r="R371" s="216">
        <f>Q371*H371</f>
        <v>0.53899656000000007</v>
      </c>
      <c r="S371" s="216">
        <v>0</v>
      </c>
      <c r="T371" s="217">
        <f>S371*H371</f>
        <v>0</v>
      </c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R371" s="218" t="s">
        <v>152</v>
      </c>
      <c r="AT371" s="218" t="s">
        <v>148</v>
      </c>
      <c r="AU371" s="218" t="s">
        <v>83</v>
      </c>
      <c r="AY371" s="19" t="s">
        <v>147</v>
      </c>
      <c r="BE371" s="219">
        <f>IF(N371="základní",J371,0)</f>
        <v>0</v>
      </c>
      <c r="BF371" s="219">
        <f>IF(N371="snížená",J371,0)</f>
        <v>0</v>
      </c>
      <c r="BG371" s="219">
        <f>IF(N371="zákl. přenesená",J371,0)</f>
        <v>0</v>
      </c>
      <c r="BH371" s="219">
        <f>IF(N371="sníž. přenesená",J371,0)</f>
        <v>0</v>
      </c>
      <c r="BI371" s="219">
        <f>IF(N371="nulová",J371,0)</f>
        <v>0</v>
      </c>
      <c r="BJ371" s="19" t="s">
        <v>81</v>
      </c>
      <c r="BK371" s="219">
        <f>ROUND(I371*H371,2)</f>
        <v>0</v>
      </c>
      <c r="BL371" s="19" t="s">
        <v>152</v>
      </c>
      <c r="BM371" s="218" t="s">
        <v>1000</v>
      </c>
    </row>
    <row r="372" s="2" customFormat="1">
      <c r="A372" s="40"/>
      <c r="B372" s="41"/>
      <c r="C372" s="42"/>
      <c r="D372" s="254" t="s">
        <v>242</v>
      </c>
      <c r="E372" s="42"/>
      <c r="F372" s="255" t="s">
        <v>1001</v>
      </c>
      <c r="G372" s="42"/>
      <c r="H372" s="42"/>
      <c r="I372" s="256"/>
      <c r="J372" s="42"/>
      <c r="K372" s="42"/>
      <c r="L372" s="46"/>
      <c r="M372" s="257"/>
      <c r="N372" s="258"/>
      <c r="O372" s="86"/>
      <c r="P372" s="86"/>
      <c r="Q372" s="86"/>
      <c r="R372" s="86"/>
      <c r="S372" s="86"/>
      <c r="T372" s="87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T372" s="19" t="s">
        <v>242</v>
      </c>
      <c r="AU372" s="19" t="s">
        <v>83</v>
      </c>
    </row>
    <row r="373" s="12" customFormat="1">
      <c r="A373" s="12"/>
      <c r="B373" s="220"/>
      <c r="C373" s="221"/>
      <c r="D373" s="222" t="s">
        <v>154</v>
      </c>
      <c r="E373" s="223" t="s">
        <v>19</v>
      </c>
      <c r="F373" s="224" t="s">
        <v>914</v>
      </c>
      <c r="G373" s="221"/>
      <c r="H373" s="223" t="s">
        <v>19</v>
      </c>
      <c r="I373" s="225"/>
      <c r="J373" s="221"/>
      <c r="K373" s="221"/>
      <c r="L373" s="226"/>
      <c r="M373" s="227"/>
      <c r="N373" s="228"/>
      <c r="O373" s="228"/>
      <c r="P373" s="228"/>
      <c r="Q373" s="228"/>
      <c r="R373" s="228"/>
      <c r="S373" s="228"/>
      <c r="T373" s="229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T373" s="230" t="s">
        <v>154</v>
      </c>
      <c r="AU373" s="230" t="s">
        <v>83</v>
      </c>
      <c r="AV373" s="12" t="s">
        <v>81</v>
      </c>
      <c r="AW373" s="12" t="s">
        <v>33</v>
      </c>
      <c r="AX373" s="12" t="s">
        <v>73</v>
      </c>
      <c r="AY373" s="230" t="s">
        <v>147</v>
      </c>
    </row>
    <row r="374" s="12" customFormat="1">
      <c r="A374" s="12"/>
      <c r="B374" s="220"/>
      <c r="C374" s="221"/>
      <c r="D374" s="222" t="s">
        <v>154</v>
      </c>
      <c r="E374" s="223" t="s">
        <v>19</v>
      </c>
      <c r="F374" s="224" t="s">
        <v>915</v>
      </c>
      <c r="G374" s="221"/>
      <c r="H374" s="223" t="s">
        <v>19</v>
      </c>
      <c r="I374" s="225"/>
      <c r="J374" s="221"/>
      <c r="K374" s="221"/>
      <c r="L374" s="226"/>
      <c r="M374" s="227"/>
      <c r="N374" s="228"/>
      <c r="O374" s="228"/>
      <c r="P374" s="228"/>
      <c r="Q374" s="228"/>
      <c r="R374" s="228"/>
      <c r="S374" s="228"/>
      <c r="T374" s="229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T374" s="230" t="s">
        <v>154</v>
      </c>
      <c r="AU374" s="230" t="s">
        <v>83</v>
      </c>
      <c r="AV374" s="12" t="s">
        <v>81</v>
      </c>
      <c r="AW374" s="12" t="s">
        <v>33</v>
      </c>
      <c r="AX374" s="12" t="s">
        <v>73</v>
      </c>
      <c r="AY374" s="230" t="s">
        <v>147</v>
      </c>
    </row>
    <row r="375" s="13" customFormat="1">
      <c r="A375" s="13"/>
      <c r="B375" s="231"/>
      <c r="C375" s="232"/>
      <c r="D375" s="222" t="s">
        <v>154</v>
      </c>
      <c r="E375" s="233" t="s">
        <v>19</v>
      </c>
      <c r="F375" s="234" t="s">
        <v>1002</v>
      </c>
      <c r="G375" s="232"/>
      <c r="H375" s="235">
        <v>4.2720000000000002</v>
      </c>
      <c r="I375" s="236"/>
      <c r="J375" s="232"/>
      <c r="K375" s="232"/>
      <c r="L375" s="237"/>
      <c r="M375" s="238"/>
      <c r="N375" s="239"/>
      <c r="O375" s="239"/>
      <c r="P375" s="239"/>
      <c r="Q375" s="239"/>
      <c r="R375" s="239"/>
      <c r="S375" s="239"/>
      <c r="T375" s="240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1" t="s">
        <v>154</v>
      </c>
      <c r="AU375" s="241" t="s">
        <v>83</v>
      </c>
      <c r="AV375" s="13" t="s">
        <v>83</v>
      </c>
      <c r="AW375" s="13" t="s">
        <v>33</v>
      </c>
      <c r="AX375" s="13" t="s">
        <v>73</v>
      </c>
      <c r="AY375" s="241" t="s">
        <v>147</v>
      </c>
    </row>
    <row r="376" s="12" customFormat="1">
      <c r="A376" s="12"/>
      <c r="B376" s="220"/>
      <c r="C376" s="221"/>
      <c r="D376" s="222" t="s">
        <v>154</v>
      </c>
      <c r="E376" s="223" t="s">
        <v>19</v>
      </c>
      <c r="F376" s="224" t="s">
        <v>327</v>
      </c>
      <c r="G376" s="221"/>
      <c r="H376" s="223" t="s">
        <v>19</v>
      </c>
      <c r="I376" s="225"/>
      <c r="J376" s="221"/>
      <c r="K376" s="221"/>
      <c r="L376" s="226"/>
      <c r="M376" s="227"/>
      <c r="N376" s="228"/>
      <c r="O376" s="228"/>
      <c r="P376" s="228"/>
      <c r="Q376" s="228"/>
      <c r="R376" s="228"/>
      <c r="S376" s="228"/>
      <c r="T376" s="229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T376" s="230" t="s">
        <v>154</v>
      </c>
      <c r="AU376" s="230" t="s">
        <v>83</v>
      </c>
      <c r="AV376" s="12" t="s">
        <v>81</v>
      </c>
      <c r="AW376" s="12" t="s">
        <v>33</v>
      </c>
      <c r="AX376" s="12" t="s">
        <v>73</v>
      </c>
      <c r="AY376" s="230" t="s">
        <v>147</v>
      </c>
    </row>
    <row r="377" s="13" customFormat="1">
      <c r="A377" s="13"/>
      <c r="B377" s="231"/>
      <c r="C377" s="232"/>
      <c r="D377" s="222" t="s">
        <v>154</v>
      </c>
      <c r="E377" s="233" t="s">
        <v>19</v>
      </c>
      <c r="F377" s="234" t="s">
        <v>1003</v>
      </c>
      <c r="G377" s="232"/>
      <c r="H377" s="235">
        <v>5.25</v>
      </c>
      <c r="I377" s="236"/>
      <c r="J377" s="232"/>
      <c r="K377" s="232"/>
      <c r="L377" s="237"/>
      <c r="M377" s="238"/>
      <c r="N377" s="239"/>
      <c r="O377" s="239"/>
      <c r="P377" s="239"/>
      <c r="Q377" s="239"/>
      <c r="R377" s="239"/>
      <c r="S377" s="239"/>
      <c r="T377" s="240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1" t="s">
        <v>154</v>
      </c>
      <c r="AU377" s="241" t="s">
        <v>83</v>
      </c>
      <c r="AV377" s="13" t="s">
        <v>83</v>
      </c>
      <c r="AW377" s="13" t="s">
        <v>33</v>
      </c>
      <c r="AX377" s="13" t="s">
        <v>73</v>
      </c>
      <c r="AY377" s="241" t="s">
        <v>147</v>
      </c>
    </row>
    <row r="378" s="13" customFormat="1">
      <c r="A378" s="13"/>
      <c r="B378" s="231"/>
      <c r="C378" s="232"/>
      <c r="D378" s="222" t="s">
        <v>154</v>
      </c>
      <c r="E378" s="233" t="s">
        <v>19</v>
      </c>
      <c r="F378" s="234" t="s">
        <v>1004</v>
      </c>
      <c r="G378" s="232"/>
      <c r="H378" s="235">
        <v>2</v>
      </c>
      <c r="I378" s="236"/>
      <c r="J378" s="232"/>
      <c r="K378" s="232"/>
      <c r="L378" s="237"/>
      <c r="M378" s="238"/>
      <c r="N378" s="239"/>
      <c r="O378" s="239"/>
      <c r="P378" s="239"/>
      <c r="Q378" s="239"/>
      <c r="R378" s="239"/>
      <c r="S378" s="239"/>
      <c r="T378" s="240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1" t="s">
        <v>154</v>
      </c>
      <c r="AU378" s="241" t="s">
        <v>83</v>
      </c>
      <c r="AV378" s="13" t="s">
        <v>83</v>
      </c>
      <c r="AW378" s="13" t="s">
        <v>33</v>
      </c>
      <c r="AX378" s="13" t="s">
        <v>73</v>
      </c>
      <c r="AY378" s="241" t="s">
        <v>147</v>
      </c>
    </row>
    <row r="379" s="12" customFormat="1">
      <c r="A379" s="12"/>
      <c r="B379" s="220"/>
      <c r="C379" s="221"/>
      <c r="D379" s="222" t="s">
        <v>154</v>
      </c>
      <c r="E379" s="223" t="s">
        <v>19</v>
      </c>
      <c r="F379" s="224" t="s">
        <v>919</v>
      </c>
      <c r="G379" s="221"/>
      <c r="H379" s="223" t="s">
        <v>19</v>
      </c>
      <c r="I379" s="225"/>
      <c r="J379" s="221"/>
      <c r="K379" s="221"/>
      <c r="L379" s="226"/>
      <c r="M379" s="227"/>
      <c r="N379" s="228"/>
      <c r="O379" s="228"/>
      <c r="P379" s="228"/>
      <c r="Q379" s="228"/>
      <c r="R379" s="228"/>
      <c r="S379" s="228"/>
      <c r="T379" s="229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T379" s="230" t="s">
        <v>154</v>
      </c>
      <c r="AU379" s="230" t="s">
        <v>83</v>
      </c>
      <c r="AV379" s="12" t="s">
        <v>81</v>
      </c>
      <c r="AW379" s="12" t="s">
        <v>33</v>
      </c>
      <c r="AX379" s="12" t="s">
        <v>73</v>
      </c>
      <c r="AY379" s="230" t="s">
        <v>147</v>
      </c>
    </row>
    <row r="380" s="13" customFormat="1">
      <c r="A380" s="13"/>
      <c r="B380" s="231"/>
      <c r="C380" s="232"/>
      <c r="D380" s="222" t="s">
        <v>154</v>
      </c>
      <c r="E380" s="233" t="s">
        <v>19</v>
      </c>
      <c r="F380" s="234" t="s">
        <v>1005</v>
      </c>
      <c r="G380" s="232"/>
      <c r="H380" s="235">
        <v>2.6699999999999999</v>
      </c>
      <c r="I380" s="236"/>
      <c r="J380" s="232"/>
      <c r="K380" s="232"/>
      <c r="L380" s="237"/>
      <c r="M380" s="238"/>
      <c r="N380" s="239"/>
      <c r="O380" s="239"/>
      <c r="P380" s="239"/>
      <c r="Q380" s="239"/>
      <c r="R380" s="239"/>
      <c r="S380" s="239"/>
      <c r="T380" s="240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1" t="s">
        <v>154</v>
      </c>
      <c r="AU380" s="241" t="s">
        <v>83</v>
      </c>
      <c r="AV380" s="13" t="s">
        <v>83</v>
      </c>
      <c r="AW380" s="13" t="s">
        <v>33</v>
      </c>
      <c r="AX380" s="13" t="s">
        <v>73</v>
      </c>
      <c r="AY380" s="241" t="s">
        <v>147</v>
      </c>
    </row>
    <row r="381" s="12" customFormat="1">
      <c r="A381" s="12"/>
      <c r="B381" s="220"/>
      <c r="C381" s="221"/>
      <c r="D381" s="222" t="s">
        <v>154</v>
      </c>
      <c r="E381" s="223" t="s">
        <v>19</v>
      </c>
      <c r="F381" s="224" t="s">
        <v>921</v>
      </c>
      <c r="G381" s="221"/>
      <c r="H381" s="223" t="s">
        <v>19</v>
      </c>
      <c r="I381" s="225"/>
      <c r="J381" s="221"/>
      <c r="K381" s="221"/>
      <c r="L381" s="226"/>
      <c r="M381" s="227"/>
      <c r="N381" s="228"/>
      <c r="O381" s="228"/>
      <c r="P381" s="228"/>
      <c r="Q381" s="228"/>
      <c r="R381" s="228"/>
      <c r="S381" s="228"/>
      <c r="T381" s="229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T381" s="230" t="s">
        <v>154</v>
      </c>
      <c r="AU381" s="230" t="s">
        <v>83</v>
      </c>
      <c r="AV381" s="12" t="s">
        <v>81</v>
      </c>
      <c r="AW381" s="12" t="s">
        <v>33</v>
      </c>
      <c r="AX381" s="12" t="s">
        <v>73</v>
      </c>
      <c r="AY381" s="230" t="s">
        <v>147</v>
      </c>
    </row>
    <row r="382" s="13" customFormat="1">
      <c r="A382" s="13"/>
      <c r="B382" s="231"/>
      <c r="C382" s="232"/>
      <c r="D382" s="222" t="s">
        <v>154</v>
      </c>
      <c r="E382" s="233" t="s">
        <v>19</v>
      </c>
      <c r="F382" s="234" t="s">
        <v>1006</v>
      </c>
      <c r="G382" s="232"/>
      <c r="H382" s="235">
        <v>1.3500000000000001</v>
      </c>
      <c r="I382" s="236"/>
      <c r="J382" s="232"/>
      <c r="K382" s="232"/>
      <c r="L382" s="237"/>
      <c r="M382" s="238"/>
      <c r="N382" s="239"/>
      <c r="O382" s="239"/>
      <c r="P382" s="239"/>
      <c r="Q382" s="239"/>
      <c r="R382" s="239"/>
      <c r="S382" s="239"/>
      <c r="T382" s="240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1" t="s">
        <v>154</v>
      </c>
      <c r="AU382" s="241" t="s">
        <v>83</v>
      </c>
      <c r="AV382" s="13" t="s">
        <v>83</v>
      </c>
      <c r="AW382" s="13" t="s">
        <v>33</v>
      </c>
      <c r="AX382" s="13" t="s">
        <v>73</v>
      </c>
      <c r="AY382" s="241" t="s">
        <v>147</v>
      </c>
    </row>
    <row r="383" s="15" customFormat="1">
      <c r="A383" s="15"/>
      <c r="B383" s="259"/>
      <c r="C383" s="260"/>
      <c r="D383" s="222" t="s">
        <v>154</v>
      </c>
      <c r="E383" s="261" t="s">
        <v>19</v>
      </c>
      <c r="F383" s="262" t="s">
        <v>287</v>
      </c>
      <c r="G383" s="260"/>
      <c r="H383" s="263">
        <v>15.542</v>
      </c>
      <c r="I383" s="264"/>
      <c r="J383" s="260"/>
      <c r="K383" s="260"/>
      <c r="L383" s="265"/>
      <c r="M383" s="266"/>
      <c r="N383" s="267"/>
      <c r="O383" s="267"/>
      <c r="P383" s="267"/>
      <c r="Q383" s="267"/>
      <c r="R383" s="267"/>
      <c r="S383" s="267"/>
      <c r="T383" s="268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69" t="s">
        <v>154</v>
      </c>
      <c r="AU383" s="269" t="s">
        <v>83</v>
      </c>
      <c r="AV383" s="15" t="s">
        <v>152</v>
      </c>
      <c r="AW383" s="15" t="s">
        <v>33</v>
      </c>
      <c r="AX383" s="15" t="s">
        <v>81</v>
      </c>
      <c r="AY383" s="269" t="s">
        <v>147</v>
      </c>
    </row>
    <row r="384" s="2" customFormat="1" ht="49.05" customHeight="1">
      <c r="A384" s="40"/>
      <c r="B384" s="41"/>
      <c r="C384" s="207" t="s">
        <v>652</v>
      </c>
      <c r="D384" s="207" t="s">
        <v>148</v>
      </c>
      <c r="E384" s="208" t="s">
        <v>1007</v>
      </c>
      <c r="F384" s="209" t="s">
        <v>1008</v>
      </c>
      <c r="G384" s="210" t="s">
        <v>239</v>
      </c>
      <c r="H384" s="211">
        <v>389.48000000000002</v>
      </c>
      <c r="I384" s="212"/>
      <c r="J384" s="213">
        <f>ROUND(I384*H384,2)</f>
        <v>0</v>
      </c>
      <c r="K384" s="209" t="s">
        <v>240</v>
      </c>
      <c r="L384" s="46"/>
      <c r="M384" s="214" t="s">
        <v>19</v>
      </c>
      <c r="N384" s="215" t="s">
        <v>44</v>
      </c>
      <c r="O384" s="86"/>
      <c r="P384" s="216">
        <f>O384*H384</f>
        <v>0</v>
      </c>
      <c r="Q384" s="216">
        <v>0.0206</v>
      </c>
      <c r="R384" s="216">
        <f>Q384*H384</f>
        <v>8.0232880000000009</v>
      </c>
      <c r="S384" s="216">
        <v>0</v>
      </c>
      <c r="T384" s="217">
        <f>S384*H384</f>
        <v>0</v>
      </c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218" t="s">
        <v>152</v>
      </c>
      <c r="AT384" s="218" t="s">
        <v>148</v>
      </c>
      <c r="AU384" s="218" t="s">
        <v>83</v>
      </c>
      <c r="AY384" s="19" t="s">
        <v>147</v>
      </c>
      <c r="BE384" s="219">
        <f>IF(N384="základní",J384,0)</f>
        <v>0</v>
      </c>
      <c r="BF384" s="219">
        <f>IF(N384="snížená",J384,0)</f>
        <v>0</v>
      </c>
      <c r="BG384" s="219">
        <f>IF(N384="zákl. přenesená",J384,0)</f>
        <v>0</v>
      </c>
      <c r="BH384" s="219">
        <f>IF(N384="sníž. přenesená",J384,0)</f>
        <v>0</v>
      </c>
      <c r="BI384" s="219">
        <f>IF(N384="nulová",J384,0)</f>
        <v>0</v>
      </c>
      <c r="BJ384" s="19" t="s">
        <v>81</v>
      </c>
      <c r="BK384" s="219">
        <f>ROUND(I384*H384,2)</f>
        <v>0</v>
      </c>
      <c r="BL384" s="19" t="s">
        <v>152</v>
      </c>
      <c r="BM384" s="218" t="s">
        <v>1009</v>
      </c>
    </row>
    <row r="385" s="2" customFormat="1">
      <c r="A385" s="40"/>
      <c r="B385" s="41"/>
      <c r="C385" s="42"/>
      <c r="D385" s="254" t="s">
        <v>242</v>
      </c>
      <c r="E385" s="42"/>
      <c r="F385" s="255" t="s">
        <v>1010</v>
      </c>
      <c r="G385" s="42"/>
      <c r="H385" s="42"/>
      <c r="I385" s="256"/>
      <c r="J385" s="42"/>
      <c r="K385" s="42"/>
      <c r="L385" s="46"/>
      <c r="M385" s="257"/>
      <c r="N385" s="258"/>
      <c r="O385" s="86"/>
      <c r="P385" s="86"/>
      <c r="Q385" s="86"/>
      <c r="R385" s="86"/>
      <c r="S385" s="86"/>
      <c r="T385" s="87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19" t="s">
        <v>242</v>
      </c>
      <c r="AU385" s="19" t="s">
        <v>83</v>
      </c>
    </row>
    <row r="386" s="12" customFormat="1">
      <c r="A386" s="12"/>
      <c r="B386" s="220"/>
      <c r="C386" s="221"/>
      <c r="D386" s="222" t="s">
        <v>154</v>
      </c>
      <c r="E386" s="223" t="s">
        <v>19</v>
      </c>
      <c r="F386" s="224" t="s">
        <v>1011</v>
      </c>
      <c r="G386" s="221"/>
      <c r="H386" s="223" t="s">
        <v>19</v>
      </c>
      <c r="I386" s="225"/>
      <c r="J386" s="221"/>
      <c r="K386" s="221"/>
      <c r="L386" s="226"/>
      <c r="M386" s="227"/>
      <c r="N386" s="228"/>
      <c r="O386" s="228"/>
      <c r="P386" s="228"/>
      <c r="Q386" s="228"/>
      <c r="R386" s="228"/>
      <c r="S386" s="228"/>
      <c r="T386" s="229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T386" s="230" t="s">
        <v>154</v>
      </c>
      <c r="AU386" s="230" t="s">
        <v>83</v>
      </c>
      <c r="AV386" s="12" t="s">
        <v>81</v>
      </c>
      <c r="AW386" s="12" t="s">
        <v>33</v>
      </c>
      <c r="AX386" s="12" t="s">
        <v>73</v>
      </c>
      <c r="AY386" s="230" t="s">
        <v>147</v>
      </c>
    </row>
    <row r="387" s="13" customFormat="1">
      <c r="A387" s="13"/>
      <c r="B387" s="231"/>
      <c r="C387" s="232"/>
      <c r="D387" s="222" t="s">
        <v>154</v>
      </c>
      <c r="E387" s="233" t="s">
        <v>19</v>
      </c>
      <c r="F387" s="234" t="s">
        <v>1012</v>
      </c>
      <c r="G387" s="232"/>
      <c r="H387" s="235">
        <v>389.48000000000002</v>
      </c>
      <c r="I387" s="236"/>
      <c r="J387" s="232"/>
      <c r="K387" s="232"/>
      <c r="L387" s="237"/>
      <c r="M387" s="238"/>
      <c r="N387" s="239"/>
      <c r="O387" s="239"/>
      <c r="P387" s="239"/>
      <c r="Q387" s="239"/>
      <c r="R387" s="239"/>
      <c r="S387" s="239"/>
      <c r="T387" s="240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1" t="s">
        <v>154</v>
      </c>
      <c r="AU387" s="241" t="s">
        <v>83</v>
      </c>
      <c r="AV387" s="13" t="s">
        <v>83</v>
      </c>
      <c r="AW387" s="13" t="s">
        <v>33</v>
      </c>
      <c r="AX387" s="13" t="s">
        <v>81</v>
      </c>
      <c r="AY387" s="241" t="s">
        <v>147</v>
      </c>
    </row>
    <row r="388" s="2" customFormat="1" ht="24.15" customHeight="1">
      <c r="A388" s="40"/>
      <c r="B388" s="41"/>
      <c r="C388" s="207" t="s">
        <v>1013</v>
      </c>
      <c r="D388" s="207" t="s">
        <v>148</v>
      </c>
      <c r="E388" s="208" t="s">
        <v>1014</v>
      </c>
      <c r="F388" s="209" t="s">
        <v>1015</v>
      </c>
      <c r="G388" s="210" t="s">
        <v>252</v>
      </c>
      <c r="H388" s="211">
        <v>97</v>
      </c>
      <c r="I388" s="212"/>
      <c r="J388" s="213">
        <f>ROUND(I388*H388,2)</f>
        <v>0</v>
      </c>
      <c r="K388" s="209" t="s">
        <v>240</v>
      </c>
      <c r="L388" s="46"/>
      <c r="M388" s="214" t="s">
        <v>19</v>
      </c>
      <c r="N388" s="215" t="s">
        <v>44</v>
      </c>
      <c r="O388" s="86"/>
      <c r="P388" s="216">
        <f>O388*H388</f>
        <v>0</v>
      </c>
      <c r="Q388" s="216">
        <v>0.0015</v>
      </c>
      <c r="R388" s="216">
        <f>Q388*H388</f>
        <v>0.14549999999999999</v>
      </c>
      <c r="S388" s="216">
        <v>0</v>
      </c>
      <c r="T388" s="217">
        <f>S388*H388</f>
        <v>0</v>
      </c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R388" s="218" t="s">
        <v>152</v>
      </c>
      <c r="AT388" s="218" t="s">
        <v>148</v>
      </c>
      <c r="AU388" s="218" t="s">
        <v>83</v>
      </c>
      <c r="AY388" s="19" t="s">
        <v>147</v>
      </c>
      <c r="BE388" s="219">
        <f>IF(N388="základní",J388,0)</f>
        <v>0</v>
      </c>
      <c r="BF388" s="219">
        <f>IF(N388="snížená",J388,0)</f>
        <v>0</v>
      </c>
      <c r="BG388" s="219">
        <f>IF(N388="zákl. přenesená",J388,0)</f>
        <v>0</v>
      </c>
      <c r="BH388" s="219">
        <f>IF(N388="sníž. přenesená",J388,0)</f>
        <v>0</v>
      </c>
      <c r="BI388" s="219">
        <f>IF(N388="nulová",J388,0)</f>
        <v>0</v>
      </c>
      <c r="BJ388" s="19" t="s">
        <v>81</v>
      </c>
      <c r="BK388" s="219">
        <f>ROUND(I388*H388,2)</f>
        <v>0</v>
      </c>
      <c r="BL388" s="19" t="s">
        <v>152</v>
      </c>
      <c r="BM388" s="218" t="s">
        <v>1016</v>
      </c>
    </row>
    <row r="389" s="2" customFormat="1">
      <c r="A389" s="40"/>
      <c r="B389" s="41"/>
      <c r="C389" s="42"/>
      <c r="D389" s="254" t="s">
        <v>242</v>
      </c>
      <c r="E389" s="42"/>
      <c r="F389" s="255" t="s">
        <v>1017</v>
      </c>
      <c r="G389" s="42"/>
      <c r="H389" s="42"/>
      <c r="I389" s="256"/>
      <c r="J389" s="42"/>
      <c r="K389" s="42"/>
      <c r="L389" s="46"/>
      <c r="M389" s="257"/>
      <c r="N389" s="258"/>
      <c r="O389" s="86"/>
      <c r="P389" s="86"/>
      <c r="Q389" s="86"/>
      <c r="R389" s="86"/>
      <c r="S389" s="86"/>
      <c r="T389" s="87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T389" s="19" t="s">
        <v>242</v>
      </c>
      <c r="AU389" s="19" t="s">
        <v>83</v>
      </c>
    </row>
    <row r="390" s="12" customFormat="1">
      <c r="A390" s="12"/>
      <c r="B390" s="220"/>
      <c r="C390" s="221"/>
      <c r="D390" s="222" t="s">
        <v>154</v>
      </c>
      <c r="E390" s="223" t="s">
        <v>19</v>
      </c>
      <c r="F390" s="224" t="s">
        <v>327</v>
      </c>
      <c r="G390" s="221"/>
      <c r="H390" s="223" t="s">
        <v>19</v>
      </c>
      <c r="I390" s="225"/>
      <c r="J390" s="221"/>
      <c r="K390" s="221"/>
      <c r="L390" s="226"/>
      <c r="M390" s="227"/>
      <c r="N390" s="228"/>
      <c r="O390" s="228"/>
      <c r="P390" s="228"/>
      <c r="Q390" s="228"/>
      <c r="R390" s="228"/>
      <c r="S390" s="228"/>
      <c r="T390" s="229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T390" s="230" t="s">
        <v>154</v>
      </c>
      <c r="AU390" s="230" t="s">
        <v>83</v>
      </c>
      <c r="AV390" s="12" t="s">
        <v>81</v>
      </c>
      <c r="AW390" s="12" t="s">
        <v>33</v>
      </c>
      <c r="AX390" s="12" t="s">
        <v>73</v>
      </c>
      <c r="AY390" s="230" t="s">
        <v>147</v>
      </c>
    </row>
    <row r="391" s="13" customFormat="1">
      <c r="A391" s="13"/>
      <c r="B391" s="231"/>
      <c r="C391" s="232"/>
      <c r="D391" s="222" t="s">
        <v>154</v>
      </c>
      <c r="E391" s="233" t="s">
        <v>19</v>
      </c>
      <c r="F391" s="234" t="s">
        <v>1018</v>
      </c>
      <c r="G391" s="232"/>
      <c r="H391" s="235">
        <v>10.5</v>
      </c>
      <c r="I391" s="236"/>
      <c r="J391" s="232"/>
      <c r="K391" s="232"/>
      <c r="L391" s="237"/>
      <c r="M391" s="238"/>
      <c r="N391" s="239"/>
      <c r="O391" s="239"/>
      <c r="P391" s="239"/>
      <c r="Q391" s="239"/>
      <c r="R391" s="239"/>
      <c r="S391" s="239"/>
      <c r="T391" s="240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1" t="s">
        <v>154</v>
      </c>
      <c r="AU391" s="241" t="s">
        <v>83</v>
      </c>
      <c r="AV391" s="13" t="s">
        <v>83</v>
      </c>
      <c r="AW391" s="13" t="s">
        <v>33</v>
      </c>
      <c r="AX391" s="13" t="s">
        <v>73</v>
      </c>
      <c r="AY391" s="241" t="s">
        <v>147</v>
      </c>
    </row>
    <row r="392" s="13" customFormat="1">
      <c r="A392" s="13"/>
      <c r="B392" s="231"/>
      <c r="C392" s="232"/>
      <c r="D392" s="222" t="s">
        <v>154</v>
      </c>
      <c r="E392" s="233" t="s">
        <v>19</v>
      </c>
      <c r="F392" s="234" t="s">
        <v>1019</v>
      </c>
      <c r="G392" s="232"/>
      <c r="H392" s="235">
        <v>4</v>
      </c>
      <c r="I392" s="236"/>
      <c r="J392" s="232"/>
      <c r="K392" s="232"/>
      <c r="L392" s="237"/>
      <c r="M392" s="238"/>
      <c r="N392" s="239"/>
      <c r="O392" s="239"/>
      <c r="P392" s="239"/>
      <c r="Q392" s="239"/>
      <c r="R392" s="239"/>
      <c r="S392" s="239"/>
      <c r="T392" s="240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1" t="s">
        <v>154</v>
      </c>
      <c r="AU392" s="241" t="s">
        <v>83</v>
      </c>
      <c r="AV392" s="13" t="s">
        <v>83</v>
      </c>
      <c r="AW392" s="13" t="s">
        <v>33</v>
      </c>
      <c r="AX392" s="13" t="s">
        <v>73</v>
      </c>
      <c r="AY392" s="241" t="s">
        <v>147</v>
      </c>
    </row>
    <row r="393" s="12" customFormat="1">
      <c r="A393" s="12"/>
      <c r="B393" s="220"/>
      <c r="C393" s="221"/>
      <c r="D393" s="222" t="s">
        <v>154</v>
      </c>
      <c r="E393" s="223" t="s">
        <v>19</v>
      </c>
      <c r="F393" s="224" t="s">
        <v>1020</v>
      </c>
      <c r="G393" s="221"/>
      <c r="H393" s="223" t="s">
        <v>19</v>
      </c>
      <c r="I393" s="225"/>
      <c r="J393" s="221"/>
      <c r="K393" s="221"/>
      <c r="L393" s="226"/>
      <c r="M393" s="227"/>
      <c r="N393" s="228"/>
      <c r="O393" s="228"/>
      <c r="P393" s="228"/>
      <c r="Q393" s="228"/>
      <c r="R393" s="228"/>
      <c r="S393" s="228"/>
      <c r="T393" s="229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T393" s="230" t="s">
        <v>154</v>
      </c>
      <c r="AU393" s="230" t="s">
        <v>83</v>
      </c>
      <c r="AV393" s="12" t="s">
        <v>81</v>
      </c>
      <c r="AW393" s="12" t="s">
        <v>33</v>
      </c>
      <c r="AX393" s="12" t="s">
        <v>73</v>
      </c>
      <c r="AY393" s="230" t="s">
        <v>147</v>
      </c>
    </row>
    <row r="394" s="13" customFormat="1">
      <c r="A394" s="13"/>
      <c r="B394" s="231"/>
      <c r="C394" s="232"/>
      <c r="D394" s="222" t="s">
        <v>154</v>
      </c>
      <c r="E394" s="233" t="s">
        <v>19</v>
      </c>
      <c r="F394" s="234" t="s">
        <v>1021</v>
      </c>
      <c r="G394" s="232"/>
      <c r="H394" s="235">
        <v>50.399999999999999</v>
      </c>
      <c r="I394" s="236"/>
      <c r="J394" s="232"/>
      <c r="K394" s="232"/>
      <c r="L394" s="237"/>
      <c r="M394" s="238"/>
      <c r="N394" s="239"/>
      <c r="O394" s="239"/>
      <c r="P394" s="239"/>
      <c r="Q394" s="239"/>
      <c r="R394" s="239"/>
      <c r="S394" s="239"/>
      <c r="T394" s="240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1" t="s">
        <v>154</v>
      </c>
      <c r="AU394" s="241" t="s">
        <v>83</v>
      </c>
      <c r="AV394" s="13" t="s">
        <v>83</v>
      </c>
      <c r="AW394" s="13" t="s">
        <v>33</v>
      </c>
      <c r="AX394" s="13" t="s">
        <v>73</v>
      </c>
      <c r="AY394" s="241" t="s">
        <v>147</v>
      </c>
    </row>
    <row r="395" s="12" customFormat="1">
      <c r="A395" s="12"/>
      <c r="B395" s="220"/>
      <c r="C395" s="221"/>
      <c r="D395" s="222" t="s">
        <v>154</v>
      </c>
      <c r="E395" s="223" t="s">
        <v>19</v>
      </c>
      <c r="F395" s="224" t="s">
        <v>1022</v>
      </c>
      <c r="G395" s="221"/>
      <c r="H395" s="223" t="s">
        <v>19</v>
      </c>
      <c r="I395" s="225"/>
      <c r="J395" s="221"/>
      <c r="K395" s="221"/>
      <c r="L395" s="226"/>
      <c r="M395" s="227"/>
      <c r="N395" s="228"/>
      <c r="O395" s="228"/>
      <c r="P395" s="228"/>
      <c r="Q395" s="228"/>
      <c r="R395" s="228"/>
      <c r="S395" s="228"/>
      <c r="T395" s="229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T395" s="230" t="s">
        <v>154</v>
      </c>
      <c r="AU395" s="230" t="s">
        <v>83</v>
      </c>
      <c r="AV395" s="12" t="s">
        <v>81</v>
      </c>
      <c r="AW395" s="12" t="s">
        <v>33</v>
      </c>
      <c r="AX395" s="12" t="s">
        <v>73</v>
      </c>
      <c r="AY395" s="230" t="s">
        <v>147</v>
      </c>
    </row>
    <row r="396" s="13" customFormat="1">
      <c r="A396" s="13"/>
      <c r="B396" s="231"/>
      <c r="C396" s="232"/>
      <c r="D396" s="222" t="s">
        <v>154</v>
      </c>
      <c r="E396" s="233" t="s">
        <v>19</v>
      </c>
      <c r="F396" s="234" t="s">
        <v>1023</v>
      </c>
      <c r="G396" s="232"/>
      <c r="H396" s="235">
        <v>29.399999999999999</v>
      </c>
      <c r="I396" s="236"/>
      <c r="J396" s="232"/>
      <c r="K396" s="232"/>
      <c r="L396" s="237"/>
      <c r="M396" s="238"/>
      <c r="N396" s="239"/>
      <c r="O396" s="239"/>
      <c r="P396" s="239"/>
      <c r="Q396" s="239"/>
      <c r="R396" s="239"/>
      <c r="S396" s="239"/>
      <c r="T396" s="240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1" t="s">
        <v>154</v>
      </c>
      <c r="AU396" s="241" t="s">
        <v>83</v>
      </c>
      <c r="AV396" s="13" t="s">
        <v>83</v>
      </c>
      <c r="AW396" s="13" t="s">
        <v>33</v>
      </c>
      <c r="AX396" s="13" t="s">
        <v>73</v>
      </c>
      <c r="AY396" s="241" t="s">
        <v>147</v>
      </c>
    </row>
    <row r="397" s="12" customFormat="1">
      <c r="A397" s="12"/>
      <c r="B397" s="220"/>
      <c r="C397" s="221"/>
      <c r="D397" s="222" t="s">
        <v>154</v>
      </c>
      <c r="E397" s="223" t="s">
        <v>19</v>
      </c>
      <c r="F397" s="224" t="s">
        <v>344</v>
      </c>
      <c r="G397" s="221"/>
      <c r="H397" s="223" t="s">
        <v>19</v>
      </c>
      <c r="I397" s="225"/>
      <c r="J397" s="221"/>
      <c r="K397" s="221"/>
      <c r="L397" s="226"/>
      <c r="M397" s="227"/>
      <c r="N397" s="228"/>
      <c r="O397" s="228"/>
      <c r="P397" s="228"/>
      <c r="Q397" s="228"/>
      <c r="R397" s="228"/>
      <c r="S397" s="228"/>
      <c r="T397" s="229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T397" s="230" t="s">
        <v>154</v>
      </c>
      <c r="AU397" s="230" t="s">
        <v>83</v>
      </c>
      <c r="AV397" s="12" t="s">
        <v>81</v>
      </c>
      <c r="AW397" s="12" t="s">
        <v>33</v>
      </c>
      <c r="AX397" s="12" t="s">
        <v>73</v>
      </c>
      <c r="AY397" s="230" t="s">
        <v>147</v>
      </c>
    </row>
    <row r="398" s="13" customFormat="1">
      <c r="A398" s="13"/>
      <c r="B398" s="231"/>
      <c r="C398" s="232"/>
      <c r="D398" s="222" t="s">
        <v>154</v>
      </c>
      <c r="E398" s="233" t="s">
        <v>19</v>
      </c>
      <c r="F398" s="234" t="s">
        <v>1024</v>
      </c>
      <c r="G398" s="232"/>
      <c r="H398" s="235">
        <v>2.7000000000000002</v>
      </c>
      <c r="I398" s="236"/>
      <c r="J398" s="232"/>
      <c r="K398" s="232"/>
      <c r="L398" s="237"/>
      <c r="M398" s="238"/>
      <c r="N398" s="239"/>
      <c r="O398" s="239"/>
      <c r="P398" s="239"/>
      <c r="Q398" s="239"/>
      <c r="R398" s="239"/>
      <c r="S398" s="239"/>
      <c r="T398" s="240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1" t="s">
        <v>154</v>
      </c>
      <c r="AU398" s="241" t="s">
        <v>83</v>
      </c>
      <c r="AV398" s="13" t="s">
        <v>83</v>
      </c>
      <c r="AW398" s="13" t="s">
        <v>33</v>
      </c>
      <c r="AX398" s="13" t="s">
        <v>73</v>
      </c>
      <c r="AY398" s="241" t="s">
        <v>147</v>
      </c>
    </row>
    <row r="399" s="15" customFormat="1">
      <c r="A399" s="15"/>
      <c r="B399" s="259"/>
      <c r="C399" s="260"/>
      <c r="D399" s="222" t="s">
        <v>154</v>
      </c>
      <c r="E399" s="261" t="s">
        <v>19</v>
      </c>
      <c r="F399" s="262" t="s">
        <v>287</v>
      </c>
      <c r="G399" s="260"/>
      <c r="H399" s="263">
        <v>97.000000000000014</v>
      </c>
      <c r="I399" s="264"/>
      <c r="J399" s="260"/>
      <c r="K399" s="260"/>
      <c r="L399" s="265"/>
      <c r="M399" s="266"/>
      <c r="N399" s="267"/>
      <c r="O399" s="267"/>
      <c r="P399" s="267"/>
      <c r="Q399" s="267"/>
      <c r="R399" s="267"/>
      <c r="S399" s="267"/>
      <c r="T399" s="268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269" t="s">
        <v>154</v>
      </c>
      <c r="AU399" s="269" t="s">
        <v>83</v>
      </c>
      <c r="AV399" s="15" t="s">
        <v>152</v>
      </c>
      <c r="AW399" s="15" t="s">
        <v>33</v>
      </c>
      <c r="AX399" s="15" t="s">
        <v>81</v>
      </c>
      <c r="AY399" s="269" t="s">
        <v>147</v>
      </c>
    </row>
    <row r="400" s="2" customFormat="1" ht="24.15" customHeight="1">
      <c r="A400" s="40"/>
      <c r="B400" s="41"/>
      <c r="C400" s="207" t="s">
        <v>1025</v>
      </c>
      <c r="D400" s="207" t="s">
        <v>148</v>
      </c>
      <c r="E400" s="208" t="s">
        <v>1026</v>
      </c>
      <c r="F400" s="209" t="s">
        <v>1027</v>
      </c>
      <c r="G400" s="210" t="s">
        <v>239</v>
      </c>
      <c r="H400" s="211">
        <v>46.939999999999998</v>
      </c>
      <c r="I400" s="212"/>
      <c r="J400" s="213">
        <f>ROUND(I400*H400,2)</f>
        <v>0</v>
      </c>
      <c r="K400" s="209" t="s">
        <v>240</v>
      </c>
      <c r="L400" s="46"/>
      <c r="M400" s="214" t="s">
        <v>19</v>
      </c>
      <c r="N400" s="215" t="s">
        <v>44</v>
      </c>
      <c r="O400" s="86"/>
      <c r="P400" s="216">
        <f>O400*H400</f>
        <v>0</v>
      </c>
      <c r="Q400" s="216">
        <v>0.00013999999999999999</v>
      </c>
      <c r="R400" s="216">
        <f>Q400*H400</f>
        <v>0.0065715999999999995</v>
      </c>
      <c r="S400" s="216">
        <v>0</v>
      </c>
      <c r="T400" s="217">
        <f>S400*H400</f>
        <v>0</v>
      </c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218" t="s">
        <v>152</v>
      </c>
      <c r="AT400" s="218" t="s">
        <v>148</v>
      </c>
      <c r="AU400" s="218" t="s">
        <v>83</v>
      </c>
      <c r="AY400" s="19" t="s">
        <v>147</v>
      </c>
      <c r="BE400" s="219">
        <f>IF(N400="základní",J400,0)</f>
        <v>0</v>
      </c>
      <c r="BF400" s="219">
        <f>IF(N400="snížená",J400,0)</f>
        <v>0</v>
      </c>
      <c r="BG400" s="219">
        <f>IF(N400="zákl. přenesená",J400,0)</f>
        <v>0</v>
      </c>
      <c r="BH400" s="219">
        <f>IF(N400="sníž. přenesená",J400,0)</f>
        <v>0</v>
      </c>
      <c r="BI400" s="219">
        <f>IF(N400="nulová",J400,0)</f>
        <v>0</v>
      </c>
      <c r="BJ400" s="19" t="s">
        <v>81</v>
      </c>
      <c r="BK400" s="219">
        <f>ROUND(I400*H400,2)</f>
        <v>0</v>
      </c>
      <c r="BL400" s="19" t="s">
        <v>152</v>
      </c>
      <c r="BM400" s="218" t="s">
        <v>1028</v>
      </c>
    </row>
    <row r="401" s="2" customFormat="1">
      <c r="A401" s="40"/>
      <c r="B401" s="41"/>
      <c r="C401" s="42"/>
      <c r="D401" s="254" t="s">
        <v>242</v>
      </c>
      <c r="E401" s="42"/>
      <c r="F401" s="255" t="s">
        <v>1029</v>
      </c>
      <c r="G401" s="42"/>
      <c r="H401" s="42"/>
      <c r="I401" s="256"/>
      <c r="J401" s="42"/>
      <c r="K401" s="42"/>
      <c r="L401" s="46"/>
      <c r="M401" s="257"/>
      <c r="N401" s="258"/>
      <c r="O401" s="86"/>
      <c r="P401" s="86"/>
      <c r="Q401" s="86"/>
      <c r="R401" s="86"/>
      <c r="S401" s="86"/>
      <c r="T401" s="87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T401" s="19" t="s">
        <v>242</v>
      </c>
      <c r="AU401" s="19" t="s">
        <v>83</v>
      </c>
    </row>
    <row r="402" s="2" customFormat="1" ht="66.75" customHeight="1">
      <c r="A402" s="40"/>
      <c r="B402" s="41"/>
      <c r="C402" s="207" t="s">
        <v>1030</v>
      </c>
      <c r="D402" s="207" t="s">
        <v>148</v>
      </c>
      <c r="E402" s="208" t="s">
        <v>1031</v>
      </c>
      <c r="F402" s="209" t="s">
        <v>1032</v>
      </c>
      <c r="G402" s="210" t="s">
        <v>252</v>
      </c>
      <c r="H402" s="211">
        <v>89.799999999999997</v>
      </c>
      <c r="I402" s="212"/>
      <c r="J402" s="213">
        <f>ROUND(I402*H402,2)</f>
        <v>0</v>
      </c>
      <c r="K402" s="209" t="s">
        <v>240</v>
      </c>
      <c r="L402" s="46"/>
      <c r="M402" s="214" t="s">
        <v>19</v>
      </c>
      <c r="N402" s="215" t="s">
        <v>44</v>
      </c>
      <c r="O402" s="86"/>
      <c r="P402" s="216">
        <f>O402*H402</f>
        <v>0</v>
      </c>
      <c r="Q402" s="216">
        <v>0.0033899999999999998</v>
      </c>
      <c r="R402" s="216">
        <f>Q402*H402</f>
        <v>0.30442199999999997</v>
      </c>
      <c r="S402" s="216">
        <v>0</v>
      </c>
      <c r="T402" s="217">
        <f>S402*H402</f>
        <v>0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218" t="s">
        <v>152</v>
      </c>
      <c r="AT402" s="218" t="s">
        <v>148</v>
      </c>
      <c r="AU402" s="218" t="s">
        <v>83</v>
      </c>
      <c r="AY402" s="19" t="s">
        <v>147</v>
      </c>
      <c r="BE402" s="219">
        <f>IF(N402="základní",J402,0)</f>
        <v>0</v>
      </c>
      <c r="BF402" s="219">
        <f>IF(N402="snížená",J402,0)</f>
        <v>0</v>
      </c>
      <c r="BG402" s="219">
        <f>IF(N402="zákl. přenesená",J402,0)</f>
        <v>0</v>
      </c>
      <c r="BH402" s="219">
        <f>IF(N402="sníž. přenesená",J402,0)</f>
        <v>0</v>
      </c>
      <c r="BI402" s="219">
        <f>IF(N402="nulová",J402,0)</f>
        <v>0</v>
      </c>
      <c r="BJ402" s="19" t="s">
        <v>81</v>
      </c>
      <c r="BK402" s="219">
        <f>ROUND(I402*H402,2)</f>
        <v>0</v>
      </c>
      <c r="BL402" s="19" t="s">
        <v>152</v>
      </c>
      <c r="BM402" s="218" t="s">
        <v>1033</v>
      </c>
    </row>
    <row r="403" s="2" customFormat="1">
      <c r="A403" s="40"/>
      <c r="B403" s="41"/>
      <c r="C403" s="42"/>
      <c r="D403" s="254" t="s">
        <v>242</v>
      </c>
      <c r="E403" s="42"/>
      <c r="F403" s="255" t="s">
        <v>1034</v>
      </c>
      <c r="G403" s="42"/>
      <c r="H403" s="42"/>
      <c r="I403" s="256"/>
      <c r="J403" s="42"/>
      <c r="K403" s="42"/>
      <c r="L403" s="46"/>
      <c r="M403" s="257"/>
      <c r="N403" s="258"/>
      <c r="O403" s="86"/>
      <c r="P403" s="86"/>
      <c r="Q403" s="86"/>
      <c r="R403" s="86"/>
      <c r="S403" s="86"/>
      <c r="T403" s="87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19" t="s">
        <v>242</v>
      </c>
      <c r="AU403" s="19" t="s">
        <v>83</v>
      </c>
    </row>
    <row r="404" s="12" customFormat="1">
      <c r="A404" s="12"/>
      <c r="B404" s="220"/>
      <c r="C404" s="221"/>
      <c r="D404" s="222" t="s">
        <v>154</v>
      </c>
      <c r="E404" s="223" t="s">
        <v>19</v>
      </c>
      <c r="F404" s="224" t="s">
        <v>1035</v>
      </c>
      <c r="G404" s="221"/>
      <c r="H404" s="223" t="s">
        <v>19</v>
      </c>
      <c r="I404" s="225"/>
      <c r="J404" s="221"/>
      <c r="K404" s="221"/>
      <c r="L404" s="226"/>
      <c r="M404" s="227"/>
      <c r="N404" s="228"/>
      <c r="O404" s="228"/>
      <c r="P404" s="228"/>
      <c r="Q404" s="228"/>
      <c r="R404" s="228"/>
      <c r="S404" s="228"/>
      <c r="T404" s="229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T404" s="230" t="s">
        <v>154</v>
      </c>
      <c r="AU404" s="230" t="s">
        <v>83</v>
      </c>
      <c r="AV404" s="12" t="s">
        <v>81</v>
      </c>
      <c r="AW404" s="12" t="s">
        <v>33</v>
      </c>
      <c r="AX404" s="12" t="s">
        <v>73</v>
      </c>
      <c r="AY404" s="230" t="s">
        <v>147</v>
      </c>
    </row>
    <row r="405" s="13" customFormat="1">
      <c r="A405" s="13"/>
      <c r="B405" s="231"/>
      <c r="C405" s="232"/>
      <c r="D405" s="222" t="s">
        <v>154</v>
      </c>
      <c r="E405" s="233" t="s">
        <v>19</v>
      </c>
      <c r="F405" s="234" t="s">
        <v>1036</v>
      </c>
      <c r="G405" s="232"/>
      <c r="H405" s="235">
        <v>13.5</v>
      </c>
      <c r="I405" s="236"/>
      <c r="J405" s="232"/>
      <c r="K405" s="232"/>
      <c r="L405" s="237"/>
      <c r="M405" s="238"/>
      <c r="N405" s="239"/>
      <c r="O405" s="239"/>
      <c r="P405" s="239"/>
      <c r="Q405" s="239"/>
      <c r="R405" s="239"/>
      <c r="S405" s="239"/>
      <c r="T405" s="240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1" t="s">
        <v>154</v>
      </c>
      <c r="AU405" s="241" t="s">
        <v>83</v>
      </c>
      <c r="AV405" s="13" t="s">
        <v>83</v>
      </c>
      <c r="AW405" s="13" t="s">
        <v>33</v>
      </c>
      <c r="AX405" s="13" t="s">
        <v>73</v>
      </c>
      <c r="AY405" s="241" t="s">
        <v>147</v>
      </c>
    </row>
    <row r="406" s="13" customFormat="1">
      <c r="A406" s="13"/>
      <c r="B406" s="231"/>
      <c r="C406" s="232"/>
      <c r="D406" s="222" t="s">
        <v>154</v>
      </c>
      <c r="E406" s="233" t="s">
        <v>19</v>
      </c>
      <c r="F406" s="234" t="s">
        <v>1037</v>
      </c>
      <c r="G406" s="232"/>
      <c r="H406" s="235">
        <v>5.5999999999999996</v>
      </c>
      <c r="I406" s="236"/>
      <c r="J406" s="232"/>
      <c r="K406" s="232"/>
      <c r="L406" s="237"/>
      <c r="M406" s="238"/>
      <c r="N406" s="239"/>
      <c r="O406" s="239"/>
      <c r="P406" s="239"/>
      <c r="Q406" s="239"/>
      <c r="R406" s="239"/>
      <c r="S406" s="239"/>
      <c r="T406" s="240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1" t="s">
        <v>154</v>
      </c>
      <c r="AU406" s="241" t="s">
        <v>83</v>
      </c>
      <c r="AV406" s="13" t="s">
        <v>83</v>
      </c>
      <c r="AW406" s="13" t="s">
        <v>33</v>
      </c>
      <c r="AX406" s="13" t="s">
        <v>73</v>
      </c>
      <c r="AY406" s="241" t="s">
        <v>147</v>
      </c>
    </row>
    <row r="407" s="12" customFormat="1">
      <c r="A407" s="12"/>
      <c r="B407" s="220"/>
      <c r="C407" s="221"/>
      <c r="D407" s="222" t="s">
        <v>154</v>
      </c>
      <c r="E407" s="223" t="s">
        <v>19</v>
      </c>
      <c r="F407" s="224" t="s">
        <v>1020</v>
      </c>
      <c r="G407" s="221"/>
      <c r="H407" s="223" t="s">
        <v>19</v>
      </c>
      <c r="I407" s="225"/>
      <c r="J407" s="221"/>
      <c r="K407" s="221"/>
      <c r="L407" s="226"/>
      <c r="M407" s="227"/>
      <c r="N407" s="228"/>
      <c r="O407" s="228"/>
      <c r="P407" s="228"/>
      <c r="Q407" s="228"/>
      <c r="R407" s="228"/>
      <c r="S407" s="228"/>
      <c r="T407" s="229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T407" s="230" t="s">
        <v>154</v>
      </c>
      <c r="AU407" s="230" t="s">
        <v>83</v>
      </c>
      <c r="AV407" s="12" t="s">
        <v>81</v>
      </c>
      <c r="AW407" s="12" t="s">
        <v>33</v>
      </c>
      <c r="AX407" s="12" t="s">
        <v>73</v>
      </c>
      <c r="AY407" s="230" t="s">
        <v>147</v>
      </c>
    </row>
    <row r="408" s="13" customFormat="1">
      <c r="A408" s="13"/>
      <c r="B408" s="231"/>
      <c r="C408" s="232"/>
      <c r="D408" s="222" t="s">
        <v>154</v>
      </c>
      <c r="E408" s="233" t="s">
        <v>19</v>
      </c>
      <c r="F408" s="234" t="s">
        <v>1038</v>
      </c>
      <c r="G408" s="232"/>
      <c r="H408" s="235">
        <v>70.700000000000003</v>
      </c>
      <c r="I408" s="236"/>
      <c r="J408" s="232"/>
      <c r="K408" s="232"/>
      <c r="L408" s="237"/>
      <c r="M408" s="238"/>
      <c r="N408" s="239"/>
      <c r="O408" s="239"/>
      <c r="P408" s="239"/>
      <c r="Q408" s="239"/>
      <c r="R408" s="239"/>
      <c r="S408" s="239"/>
      <c r="T408" s="240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1" t="s">
        <v>154</v>
      </c>
      <c r="AU408" s="241" t="s">
        <v>83</v>
      </c>
      <c r="AV408" s="13" t="s">
        <v>83</v>
      </c>
      <c r="AW408" s="13" t="s">
        <v>33</v>
      </c>
      <c r="AX408" s="13" t="s">
        <v>73</v>
      </c>
      <c r="AY408" s="241" t="s">
        <v>147</v>
      </c>
    </row>
    <row r="409" s="15" customFormat="1">
      <c r="A409" s="15"/>
      <c r="B409" s="259"/>
      <c r="C409" s="260"/>
      <c r="D409" s="222" t="s">
        <v>154</v>
      </c>
      <c r="E409" s="261" t="s">
        <v>19</v>
      </c>
      <c r="F409" s="262" t="s">
        <v>287</v>
      </c>
      <c r="G409" s="260"/>
      <c r="H409" s="263">
        <v>89.800000000000011</v>
      </c>
      <c r="I409" s="264"/>
      <c r="J409" s="260"/>
      <c r="K409" s="260"/>
      <c r="L409" s="265"/>
      <c r="M409" s="266"/>
      <c r="N409" s="267"/>
      <c r="O409" s="267"/>
      <c r="P409" s="267"/>
      <c r="Q409" s="267"/>
      <c r="R409" s="267"/>
      <c r="S409" s="267"/>
      <c r="T409" s="268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69" t="s">
        <v>154</v>
      </c>
      <c r="AU409" s="269" t="s">
        <v>83</v>
      </c>
      <c r="AV409" s="15" t="s">
        <v>152</v>
      </c>
      <c r="AW409" s="15" t="s">
        <v>33</v>
      </c>
      <c r="AX409" s="15" t="s">
        <v>81</v>
      </c>
      <c r="AY409" s="269" t="s">
        <v>147</v>
      </c>
    </row>
    <row r="410" s="2" customFormat="1" ht="24.15" customHeight="1">
      <c r="A410" s="40"/>
      <c r="B410" s="41"/>
      <c r="C410" s="273" t="s">
        <v>1039</v>
      </c>
      <c r="D410" s="273" t="s">
        <v>1040</v>
      </c>
      <c r="E410" s="274" t="s">
        <v>1041</v>
      </c>
      <c r="F410" s="275" t="s">
        <v>1042</v>
      </c>
      <c r="G410" s="276" t="s">
        <v>239</v>
      </c>
      <c r="H410" s="277">
        <v>98.780000000000001</v>
      </c>
      <c r="I410" s="278"/>
      <c r="J410" s="279">
        <f>ROUND(I410*H410,2)</f>
        <v>0</v>
      </c>
      <c r="K410" s="275" t="s">
        <v>240</v>
      </c>
      <c r="L410" s="280"/>
      <c r="M410" s="281" t="s">
        <v>19</v>
      </c>
      <c r="N410" s="282" t="s">
        <v>44</v>
      </c>
      <c r="O410" s="86"/>
      <c r="P410" s="216">
        <f>O410*H410</f>
        <v>0</v>
      </c>
      <c r="Q410" s="216">
        <v>0.0047999999999999996</v>
      </c>
      <c r="R410" s="216">
        <f>Q410*H410</f>
        <v>0.47414399999999995</v>
      </c>
      <c r="S410" s="216">
        <v>0</v>
      </c>
      <c r="T410" s="217">
        <f>S410*H410</f>
        <v>0</v>
      </c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R410" s="218" t="s">
        <v>189</v>
      </c>
      <c r="AT410" s="218" t="s">
        <v>1040</v>
      </c>
      <c r="AU410" s="218" t="s">
        <v>83</v>
      </c>
      <c r="AY410" s="19" t="s">
        <v>147</v>
      </c>
      <c r="BE410" s="219">
        <f>IF(N410="základní",J410,0)</f>
        <v>0</v>
      </c>
      <c r="BF410" s="219">
        <f>IF(N410="snížená",J410,0)</f>
        <v>0</v>
      </c>
      <c r="BG410" s="219">
        <f>IF(N410="zákl. přenesená",J410,0)</f>
        <v>0</v>
      </c>
      <c r="BH410" s="219">
        <f>IF(N410="sníž. přenesená",J410,0)</f>
        <v>0</v>
      </c>
      <c r="BI410" s="219">
        <f>IF(N410="nulová",J410,0)</f>
        <v>0</v>
      </c>
      <c r="BJ410" s="19" t="s">
        <v>81</v>
      </c>
      <c r="BK410" s="219">
        <f>ROUND(I410*H410,2)</f>
        <v>0</v>
      </c>
      <c r="BL410" s="19" t="s">
        <v>152</v>
      </c>
      <c r="BM410" s="218" t="s">
        <v>1043</v>
      </c>
    </row>
    <row r="411" s="13" customFormat="1">
      <c r="A411" s="13"/>
      <c r="B411" s="231"/>
      <c r="C411" s="232"/>
      <c r="D411" s="222" t="s">
        <v>154</v>
      </c>
      <c r="E411" s="233" t="s">
        <v>19</v>
      </c>
      <c r="F411" s="234" t="s">
        <v>1044</v>
      </c>
      <c r="G411" s="232"/>
      <c r="H411" s="235">
        <v>98.780000000000001</v>
      </c>
      <c r="I411" s="236"/>
      <c r="J411" s="232"/>
      <c r="K411" s="232"/>
      <c r="L411" s="237"/>
      <c r="M411" s="238"/>
      <c r="N411" s="239"/>
      <c r="O411" s="239"/>
      <c r="P411" s="239"/>
      <c r="Q411" s="239"/>
      <c r="R411" s="239"/>
      <c r="S411" s="239"/>
      <c r="T411" s="240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1" t="s">
        <v>154</v>
      </c>
      <c r="AU411" s="241" t="s">
        <v>83</v>
      </c>
      <c r="AV411" s="13" t="s">
        <v>83</v>
      </c>
      <c r="AW411" s="13" t="s">
        <v>33</v>
      </c>
      <c r="AX411" s="13" t="s">
        <v>81</v>
      </c>
      <c r="AY411" s="241" t="s">
        <v>147</v>
      </c>
    </row>
    <row r="412" s="2" customFormat="1" ht="44.25" customHeight="1">
      <c r="A412" s="40"/>
      <c r="B412" s="41"/>
      <c r="C412" s="207" t="s">
        <v>1045</v>
      </c>
      <c r="D412" s="207" t="s">
        <v>148</v>
      </c>
      <c r="E412" s="208" t="s">
        <v>1046</v>
      </c>
      <c r="F412" s="209" t="s">
        <v>1047</v>
      </c>
      <c r="G412" s="210" t="s">
        <v>429</v>
      </c>
      <c r="H412" s="211">
        <v>1</v>
      </c>
      <c r="I412" s="212"/>
      <c r="J412" s="213">
        <f>ROUND(I412*H412,2)</f>
        <v>0</v>
      </c>
      <c r="K412" s="209" t="s">
        <v>240</v>
      </c>
      <c r="L412" s="46"/>
      <c r="M412" s="214" t="s">
        <v>19</v>
      </c>
      <c r="N412" s="215" t="s">
        <v>44</v>
      </c>
      <c r="O412" s="86"/>
      <c r="P412" s="216">
        <f>O412*H412</f>
        <v>0</v>
      </c>
      <c r="Q412" s="216">
        <v>0.0082299999999999995</v>
      </c>
      <c r="R412" s="216">
        <f>Q412*H412</f>
        <v>0.0082299999999999995</v>
      </c>
      <c r="S412" s="216">
        <v>0</v>
      </c>
      <c r="T412" s="217">
        <f>S412*H412</f>
        <v>0</v>
      </c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R412" s="218" t="s">
        <v>152</v>
      </c>
      <c r="AT412" s="218" t="s">
        <v>148</v>
      </c>
      <c r="AU412" s="218" t="s">
        <v>83</v>
      </c>
      <c r="AY412" s="19" t="s">
        <v>147</v>
      </c>
      <c r="BE412" s="219">
        <f>IF(N412="základní",J412,0)</f>
        <v>0</v>
      </c>
      <c r="BF412" s="219">
        <f>IF(N412="snížená",J412,0)</f>
        <v>0</v>
      </c>
      <c r="BG412" s="219">
        <f>IF(N412="zákl. přenesená",J412,0)</f>
        <v>0</v>
      </c>
      <c r="BH412" s="219">
        <f>IF(N412="sníž. přenesená",J412,0)</f>
        <v>0</v>
      </c>
      <c r="BI412" s="219">
        <f>IF(N412="nulová",J412,0)</f>
        <v>0</v>
      </c>
      <c r="BJ412" s="19" t="s">
        <v>81</v>
      </c>
      <c r="BK412" s="219">
        <f>ROUND(I412*H412,2)</f>
        <v>0</v>
      </c>
      <c r="BL412" s="19" t="s">
        <v>152</v>
      </c>
      <c r="BM412" s="218" t="s">
        <v>1048</v>
      </c>
    </row>
    <row r="413" s="2" customFormat="1">
      <c r="A413" s="40"/>
      <c r="B413" s="41"/>
      <c r="C413" s="42"/>
      <c r="D413" s="254" t="s">
        <v>242</v>
      </c>
      <c r="E413" s="42"/>
      <c r="F413" s="255" t="s">
        <v>1049</v>
      </c>
      <c r="G413" s="42"/>
      <c r="H413" s="42"/>
      <c r="I413" s="256"/>
      <c r="J413" s="42"/>
      <c r="K413" s="42"/>
      <c r="L413" s="46"/>
      <c r="M413" s="257"/>
      <c r="N413" s="258"/>
      <c r="O413" s="86"/>
      <c r="P413" s="86"/>
      <c r="Q413" s="86"/>
      <c r="R413" s="86"/>
      <c r="S413" s="86"/>
      <c r="T413" s="87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T413" s="19" t="s">
        <v>242</v>
      </c>
      <c r="AU413" s="19" t="s">
        <v>83</v>
      </c>
    </row>
    <row r="414" s="12" customFormat="1">
      <c r="A414" s="12"/>
      <c r="B414" s="220"/>
      <c r="C414" s="221"/>
      <c r="D414" s="222" t="s">
        <v>154</v>
      </c>
      <c r="E414" s="223" t="s">
        <v>19</v>
      </c>
      <c r="F414" s="224" t="s">
        <v>1050</v>
      </c>
      <c r="G414" s="221"/>
      <c r="H414" s="223" t="s">
        <v>19</v>
      </c>
      <c r="I414" s="225"/>
      <c r="J414" s="221"/>
      <c r="K414" s="221"/>
      <c r="L414" s="226"/>
      <c r="M414" s="227"/>
      <c r="N414" s="228"/>
      <c r="O414" s="228"/>
      <c r="P414" s="228"/>
      <c r="Q414" s="228"/>
      <c r="R414" s="228"/>
      <c r="S414" s="228"/>
      <c r="T414" s="229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T414" s="230" t="s">
        <v>154</v>
      </c>
      <c r="AU414" s="230" t="s">
        <v>83</v>
      </c>
      <c r="AV414" s="12" t="s">
        <v>81</v>
      </c>
      <c r="AW414" s="12" t="s">
        <v>33</v>
      </c>
      <c r="AX414" s="12" t="s">
        <v>73</v>
      </c>
      <c r="AY414" s="230" t="s">
        <v>147</v>
      </c>
    </row>
    <row r="415" s="13" customFormat="1">
      <c r="A415" s="13"/>
      <c r="B415" s="231"/>
      <c r="C415" s="232"/>
      <c r="D415" s="222" t="s">
        <v>154</v>
      </c>
      <c r="E415" s="233" t="s">
        <v>19</v>
      </c>
      <c r="F415" s="234" t="s">
        <v>81</v>
      </c>
      <c r="G415" s="232"/>
      <c r="H415" s="235">
        <v>1</v>
      </c>
      <c r="I415" s="236"/>
      <c r="J415" s="232"/>
      <c r="K415" s="232"/>
      <c r="L415" s="237"/>
      <c r="M415" s="238"/>
      <c r="N415" s="239"/>
      <c r="O415" s="239"/>
      <c r="P415" s="239"/>
      <c r="Q415" s="239"/>
      <c r="R415" s="239"/>
      <c r="S415" s="239"/>
      <c r="T415" s="240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1" t="s">
        <v>154</v>
      </c>
      <c r="AU415" s="241" t="s">
        <v>83</v>
      </c>
      <c r="AV415" s="13" t="s">
        <v>83</v>
      </c>
      <c r="AW415" s="13" t="s">
        <v>33</v>
      </c>
      <c r="AX415" s="13" t="s">
        <v>81</v>
      </c>
      <c r="AY415" s="241" t="s">
        <v>147</v>
      </c>
    </row>
    <row r="416" s="2" customFormat="1" ht="44.25" customHeight="1">
      <c r="A416" s="40"/>
      <c r="B416" s="41"/>
      <c r="C416" s="207" t="s">
        <v>724</v>
      </c>
      <c r="D416" s="207" t="s">
        <v>148</v>
      </c>
      <c r="E416" s="208" t="s">
        <v>1051</v>
      </c>
      <c r="F416" s="209" t="s">
        <v>1052</v>
      </c>
      <c r="G416" s="210" t="s">
        <v>429</v>
      </c>
      <c r="H416" s="211">
        <v>20</v>
      </c>
      <c r="I416" s="212"/>
      <c r="J416" s="213">
        <f>ROUND(I416*H416,2)</f>
        <v>0</v>
      </c>
      <c r="K416" s="209" t="s">
        <v>240</v>
      </c>
      <c r="L416" s="46"/>
      <c r="M416" s="214" t="s">
        <v>19</v>
      </c>
      <c r="N416" s="215" t="s">
        <v>44</v>
      </c>
      <c r="O416" s="86"/>
      <c r="P416" s="216">
        <f>O416*H416</f>
        <v>0</v>
      </c>
      <c r="Q416" s="216">
        <v>0.030439999999999998</v>
      </c>
      <c r="R416" s="216">
        <f>Q416*H416</f>
        <v>0.60880000000000001</v>
      </c>
      <c r="S416" s="216">
        <v>0</v>
      </c>
      <c r="T416" s="217">
        <f>S416*H416</f>
        <v>0</v>
      </c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R416" s="218" t="s">
        <v>152</v>
      </c>
      <c r="AT416" s="218" t="s">
        <v>148</v>
      </c>
      <c r="AU416" s="218" t="s">
        <v>83</v>
      </c>
      <c r="AY416" s="19" t="s">
        <v>147</v>
      </c>
      <c r="BE416" s="219">
        <f>IF(N416="základní",J416,0)</f>
        <v>0</v>
      </c>
      <c r="BF416" s="219">
        <f>IF(N416="snížená",J416,0)</f>
        <v>0</v>
      </c>
      <c r="BG416" s="219">
        <f>IF(N416="zákl. přenesená",J416,0)</f>
        <v>0</v>
      </c>
      <c r="BH416" s="219">
        <f>IF(N416="sníž. přenesená",J416,0)</f>
        <v>0</v>
      </c>
      <c r="BI416" s="219">
        <f>IF(N416="nulová",J416,0)</f>
        <v>0</v>
      </c>
      <c r="BJ416" s="19" t="s">
        <v>81</v>
      </c>
      <c r="BK416" s="219">
        <f>ROUND(I416*H416,2)</f>
        <v>0</v>
      </c>
      <c r="BL416" s="19" t="s">
        <v>152</v>
      </c>
      <c r="BM416" s="218" t="s">
        <v>1053</v>
      </c>
    </row>
    <row r="417" s="2" customFormat="1">
      <c r="A417" s="40"/>
      <c r="B417" s="41"/>
      <c r="C417" s="42"/>
      <c r="D417" s="254" t="s">
        <v>242</v>
      </c>
      <c r="E417" s="42"/>
      <c r="F417" s="255" t="s">
        <v>1054</v>
      </c>
      <c r="G417" s="42"/>
      <c r="H417" s="42"/>
      <c r="I417" s="256"/>
      <c r="J417" s="42"/>
      <c r="K417" s="42"/>
      <c r="L417" s="46"/>
      <c r="M417" s="257"/>
      <c r="N417" s="258"/>
      <c r="O417" s="86"/>
      <c r="P417" s="86"/>
      <c r="Q417" s="86"/>
      <c r="R417" s="86"/>
      <c r="S417" s="86"/>
      <c r="T417" s="87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T417" s="19" t="s">
        <v>242</v>
      </c>
      <c r="AU417" s="19" t="s">
        <v>83</v>
      </c>
    </row>
    <row r="418" s="12" customFormat="1">
      <c r="A418" s="12"/>
      <c r="B418" s="220"/>
      <c r="C418" s="221"/>
      <c r="D418" s="222" t="s">
        <v>154</v>
      </c>
      <c r="E418" s="223" t="s">
        <v>19</v>
      </c>
      <c r="F418" s="224" t="s">
        <v>1055</v>
      </c>
      <c r="G418" s="221"/>
      <c r="H418" s="223" t="s">
        <v>19</v>
      </c>
      <c r="I418" s="225"/>
      <c r="J418" s="221"/>
      <c r="K418" s="221"/>
      <c r="L418" s="226"/>
      <c r="M418" s="227"/>
      <c r="N418" s="228"/>
      <c r="O418" s="228"/>
      <c r="P418" s="228"/>
      <c r="Q418" s="228"/>
      <c r="R418" s="228"/>
      <c r="S418" s="228"/>
      <c r="T418" s="229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T418" s="230" t="s">
        <v>154</v>
      </c>
      <c r="AU418" s="230" t="s">
        <v>83</v>
      </c>
      <c r="AV418" s="12" t="s">
        <v>81</v>
      </c>
      <c r="AW418" s="12" t="s">
        <v>33</v>
      </c>
      <c r="AX418" s="12" t="s">
        <v>73</v>
      </c>
      <c r="AY418" s="230" t="s">
        <v>147</v>
      </c>
    </row>
    <row r="419" s="13" customFormat="1">
      <c r="A419" s="13"/>
      <c r="B419" s="231"/>
      <c r="C419" s="232"/>
      <c r="D419" s="222" t="s">
        <v>154</v>
      </c>
      <c r="E419" s="233" t="s">
        <v>19</v>
      </c>
      <c r="F419" s="234" t="s">
        <v>1056</v>
      </c>
      <c r="G419" s="232"/>
      <c r="H419" s="235">
        <v>20</v>
      </c>
      <c r="I419" s="236"/>
      <c r="J419" s="232"/>
      <c r="K419" s="232"/>
      <c r="L419" s="237"/>
      <c r="M419" s="238"/>
      <c r="N419" s="239"/>
      <c r="O419" s="239"/>
      <c r="P419" s="239"/>
      <c r="Q419" s="239"/>
      <c r="R419" s="239"/>
      <c r="S419" s="239"/>
      <c r="T419" s="240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1" t="s">
        <v>154</v>
      </c>
      <c r="AU419" s="241" t="s">
        <v>83</v>
      </c>
      <c r="AV419" s="13" t="s">
        <v>83</v>
      </c>
      <c r="AW419" s="13" t="s">
        <v>33</v>
      </c>
      <c r="AX419" s="13" t="s">
        <v>81</v>
      </c>
      <c r="AY419" s="241" t="s">
        <v>147</v>
      </c>
    </row>
    <row r="420" s="2" customFormat="1" ht="24.15" customHeight="1">
      <c r="A420" s="40"/>
      <c r="B420" s="41"/>
      <c r="C420" s="207" t="s">
        <v>1057</v>
      </c>
      <c r="D420" s="207" t="s">
        <v>148</v>
      </c>
      <c r="E420" s="208" t="s">
        <v>1058</v>
      </c>
      <c r="F420" s="209" t="s">
        <v>1059</v>
      </c>
      <c r="G420" s="210" t="s">
        <v>252</v>
      </c>
      <c r="H420" s="211">
        <v>359.19999999999999</v>
      </c>
      <c r="I420" s="212"/>
      <c r="J420" s="213">
        <f>ROUND(I420*H420,2)</f>
        <v>0</v>
      </c>
      <c r="K420" s="209" t="s">
        <v>240</v>
      </c>
      <c r="L420" s="46"/>
      <c r="M420" s="214" t="s">
        <v>19</v>
      </c>
      <c r="N420" s="215" t="s">
        <v>44</v>
      </c>
      <c r="O420" s="86"/>
      <c r="P420" s="216">
        <f>O420*H420</f>
        <v>0</v>
      </c>
      <c r="Q420" s="216">
        <v>0</v>
      </c>
      <c r="R420" s="216">
        <f>Q420*H420</f>
        <v>0</v>
      </c>
      <c r="S420" s="216">
        <v>0</v>
      </c>
      <c r="T420" s="217">
        <f>S420*H420</f>
        <v>0</v>
      </c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R420" s="218" t="s">
        <v>152</v>
      </c>
      <c r="AT420" s="218" t="s">
        <v>148</v>
      </c>
      <c r="AU420" s="218" t="s">
        <v>83</v>
      </c>
      <c r="AY420" s="19" t="s">
        <v>147</v>
      </c>
      <c r="BE420" s="219">
        <f>IF(N420="základní",J420,0)</f>
        <v>0</v>
      </c>
      <c r="BF420" s="219">
        <f>IF(N420="snížená",J420,0)</f>
        <v>0</v>
      </c>
      <c r="BG420" s="219">
        <f>IF(N420="zákl. přenesená",J420,0)</f>
        <v>0</v>
      </c>
      <c r="BH420" s="219">
        <f>IF(N420="sníž. přenesená",J420,0)</f>
        <v>0</v>
      </c>
      <c r="BI420" s="219">
        <f>IF(N420="nulová",J420,0)</f>
        <v>0</v>
      </c>
      <c r="BJ420" s="19" t="s">
        <v>81</v>
      </c>
      <c r="BK420" s="219">
        <f>ROUND(I420*H420,2)</f>
        <v>0</v>
      </c>
      <c r="BL420" s="19" t="s">
        <v>152</v>
      </c>
      <c r="BM420" s="218" t="s">
        <v>1060</v>
      </c>
    </row>
    <row r="421" s="2" customFormat="1">
      <c r="A421" s="40"/>
      <c r="B421" s="41"/>
      <c r="C421" s="42"/>
      <c r="D421" s="254" t="s">
        <v>242</v>
      </c>
      <c r="E421" s="42"/>
      <c r="F421" s="255" t="s">
        <v>1061</v>
      </c>
      <c r="G421" s="42"/>
      <c r="H421" s="42"/>
      <c r="I421" s="256"/>
      <c r="J421" s="42"/>
      <c r="K421" s="42"/>
      <c r="L421" s="46"/>
      <c r="M421" s="257"/>
      <c r="N421" s="258"/>
      <c r="O421" s="86"/>
      <c r="P421" s="86"/>
      <c r="Q421" s="86"/>
      <c r="R421" s="86"/>
      <c r="S421" s="86"/>
      <c r="T421" s="87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T421" s="19" t="s">
        <v>242</v>
      </c>
      <c r="AU421" s="19" t="s">
        <v>83</v>
      </c>
    </row>
    <row r="422" s="12" customFormat="1">
      <c r="A422" s="12"/>
      <c r="B422" s="220"/>
      <c r="C422" s="221"/>
      <c r="D422" s="222" t="s">
        <v>154</v>
      </c>
      <c r="E422" s="223" t="s">
        <v>19</v>
      </c>
      <c r="F422" s="224" t="s">
        <v>1062</v>
      </c>
      <c r="G422" s="221"/>
      <c r="H422" s="223" t="s">
        <v>19</v>
      </c>
      <c r="I422" s="225"/>
      <c r="J422" s="221"/>
      <c r="K422" s="221"/>
      <c r="L422" s="226"/>
      <c r="M422" s="227"/>
      <c r="N422" s="228"/>
      <c r="O422" s="228"/>
      <c r="P422" s="228"/>
      <c r="Q422" s="228"/>
      <c r="R422" s="228"/>
      <c r="S422" s="228"/>
      <c r="T422" s="229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T422" s="230" t="s">
        <v>154</v>
      </c>
      <c r="AU422" s="230" t="s">
        <v>83</v>
      </c>
      <c r="AV422" s="12" t="s">
        <v>81</v>
      </c>
      <c r="AW422" s="12" t="s">
        <v>33</v>
      </c>
      <c r="AX422" s="12" t="s">
        <v>73</v>
      </c>
      <c r="AY422" s="230" t="s">
        <v>147</v>
      </c>
    </row>
    <row r="423" s="13" customFormat="1">
      <c r="A423" s="13"/>
      <c r="B423" s="231"/>
      <c r="C423" s="232"/>
      <c r="D423" s="222" t="s">
        <v>154</v>
      </c>
      <c r="E423" s="233" t="s">
        <v>19</v>
      </c>
      <c r="F423" s="234" t="s">
        <v>1063</v>
      </c>
      <c r="G423" s="232"/>
      <c r="H423" s="235">
        <v>179.59999999999999</v>
      </c>
      <c r="I423" s="236"/>
      <c r="J423" s="232"/>
      <c r="K423" s="232"/>
      <c r="L423" s="237"/>
      <c r="M423" s="238"/>
      <c r="N423" s="239"/>
      <c r="O423" s="239"/>
      <c r="P423" s="239"/>
      <c r="Q423" s="239"/>
      <c r="R423" s="239"/>
      <c r="S423" s="239"/>
      <c r="T423" s="240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1" t="s">
        <v>154</v>
      </c>
      <c r="AU423" s="241" t="s">
        <v>83</v>
      </c>
      <c r="AV423" s="13" t="s">
        <v>83</v>
      </c>
      <c r="AW423" s="13" t="s">
        <v>33</v>
      </c>
      <c r="AX423" s="13" t="s">
        <v>73</v>
      </c>
      <c r="AY423" s="241" t="s">
        <v>147</v>
      </c>
    </row>
    <row r="424" s="12" customFormat="1">
      <c r="A424" s="12"/>
      <c r="B424" s="220"/>
      <c r="C424" s="221"/>
      <c r="D424" s="222" t="s">
        <v>154</v>
      </c>
      <c r="E424" s="223" t="s">
        <v>19</v>
      </c>
      <c r="F424" s="224" t="s">
        <v>1064</v>
      </c>
      <c r="G424" s="221"/>
      <c r="H424" s="223" t="s">
        <v>19</v>
      </c>
      <c r="I424" s="225"/>
      <c r="J424" s="221"/>
      <c r="K424" s="221"/>
      <c r="L424" s="226"/>
      <c r="M424" s="227"/>
      <c r="N424" s="228"/>
      <c r="O424" s="228"/>
      <c r="P424" s="228"/>
      <c r="Q424" s="228"/>
      <c r="R424" s="228"/>
      <c r="S424" s="228"/>
      <c r="T424" s="229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T424" s="230" t="s">
        <v>154</v>
      </c>
      <c r="AU424" s="230" t="s">
        <v>83</v>
      </c>
      <c r="AV424" s="12" t="s">
        <v>81</v>
      </c>
      <c r="AW424" s="12" t="s">
        <v>33</v>
      </c>
      <c r="AX424" s="12" t="s">
        <v>73</v>
      </c>
      <c r="AY424" s="230" t="s">
        <v>147</v>
      </c>
    </row>
    <row r="425" s="13" customFormat="1">
      <c r="A425" s="13"/>
      <c r="B425" s="231"/>
      <c r="C425" s="232"/>
      <c r="D425" s="222" t="s">
        <v>154</v>
      </c>
      <c r="E425" s="233" t="s">
        <v>19</v>
      </c>
      <c r="F425" s="234" t="s">
        <v>1063</v>
      </c>
      <c r="G425" s="232"/>
      <c r="H425" s="235">
        <v>179.59999999999999</v>
      </c>
      <c r="I425" s="236"/>
      <c r="J425" s="232"/>
      <c r="K425" s="232"/>
      <c r="L425" s="237"/>
      <c r="M425" s="238"/>
      <c r="N425" s="239"/>
      <c r="O425" s="239"/>
      <c r="P425" s="239"/>
      <c r="Q425" s="239"/>
      <c r="R425" s="239"/>
      <c r="S425" s="239"/>
      <c r="T425" s="240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1" t="s">
        <v>154</v>
      </c>
      <c r="AU425" s="241" t="s">
        <v>83</v>
      </c>
      <c r="AV425" s="13" t="s">
        <v>83</v>
      </c>
      <c r="AW425" s="13" t="s">
        <v>33</v>
      </c>
      <c r="AX425" s="13" t="s">
        <v>73</v>
      </c>
      <c r="AY425" s="241" t="s">
        <v>147</v>
      </c>
    </row>
    <row r="426" s="15" customFormat="1">
      <c r="A426" s="15"/>
      <c r="B426" s="259"/>
      <c r="C426" s="260"/>
      <c r="D426" s="222" t="s">
        <v>154</v>
      </c>
      <c r="E426" s="261" t="s">
        <v>19</v>
      </c>
      <c r="F426" s="262" t="s">
        <v>287</v>
      </c>
      <c r="G426" s="260"/>
      <c r="H426" s="263">
        <v>359.19999999999999</v>
      </c>
      <c r="I426" s="264"/>
      <c r="J426" s="260"/>
      <c r="K426" s="260"/>
      <c r="L426" s="265"/>
      <c r="M426" s="266"/>
      <c r="N426" s="267"/>
      <c r="O426" s="267"/>
      <c r="P426" s="267"/>
      <c r="Q426" s="267"/>
      <c r="R426" s="267"/>
      <c r="S426" s="267"/>
      <c r="T426" s="268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269" t="s">
        <v>154</v>
      </c>
      <c r="AU426" s="269" t="s">
        <v>83</v>
      </c>
      <c r="AV426" s="15" t="s">
        <v>152</v>
      </c>
      <c r="AW426" s="15" t="s">
        <v>33</v>
      </c>
      <c r="AX426" s="15" t="s">
        <v>81</v>
      </c>
      <c r="AY426" s="269" t="s">
        <v>147</v>
      </c>
    </row>
    <row r="427" s="2" customFormat="1" ht="21.75" customHeight="1">
      <c r="A427" s="40"/>
      <c r="B427" s="41"/>
      <c r="C427" s="273" t="s">
        <v>1065</v>
      </c>
      <c r="D427" s="273" t="s">
        <v>1040</v>
      </c>
      <c r="E427" s="274" t="s">
        <v>1066</v>
      </c>
      <c r="F427" s="275" t="s">
        <v>1067</v>
      </c>
      <c r="G427" s="276" t="s">
        <v>252</v>
      </c>
      <c r="H427" s="277">
        <v>188.58000000000001</v>
      </c>
      <c r="I427" s="278"/>
      <c r="J427" s="279">
        <f>ROUND(I427*H427,2)</f>
        <v>0</v>
      </c>
      <c r="K427" s="275" t="s">
        <v>240</v>
      </c>
      <c r="L427" s="280"/>
      <c r="M427" s="281" t="s">
        <v>19</v>
      </c>
      <c r="N427" s="282" t="s">
        <v>44</v>
      </c>
      <c r="O427" s="86"/>
      <c r="P427" s="216">
        <f>O427*H427</f>
        <v>0</v>
      </c>
      <c r="Q427" s="216">
        <v>0.00012</v>
      </c>
      <c r="R427" s="216">
        <f>Q427*H427</f>
        <v>0.022629600000000003</v>
      </c>
      <c r="S427" s="216">
        <v>0</v>
      </c>
      <c r="T427" s="217">
        <f>S427*H427</f>
        <v>0</v>
      </c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R427" s="218" t="s">
        <v>189</v>
      </c>
      <c r="AT427" s="218" t="s">
        <v>1040</v>
      </c>
      <c r="AU427" s="218" t="s">
        <v>83</v>
      </c>
      <c r="AY427" s="19" t="s">
        <v>147</v>
      </c>
      <c r="BE427" s="219">
        <f>IF(N427="základní",J427,0)</f>
        <v>0</v>
      </c>
      <c r="BF427" s="219">
        <f>IF(N427="snížená",J427,0)</f>
        <v>0</v>
      </c>
      <c r="BG427" s="219">
        <f>IF(N427="zákl. přenesená",J427,0)</f>
        <v>0</v>
      </c>
      <c r="BH427" s="219">
        <f>IF(N427="sníž. přenesená",J427,0)</f>
        <v>0</v>
      </c>
      <c r="BI427" s="219">
        <f>IF(N427="nulová",J427,0)</f>
        <v>0</v>
      </c>
      <c r="BJ427" s="19" t="s">
        <v>81</v>
      </c>
      <c r="BK427" s="219">
        <f>ROUND(I427*H427,2)</f>
        <v>0</v>
      </c>
      <c r="BL427" s="19" t="s">
        <v>152</v>
      </c>
      <c r="BM427" s="218" t="s">
        <v>1068</v>
      </c>
    </row>
    <row r="428" s="13" customFormat="1">
      <c r="A428" s="13"/>
      <c r="B428" s="231"/>
      <c r="C428" s="232"/>
      <c r="D428" s="222" t="s">
        <v>154</v>
      </c>
      <c r="E428" s="233" t="s">
        <v>19</v>
      </c>
      <c r="F428" s="234" t="s">
        <v>1069</v>
      </c>
      <c r="G428" s="232"/>
      <c r="H428" s="235">
        <v>188.58000000000001</v>
      </c>
      <c r="I428" s="236"/>
      <c r="J428" s="232"/>
      <c r="K428" s="232"/>
      <c r="L428" s="237"/>
      <c r="M428" s="238"/>
      <c r="N428" s="239"/>
      <c r="O428" s="239"/>
      <c r="P428" s="239"/>
      <c r="Q428" s="239"/>
      <c r="R428" s="239"/>
      <c r="S428" s="239"/>
      <c r="T428" s="240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1" t="s">
        <v>154</v>
      </c>
      <c r="AU428" s="241" t="s">
        <v>83</v>
      </c>
      <c r="AV428" s="13" t="s">
        <v>83</v>
      </c>
      <c r="AW428" s="13" t="s">
        <v>33</v>
      </c>
      <c r="AX428" s="13" t="s">
        <v>81</v>
      </c>
      <c r="AY428" s="241" t="s">
        <v>147</v>
      </c>
    </row>
    <row r="429" s="2" customFormat="1" ht="24.15" customHeight="1">
      <c r="A429" s="40"/>
      <c r="B429" s="41"/>
      <c r="C429" s="273" t="s">
        <v>1070</v>
      </c>
      <c r="D429" s="273" t="s">
        <v>1040</v>
      </c>
      <c r="E429" s="274" t="s">
        <v>1071</v>
      </c>
      <c r="F429" s="275" t="s">
        <v>1072</v>
      </c>
      <c r="G429" s="276" t="s">
        <v>252</v>
      </c>
      <c r="H429" s="277">
        <v>188.58000000000001</v>
      </c>
      <c r="I429" s="278"/>
      <c r="J429" s="279">
        <f>ROUND(I429*H429,2)</f>
        <v>0</v>
      </c>
      <c r="K429" s="275" t="s">
        <v>240</v>
      </c>
      <c r="L429" s="280"/>
      <c r="M429" s="281" t="s">
        <v>19</v>
      </c>
      <c r="N429" s="282" t="s">
        <v>44</v>
      </c>
      <c r="O429" s="86"/>
      <c r="P429" s="216">
        <f>O429*H429</f>
        <v>0</v>
      </c>
      <c r="Q429" s="216">
        <v>4.0000000000000003E-05</v>
      </c>
      <c r="R429" s="216">
        <f>Q429*H429</f>
        <v>0.0075432000000000008</v>
      </c>
      <c r="S429" s="216">
        <v>0</v>
      </c>
      <c r="T429" s="217">
        <f>S429*H429</f>
        <v>0</v>
      </c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R429" s="218" t="s">
        <v>189</v>
      </c>
      <c r="AT429" s="218" t="s">
        <v>1040</v>
      </c>
      <c r="AU429" s="218" t="s">
        <v>83</v>
      </c>
      <c r="AY429" s="19" t="s">
        <v>147</v>
      </c>
      <c r="BE429" s="219">
        <f>IF(N429="základní",J429,0)</f>
        <v>0</v>
      </c>
      <c r="BF429" s="219">
        <f>IF(N429="snížená",J429,0)</f>
        <v>0</v>
      </c>
      <c r="BG429" s="219">
        <f>IF(N429="zákl. přenesená",J429,0)</f>
        <v>0</v>
      </c>
      <c r="BH429" s="219">
        <f>IF(N429="sníž. přenesená",J429,0)</f>
        <v>0</v>
      </c>
      <c r="BI429" s="219">
        <f>IF(N429="nulová",J429,0)</f>
        <v>0</v>
      </c>
      <c r="BJ429" s="19" t="s">
        <v>81</v>
      </c>
      <c r="BK429" s="219">
        <f>ROUND(I429*H429,2)</f>
        <v>0</v>
      </c>
      <c r="BL429" s="19" t="s">
        <v>152</v>
      </c>
      <c r="BM429" s="218" t="s">
        <v>1073</v>
      </c>
    </row>
    <row r="430" s="13" customFormat="1">
      <c r="A430" s="13"/>
      <c r="B430" s="231"/>
      <c r="C430" s="232"/>
      <c r="D430" s="222" t="s">
        <v>154</v>
      </c>
      <c r="E430" s="233" t="s">
        <v>19</v>
      </c>
      <c r="F430" s="234" t="s">
        <v>1069</v>
      </c>
      <c r="G430" s="232"/>
      <c r="H430" s="235">
        <v>188.58000000000001</v>
      </c>
      <c r="I430" s="236"/>
      <c r="J430" s="232"/>
      <c r="K430" s="232"/>
      <c r="L430" s="237"/>
      <c r="M430" s="238"/>
      <c r="N430" s="239"/>
      <c r="O430" s="239"/>
      <c r="P430" s="239"/>
      <c r="Q430" s="239"/>
      <c r="R430" s="239"/>
      <c r="S430" s="239"/>
      <c r="T430" s="240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1" t="s">
        <v>154</v>
      </c>
      <c r="AU430" s="241" t="s">
        <v>83</v>
      </c>
      <c r="AV430" s="13" t="s">
        <v>83</v>
      </c>
      <c r="AW430" s="13" t="s">
        <v>33</v>
      </c>
      <c r="AX430" s="13" t="s">
        <v>81</v>
      </c>
      <c r="AY430" s="241" t="s">
        <v>147</v>
      </c>
    </row>
    <row r="431" s="2" customFormat="1" ht="37.8" customHeight="1">
      <c r="A431" s="40"/>
      <c r="B431" s="41"/>
      <c r="C431" s="207" t="s">
        <v>1074</v>
      </c>
      <c r="D431" s="207" t="s">
        <v>148</v>
      </c>
      <c r="E431" s="208" t="s">
        <v>1075</v>
      </c>
      <c r="F431" s="209" t="s">
        <v>1076</v>
      </c>
      <c r="G431" s="210" t="s">
        <v>239</v>
      </c>
      <c r="H431" s="211">
        <v>46.939999999999998</v>
      </c>
      <c r="I431" s="212"/>
      <c r="J431" s="213">
        <f>ROUND(I431*H431,2)</f>
        <v>0</v>
      </c>
      <c r="K431" s="209" t="s">
        <v>240</v>
      </c>
      <c r="L431" s="46"/>
      <c r="M431" s="214" t="s">
        <v>19</v>
      </c>
      <c r="N431" s="215" t="s">
        <v>44</v>
      </c>
      <c r="O431" s="86"/>
      <c r="P431" s="216">
        <f>O431*H431</f>
        <v>0</v>
      </c>
      <c r="Q431" s="216">
        <v>0.0028500000000000001</v>
      </c>
      <c r="R431" s="216">
        <f>Q431*H431</f>
        <v>0.13377900000000001</v>
      </c>
      <c r="S431" s="216">
        <v>0</v>
      </c>
      <c r="T431" s="217">
        <f>S431*H431</f>
        <v>0</v>
      </c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R431" s="218" t="s">
        <v>152</v>
      </c>
      <c r="AT431" s="218" t="s">
        <v>148</v>
      </c>
      <c r="AU431" s="218" t="s">
        <v>83</v>
      </c>
      <c r="AY431" s="19" t="s">
        <v>147</v>
      </c>
      <c r="BE431" s="219">
        <f>IF(N431="základní",J431,0)</f>
        <v>0</v>
      </c>
      <c r="BF431" s="219">
        <f>IF(N431="snížená",J431,0)</f>
        <v>0</v>
      </c>
      <c r="BG431" s="219">
        <f>IF(N431="zákl. přenesená",J431,0)</f>
        <v>0</v>
      </c>
      <c r="BH431" s="219">
        <f>IF(N431="sníž. přenesená",J431,0)</f>
        <v>0</v>
      </c>
      <c r="BI431" s="219">
        <f>IF(N431="nulová",J431,0)</f>
        <v>0</v>
      </c>
      <c r="BJ431" s="19" t="s">
        <v>81</v>
      </c>
      <c r="BK431" s="219">
        <f>ROUND(I431*H431,2)</f>
        <v>0</v>
      </c>
      <c r="BL431" s="19" t="s">
        <v>152</v>
      </c>
      <c r="BM431" s="218" t="s">
        <v>1077</v>
      </c>
    </row>
    <row r="432" s="2" customFormat="1">
      <c r="A432" s="40"/>
      <c r="B432" s="41"/>
      <c r="C432" s="42"/>
      <c r="D432" s="254" t="s">
        <v>242</v>
      </c>
      <c r="E432" s="42"/>
      <c r="F432" s="255" t="s">
        <v>1078</v>
      </c>
      <c r="G432" s="42"/>
      <c r="H432" s="42"/>
      <c r="I432" s="256"/>
      <c r="J432" s="42"/>
      <c r="K432" s="42"/>
      <c r="L432" s="46"/>
      <c r="M432" s="257"/>
      <c r="N432" s="258"/>
      <c r="O432" s="86"/>
      <c r="P432" s="86"/>
      <c r="Q432" s="86"/>
      <c r="R432" s="86"/>
      <c r="S432" s="86"/>
      <c r="T432" s="87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T432" s="19" t="s">
        <v>242</v>
      </c>
      <c r="AU432" s="19" t="s">
        <v>83</v>
      </c>
    </row>
    <row r="433" s="12" customFormat="1">
      <c r="A433" s="12"/>
      <c r="B433" s="220"/>
      <c r="C433" s="221"/>
      <c r="D433" s="222" t="s">
        <v>154</v>
      </c>
      <c r="E433" s="223" t="s">
        <v>19</v>
      </c>
      <c r="F433" s="224" t="s">
        <v>1079</v>
      </c>
      <c r="G433" s="221"/>
      <c r="H433" s="223" t="s">
        <v>19</v>
      </c>
      <c r="I433" s="225"/>
      <c r="J433" s="221"/>
      <c r="K433" s="221"/>
      <c r="L433" s="226"/>
      <c r="M433" s="227"/>
      <c r="N433" s="228"/>
      <c r="O433" s="228"/>
      <c r="P433" s="228"/>
      <c r="Q433" s="228"/>
      <c r="R433" s="228"/>
      <c r="S433" s="228"/>
      <c r="T433" s="229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T433" s="230" t="s">
        <v>154</v>
      </c>
      <c r="AU433" s="230" t="s">
        <v>83</v>
      </c>
      <c r="AV433" s="12" t="s">
        <v>81</v>
      </c>
      <c r="AW433" s="12" t="s">
        <v>33</v>
      </c>
      <c r="AX433" s="12" t="s">
        <v>73</v>
      </c>
      <c r="AY433" s="230" t="s">
        <v>147</v>
      </c>
    </row>
    <row r="434" s="13" customFormat="1">
      <c r="A434" s="13"/>
      <c r="B434" s="231"/>
      <c r="C434" s="232"/>
      <c r="D434" s="222" t="s">
        <v>154</v>
      </c>
      <c r="E434" s="233" t="s">
        <v>19</v>
      </c>
      <c r="F434" s="234" t="s">
        <v>1080</v>
      </c>
      <c r="G434" s="232"/>
      <c r="H434" s="235">
        <v>20</v>
      </c>
      <c r="I434" s="236"/>
      <c r="J434" s="232"/>
      <c r="K434" s="232"/>
      <c r="L434" s="237"/>
      <c r="M434" s="238"/>
      <c r="N434" s="239"/>
      <c r="O434" s="239"/>
      <c r="P434" s="239"/>
      <c r="Q434" s="239"/>
      <c r="R434" s="239"/>
      <c r="S434" s="239"/>
      <c r="T434" s="240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1" t="s">
        <v>154</v>
      </c>
      <c r="AU434" s="241" t="s">
        <v>83</v>
      </c>
      <c r="AV434" s="13" t="s">
        <v>83</v>
      </c>
      <c r="AW434" s="13" t="s">
        <v>33</v>
      </c>
      <c r="AX434" s="13" t="s">
        <v>73</v>
      </c>
      <c r="AY434" s="241" t="s">
        <v>147</v>
      </c>
    </row>
    <row r="435" s="12" customFormat="1">
      <c r="A435" s="12"/>
      <c r="B435" s="220"/>
      <c r="C435" s="221"/>
      <c r="D435" s="222" t="s">
        <v>154</v>
      </c>
      <c r="E435" s="223" t="s">
        <v>19</v>
      </c>
      <c r="F435" s="224" t="s">
        <v>1081</v>
      </c>
      <c r="G435" s="221"/>
      <c r="H435" s="223" t="s">
        <v>19</v>
      </c>
      <c r="I435" s="225"/>
      <c r="J435" s="221"/>
      <c r="K435" s="221"/>
      <c r="L435" s="226"/>
      <c r="M435" s="227"/>
      <c r="N435" s="228"/>
      <c r="O435" s="228"/>
      <c r="P435" s="228"/>
      <c r="Q435" s="228"/>
      <c r="R435" s="228"/>
      <c r="S435" s="228"/>
      <c r="T435" s="229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T435" s="230" t="s">
        <v>154</v>
      </c>
      <c r="AU435" s="230" t="s">
        <v>83</v>
      </c>
      <c r="AV435" s="12" t="s">
        <v>81</v>
      </c>
      <c r="AW435" s="12" t="s">
        <v>33</v>
      </c>
      <c r="AX435" s="12" t="s">
        <v>73</v>
      </c>
      <c r="AY435" s="230" t="s">
        <v>147</v>
      </c>
    </row>
    <row r="436" s="13" customFormat="1">
      <c r="A436" s="13"/>
      <c r="B436" s="231"/>
      <c r="C436" s="232"/>
      <c r="D436" s="222" t="s">
        <v>154</v>
      </c>
      <c r="E436" s="233" t="s">
        <v>19</v>
      </c>
      <c r="F436" s="234" t="s">
        <v>1082</v>
      </c>
      <c r="G436" s="232"/>
      <c r="H436" s="235">
        <v>26.940000000000001</v>
      </c>
      <c r="I436" s="236"/>
      <c r="J436" s="232"/>
      <c r="K436" s="232"/>
      <c r="L436" s="237"/>
      <c r="M436" s="238"/>
      <c r="N436" s="239"/>
      <c r="O436" s="239"/>
      <c r="P436" s="239"/>
      <c r="Q436" s="239"/>
      <c r="R436" s="239"/>
      <c r="S436" s="239"/>
      <c r="T436" s="240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1" t="s">
        <v>154</v>
      </c>
      <c r="AU436" s="241" t="s">
        <v>83</v>
      </c>
      <c r="AV436" s="13" t="s">
        <v>83</v>
      </c>
      <c r="AW436" s="13" t="s">
        <v>33</v>
      </c>
      <c r="AX436" s="13" t="s">
        <v>73</v>
      </c>
      <c r="AY436" s="241" t="s">
        <v>147</v>
      </c>
    </row>
    <row r="437" s="15" customFormat="1">
      <c r="A437" s="15"/>
      <c r="B437" s="259"/>
      <c r="C437" s="260"/>
      <c r="D437" s="222" t="s">
        <v>154</v>
      </c>
      <c r="E437" s="261" t="s">
        <v>19</v>
      </c>
      <c r="F437" s="262" t="s">
        <v>287</v>
      </c>
      <c r="G437" s="260"/>
      <c r="H437" s="263">
        <v>46.939999999999998</v>
      </c>
      <c r="I437" s="264"/>
      <c r="J437" s="260"/>
      <c r="K437" s="260"/>
      <c r="L437" s="265"/>
      <c r="M437" s="266"/>
      <c r="N437" s="267"/>
      <c r="O437" s="267"/>
      <c r="P437" s="267"/>
      <c r="Q437" s="267"/>
      <c r="R437" s="267"/>
      <c r="S437" s="267"/>
      <c r="T437" s="268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69" t="s">
        <v>154</v>
      </c>
      <c r="AU437" s="269" t="s">
        <v>83</v>
      </c>
      <c r="AV437" s="15" t="s">
        <v>152</v>
      </c>
      <c r="AW437" s="15" t="s">
        <v>33</v>
      </c>
      <c r="AX437" s="15" t="s">
        <v>81</v>
      </c>
      <c r="AY437" s="269" t="s">
        <v>147</v>
      </c>
    </row>
    <row r="438" s="2" customFormat="1" ht="33" customHeight="1">
      <c r="A438" s="40"/>
      <c r="B438" s="41"/>
      <c r="C438" s="207" t="s">
        <v>1083</v>
      </c>
      <c r="D438" s="207" t="s">
        <v>148</v>
      </c>
      <c r="E438" s="208" t="s">
        <v>1084</v>
      </c>
      <c r="F438" s="209" t="s">
        <v>1085</v>
      </c>
      <c r="G438" s="210" t="s">
        <v>272</v>
      </c>
      <c r="H438" s="211">
        <v>26.282</v>
      </c>
      <c r="I438" s="212"/>
      <c r="J438" s="213">
        <f>ROUND(I438*H438,2)</f>
        <v>0</v>
      </c>
      <c r="K438" s="209" t="s">
        <v>240</v>
      </c>
      <c r="L438" s="46"/>
      <c r="M438" s="214" t="s">
        <v>19</v>
      </c>
      <c r="N438" s="215" t="s">
        <v>44</v>
      </c>
      <c r="O438" s="86"/>
      <c r="P438" s="216">
        <f>O438*H438</f>
        <v>0</v>
      </c>
      <c r="Q438" s="216">
        <v>2.5018699999999998</v>
      </c>
      <c r="R438" s="216">
        <f>Q438*H438</f>
        <v>65.754147339999989</v>
      </c>
      <c r="S438" s="216">
        <v>0</v>
      </c>
      <c r="T438" s="217">
        <f>S438*H438</f>
        <v>0</v>
      </c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R438" s="218" t="s">
        <v>152</v>
      </c>
      <c r="AT438" s="218" t="s">
        <v>148</v>
      </c>
      <c r="AU438" s="218" t="s">
        <v>83</v>
      </c>
      <c r="AY438" s="19" t="s">
        <v>147</v>
      </c>
      <c r="BE438" s="219">
        <f>IF(N438="základní",J438,0)</f>
        <v>0</v>
      </c>
      <c r="BF438" s="219">
        <f>IF(N438="snížená",J438,0)</f>
        <v>0</v>
      </c>
      <c r="BG438" s="219">
        <f>IF(N438="zákl. přenesená",J438,0)</f>
        <v>0</v>
      </c>
      <c r="BH438" s="219">
        <f>IF(N438="sníž. přenesená",J438,0)</f>
        <v>0</v>
      </c>
      <c r="BI438" s="219">
        <f>IF(N438="nulová",J438,0)</f>
        <v>0</v>
      </c>
      <c r="BJ438" s="19" t="s">
        <v>81</v>
      </c>
      <c r="BK438" s="219">
        <f>ROUND(I438*H438,2)</f>
        <v>0</v>
      </c>
      <c r="BL438" s="19" t="s">
        <v>152</v>
      </c>
      <c r="BM438" s="218" t="s">
        <v>1086</v>
      </c>
    </row>
    <row r="439" s="2" customFormat="1">
      <c r="A439" s="40"/>
      <c r="B439" s="41"/>
      <c r="C439" s="42"/>
      <c r="D439" s="254" t="s">
        <v>242</v>
      </c>
      <c r="E439" s="42"/>
      <c r="F439" s="255" t="s">
        <v>1087</v>
      </c>
      <c r="G439" s="42"/>
      <c r="H439" s="42"/>
      <c r="I439" s="256"/>
      <c r="J439" s="42"/>
      <c r="K439" s="42"/>
      <c r="L439" s="46"/>
      <c r="M439" s="257"/>
      <c r="N439" s="258"/>
      <c r="O439" s="86"/>
      <c r="P439" s="86"/>
      <c r="Q439" s="86"/>
      <c r="R439" s="86"/>
      <c r="S439" s="86"/>
      <c r="T439" s="87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T439" s="19" t="s">
        <v>242</v>
      </c>
      <c r="AU439" s="19" t="s">
        <v>83</v>
      </c>
    </row>
    <row r="440" s="12" customFormat="1">
      <c r="A440" s="12"/>
      <c r="B440" s="220"/>
      <c r="C440" s="221"/>
      <c r="D440" s="222" t="s">
        <v>154</v>
      </c>
      <c r="E440" s="223" t="s">
        <v>19</v>
      </c>
      <c r="F440" s="224" t="s">
        <v>312</v>
      </c>
      <c r="G440" s="221"/>
      <c r="H440" s="223" t="s">
        <v>19</v>
      </c>
      <c r="I440" s="225"/>
      <c r="J440" s="221"/>
      <c r="K440" s="221"/>
      <c r="L440" s="226"/>
      <c r="M440" s="227"/>
      <c r="N440" s="228"/>
      <c r="O440" s="228"/>
      <c r="P440" s="228"/>
      <c r="Q440" s="228"/>
      <c r="R440" s="228"/>
      <c r="S440" s="228"/>
      <c r="T440" s="229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T440" s="230" t="s">
        <v>154</v>
      </c>
      <c r="AU440" s="230" t="s">
        <v>83</v>
      </c>
      <c r="AV440" s="12" t="s">
        <v>81</v>
      </c>
      <c r="AW440" s="12" t="s">
        <v>33</v>
      </c>
      <c r="AX440" s="12" t="s">
        <v>73</v>
      </c>
      <c r="AY440" s="230" t="s">
        <v>147</v>
      </c>
    </row>
    <row r="441" s="13" customFormat="1">
      <c r="A441" s="13"/>
      <c r="B441" s="231"/>
      <c r="C441" s="232"/>
      <c r="D441" s="222" t="s">
        <v>154</v>
      </c>
      <c r="E441" s="233" t="s">
        <v>19</v>
      </c>
      <c r="F441" s="234" t="s">
        <v>1088</v>
      </c>
      <c r="G441" s="232"/>
      <c r="H441" s="235">
        <v>25.146000000000001</v>
      </c>
      <c r="I441" s="236"/>
      <c r="J441" s="232"/>
      <c r="K441" s="232"/>
      <c r="L441" s="237"/>
      <c r="M441" s="238"/>
      <c r="N441" s="239"/>
      <c r="O441" s="239"/>
      <c r="P441" s="239"/>
      <c r="Q441" s="239"/>
      <c r="R441" s="239"/>
      <c r="S441" s="239"/>
      <c r="T441" s="240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1" t="s">
        <v>154</v>
      </c>
      <c r="AU441" s="241" t="s">
        <v>83</v>
      </c>
      <c r="AV441" s="13" t="s">
        <v>83</v>
      </c>
      <c r="AW441" s="13" t="s">
        <v>33</v>
      </c>
      <c r="AX441" s="13" t="s">
        <v>73</v>
      </c>
      <c r="AY441" s="241" t="s">
        <v>147</v>
      </c>
    </row>
    <row r="442" s="12" customFormat="1">
      <c r="A442" s="12"/>
      <c r="B442" s="220"/>
      <c r="C442" s="221"/>
      <c r="D442" s="222" t="s">
        <v>154</v>
      </c>
      <c r="E442" s="223" t="s">
        <v>19</v>
      </c>
      <c r="F442" s="224" t="s">
        <v>314</v>
      </c>
      <c r="G442" s="221"/>
      <c r="H442" s="223" t="s">
        <v>19</v>
      </c>
      <c r="I442" s="225"/>
      <c r="J442" s="221"/>
      <c r="K442" s="221"/>
      <c r="L442" s="226"/>
      <c r="M442" s="227"/>
      <c r="N442" s="228"/>
      <c r="O442" s="228"/>
      <c r="P442" s="228"/>
      <c r="Q442" s="228"/>
      <c r="R442" s="228"/>
      <c r="S442" s="228"/>
      <c r="T442" s="229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T442" s="230" t="s">
        <v>154</v>
      </c>
      <c r="AU442" s="230" t="s">
        <v>83</v>
      </c>
      <c r="AV442" s="12" t="s">
        <v>81</v>
      </c>
      <c r="AW442" s="12" t="s">
        <v>33</v>
      </c>
      <c r="AX442" s="12" t="s">
        <v>73</v>
      </c>
      <c r="AY442" s="230" t="s">
        <v>147</v>
      </c>
    </row>
    <row r="443" s="13" customFormat="1">
      <c r="A443" s="13"/>
      <c r="B443" s="231"/>
      <c r="C443" s="232"/>
      <c r="D443" s="222" t="s">
        <v>154</v>
      </c>
      <c r="E443" s="233" t="s">
        <v>19</v>
      </c>
      <c r="F443" s="234" t="s">
        <v>1089</v>
      </c>
      <c r="G443" s="232"/>
      <c r="H443" s="235">
        <v>0.372</v>
      </c>
      <c r="I443" s="236"/>
      <c r="J443" s="232"/>
      <c r="K443" s="232"/>
      <c r="L443" s="237"/>
      <c r="M443" s="238"/>
      <c r="N443" s="239"/>
      <c r="O443" s="239"/>
      <c r="P443" s="239"/>
      <c r="Q443" s="239"/>
      <c r="R443" s="239"/>
      <c r="S443" s="239"/>
      <c r="T443" s="240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1" t="s">
        <v>154</v>
      </c>
      <c r="AU443" s="241" t="s">
        <v>83</v>
      </c>
      <c r="AV443" s="13" t="s">
        <v>83</v>
      </c>
      <c r="AW443" s="13" t="s">
        <v>33</v>
      </c>
      <c r="AX443" s="13" t="s">
        <v>73</v>
      </c>
      <c r="AY443" s="241" t="s">
        <v>147</v>
      </c>
    </row>
    <row r="444" s="12" customFormat="1">
      <c r="A444" s="12"/>
      <c r="B444" s="220"/>
      <c r="C444" s="221"/>
      <c r="D444" s="222" t="s">
        <v>154</v>
      </c>
      <c r="E444" s="223" t="s">
        <v>19</v>
      </c>
      <c r="F444" s="224" t="s">
        <v>316</v>
      </c>
      <c r="G444" s="221"/>
      <c r="H444" s="223" t="s">
        <v>19</v>
      </c>
      <c r="I444" s="225"/>
      <c r="J444" s="221"/>
      <c r="K444" s="221"/>
      <c r="L444" s="226"/>
      <c r="M444" s="227"/>
      <c r="N444" s="228"/>
      <c r="O444" s="228"/>
      <c r="P444" s="228"/>
      <c r="Q444" s="228"/>
      <c r="R444" s="228"/>
      <c r="S444" s="228"/>
      <c r="T444" s="229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T444" s="230" t="s">
        <v>154</v>
      </c>
      <c r="AU444" s="230" t="s">
        <v>83</v>
      </c>
      <c r="AV444" s="12" t="s">
        <v>81</v>
      </c>
      <c r="AW444" s="12" t="s">
        <v>33</v>
      </c>
      <c r="AX444" s="12" t="s">
        <v>73</v>
      </c>
      <c r="AY444" s="230" t="s">
        <v>147</v>
      </c>
    </row>
    <row r="445" s="13" customFormat="1">
      <c r="A445" s="13"/>
      <c r="B445" s="231"/>
      <c r="C445" s="232"/>
      <c r="D445" s="222" t="s">
        <v>154</v>
      </c>
      <c r="E445" s="233" t="s">
        <v>19</v>
      </c>
      <c r="F445" s="234" t="s">
        <v>1090</v>
      </c>
      <c r="G445" s="232"/>
      <c r="H445" s="235">
        <v>0.19400000000000001</v>
      </c>
      <c r="I445" s="236"/>
      <c r="J445" s="232"/>
      <c r="K445" s="232"/>
      <c r="L445" s="237"/>
      <c r="M445" s="238"/>
      <c r="N445" s="239"/>
      <c r="O445" s="239"/>
      <c r="P445" s="239"/>
      <c r="Q445" s="239"/>
      <c r="R445" s="239"/>
      <c r="S445" s="239"/>
      <c r="T445" s="240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1" t="s">
        <v>154</v>
      </c>
      <c r="AU445" s="241" t="s">
        <v>83</v>
      </c>
      <c r="AV445" s="13" t="s">
        <v>83</v>
      </c>
      <c r="AW445" s="13" t="s">
        <v>33</v>
      </c>
      <c r="AX445" s="13" t="s">
        <v>73</v>
      </c>
      <c r="AY445" s="241" t="s">
        <v>147</v>
      </c>
    </row>
    <row r="446" s="13" customFormat="1">
      <c r="A446" s="13"/>
      <c r="B446" s="231"/>
      <c r="C446" s="232"/>
      <c r="D446" s="222" t="s">
        <v>154</v>
      </c>
      <c r="E446" s="233" t="s">
        <v>19</v>
      </c>
      <c r="F446" s="234" t="s">
        <v>1091</v>
      </c>
      <c r="G446" s="232"/>
      <c r="H446" s="235">
        <v>0.56999999999999995</v>
      </c>
      <c r="I446" s="236"/>
      <c r="J446" s="232"/>
      <c r="K446" s="232"/>
      <c r="L446" s="237"/>
      <c r="M446" s="238"/>
      <c r="N446" s="239"/>
      <c r="O446" s="239"/>
      <c r="P446" s="239"/>
      <c r="Q446" s="239"/>
      <c r="R446" s="239"/>
      <c r="S446" s="239"/>
      <c r="T446" s="240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1" t="s">
        <v>154</v>
      </c>
      <c r="AU446" s="241" t="s">
        <v>83</v>
      </c>
      <c r="AV446" s="13" t="s">
        <v>83</v>
      </c>
      <c r="AW446" s="13" t="s">
        <v>33</v>
      </c>
      <c r="AX446" s="13" t="s">
        <v>73</v>
      </c>
      <c r="AY446" s="241" t="s">
        <v>147</v>
      </c>
    </row>
    <row r="447" s="15" customFormat="1">
      <c r="A447" s="15"/>
      <c r="B447" s="259"/>
      <c r="C447" s="260"/>
      <c r="D447" s="222" t="s">
        <v>154</v>
      </c>
      <c r="E447" s="261" t="s">
        <v>19</v>
      </c>
      <c r="F447" s="262" t="s">
        <v>287</v>
      </c>
      <c r="G447" s="260"/>
      <c r="H447" s="263">
        <v>26.282</v>
      </c>
      <c r="I447" s="264"/>
      <c r="J447" s="260"/>
      <c r="K447" s="260"/>
      <c r="L447" s="265"/>
      <c r="M447" s="266"/>
      <c r="N447" s="267"/>
      <c r="O447" s="267"/>
      <c r="P447" s="267"/>
      <c r="Q447" s="267"/>
      <c r="R447" s="267"/>
      <c r="S447" s="267"/>
      <c r="T447" s="268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69" t="s">
        <v>154</v>
      </c>
      <c r="AU447" s="269" t="s">
        <v>83</v>
      </c>
      <c r="AV447" s="15" t="s">
        <v>152</v>
      </c>
      <c r="AW447" s="15" t="s">
        <v>33</v>
      </c>
      <c r="AX447" s="15" t="s">
        <v>81</v>
      </c>
      <c r="AY447" s="269" t="s">
        <v>147</v>
      </c>
    </row>
    <row r="448" s="2" customFormat="1" ht="33" customHeight="1">
      <c r="A448" s="40"/>
      <c r="B448" s="41"/>
      <c r="C448" s="207" t="s">
        <v>1092</v>
      </c>
      <c r="D448" s="207" t="s">
        <v>148</v>
      </c>
      <c r="E448" s="208" t="s">
        <v>1093</v>
      </c>
      <c r="F448" s="209" t="s">
        <v>1094</v>
      </c>
      <c r="G448" s="210" t="s">
        <v>272</v>
      </c>
      <c r="H448" s="211">
        <v>26.282</v>
      </c>
      <c r="I448" s="212"/>
      <c r="J448" s="213">
        <f>ROUND(I448*H448,2)</f>
        <v>0</v>
      </c>
      <c r="K448" s="209" t="s">
        <v>240</v>
      </c>
      <c r="L448" s="46"/>
      <c r="M448" s="214" t="s">
        <v>19</v>
      </c>
      <c r="N448" s="215" t="s">
        <v>44</v>
      </c>
      <c r="O448" s="86"/>
      <c r="P448" s="216">
        <f>O448*H448</f>
        <v>0</v>
      </c>
      <c r="Q448" s="216">
        <v>0</v>
      </c>
      <c r="R448" s="216">
        <f>Q448*H448</f>
        <v>0</v>
      </c>
      <c r="S448" s="216">
        <v>0</v>
      </c>
      <c r="T448" s="217">
        <f>S448*H448</f>
        <v>0</v>
      </c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R448" s="218" t="s">
        <v>152</v>
      </c>
      <c r="AT448" s="218" t="s">
        <v>148</v>
      </c>
      <c r="AU448" s="218" t="s">
        <v>83</v>
      </c>
      <c r="AY448" s="19" t="s">
        <v>147</v>
      </c>
      <c r="BE448" s="219">
        <f>IF(N448="základní",J448,0)</f>
        <v>0</v>
      </c>
      <c r="BF448" s="219">
        <f>IF(N448="snížená",J448,0)</f>
        <v>0</v>
      </c>
      <c r="BG448" s="219">
        <f>IF(N448="zákl. přenesená",J448,0)</f>
        <v>0</v>
      </c>
      <c r="BH448" s="219">
        <f>IF(N448="sníž. přenesená",J448,0)</f>
        <v>0</v>
      </c>
      <c r="BI448" s="219">
        <f>IF(N448="nulová",J448,0)</f>
        <v>0</v>
      </c>
      <c r="BJ448" s="19" t="s">
        <v>81</v>
      </c>
      <c r="BK448" s="219">
        <f>ROUND(I448*H448,2)</f>
        <v>0</v>
      </c>
      <c r="BL448" s="19" t="s">
        <v>152</v>
      </c>
      <c r="BM448" s="218" t="s">
        <v>1095</v>
      </c>
    </row>
    <row r="449" s="2" customFormat="1">
      <c r="A449" s="40"/>
      <c r="B449" s="41"/>
      <c r="C449" s="42"/>
      <c r="D449" s="254" t="s">
        <v>242</v>
      </c>
      <c r="E449" s="42"/>
      <c r="F449" s="255" t="s">
        <v>1096</v>
      </c>
      <c r="G449" s="42"/>
      <c r="H449" s="42"/>
      <c r="I449" s="256"/>
      <c r="J449" s="42"/>
      <c r="K449" s="42"/>
      <c r="L449" s="46"/>
      <c r="M449" s="257"/>
      <c r="N449" s="258"/>
      <c r="O449" s="86"/>
      <c r="P449" s="86"/>
      <c r="Q449" s="86"/>
      <c r="R449" s="86"/>
      <c r="S449" s="86"/>
      <c r="T449" s="87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T449" s="19" t="s">
        <v>242</v>
      </c>
      <c r="AU449" s="19" t="s">
        <v>83</v>
      </c>
    </row>
    <row r="450" s="2" customFormat="1" ht="37.8" customHeight="1">
      <c r="A450" s="40"/>
      <c r="B450" s="41"/>
      <c r="C450" s="207" t="s">
        <v>1097</v>
      </c>
      <c r="D450" s="207" t="s">
        <v>148</v>
      </c>
      <c r="E450" s="208" t="s">
        <v>1098</v>
      </c>
      <c r="F450" s="209" t="s">
        <v>1099</v>
      </c>
      <c r="G450" s="210" t="s">
        <v>272</v>
      </c>
      <c r="H450" s="211">
        <v>26.282</v>
      </c>
      <c r="I450" s="212"/>
      <c r="J450" s="213">
        <f>ROUND(I450*H450,2)</f>
        <v>0</v>
      </c>
      <c r="K450" s="209" t="s">
        <v>240</v>
      </c>
      <c r="L450" s="46"/>
      <c r="M450" s="214" t="s">
        <v>19</v>
      </c>
      <c r="N450" s="215" t="s">
        <v>44</v>
      </c>
      <c r="O450" s="86"/>
      <c r="P450" s="216">
        <f>O450*H450</f>
        <v>0</v>
      </c>
      <c r="Q450" s="216">
        <v>0.00091</v>
      </c>
      <c r="R450" s="216">
        <f>Q450*H450</f>
        <v>0.02391662</v>
      </c>
      <c r="S450" s="216">
        <v>0</v>
      </c>
      <c r="T450" s="217">
        <f>S450*H450</f>
        <v>0</v>
      </c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R450" s="218" t="s">
        <v>152</v>
      </c>
      <c r="AT450" s="218" t="s">
        <v>148</v>
      </c>
      <c r="AU450" s="218" t="s">
        <v>83</v>
      </c>
      <c r="AY450" s="19" t="s">
        <v>147</v>
      </c>
      <c r="BE450" s="219">
        <f>IF(N450="základní",J450,0)</f>
        <v>0</v>
      </c>
      <c r="BF450" s="219">
        <f>IF(N450="snížená",J450,0)</f>
        <v>0</v>
      </c>
      <c r="BG450" s="219">
        <f>IF(N450="zákl. přenesená",J450,0)</f>
        <v>0</v>
      </c>
      <c r="BH450" s="219">
        <f>IF(N450="sníž. přenesená",J450,0)</f>
        <v>0</v>
      </c>
      <c r="BI450" s="219">
        <f>IF(N450="nulová",J450,0)</f>
        <v>0</v>
      </c>
      <c r="BJ450" s="19" t="s">
        <v>81</v>
      </c>
      <c r="BK450" s="219">
        <f>ROUND(I450*H450,2)</f>
        <v>0</v>
      </c>
      <c r="BL450" s="19" t="s">
        <v>152</v>
      </c>
      <c r="BM450" s="218" t="s">
        <v>1100</v>
      </c>
    </row>
    <row r="451" s="2" customFormat="1">
      <c r="A451" s="40"/>
      <c r="B451" s="41"/>
      <c r="C451" s="42"/>
      <c r="D451" s="254" t="s">
        <v>242</v>
      </c>
      <c r="E451" s="42"/>
      <c r="F451" s="255" t="s">
        <v>1101</v>
      </c>
      <c r="G451" s="42"/>
      <c r="H451" s="42"/>
      <c r="I451" s="256"/>
      <c r="J451" s="42"/>
      <c r="K451" s="42"/>
      <c r="L451" s="46"/>
      <c r="M451" s="257"/>
      <c r="N451" s="258"/>
      <c r="O451" s="86"/>
      <c r="P451" s="86"/>
      <c r="Q451" s="86"/>
      <c r="R451" s="86"/>
      <c r="S451" s="86"/>
      <c r="T451" s="87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T451" s="19" t="s">
        <v>242</v>
      </c>
      <c r="AU451" s="19" t="s">
        <v>83</v>
      </c>
    </row>
    <row r="452" s="2" customFormat="1" ht="16.5" customHeight="1">
      <c r="A452" s="40"/>
      <c r="B452" s="41"/>
      <c r="C452" s="207" t="s">
        <v>1102</v>
      </c>
      <c r="D452" s="207" t="s">
        <v>148</v>
      </c>
      <c r="E452" s="208" t="s">
        <v>1103</v>
      </c>
      <c r="F452" s="209" t="s">
        <v>1104</v>
      </c>
      <c r="G452" s="210" t="s">
        <v>239</v>
      </c>
      <c r="H452" s="211">
        <v>3.3999999999999999</v>
      </c>
      <c r="I452" s="212"/>
      <c r="J452" s="213">
        <f>ROUND(I452*H452,2)</f>
        <v>0</v>
      </c>
      <c r="K452" s="209" t="s">
        <v>240</v>
      </c>
      <c r="L452" s="46"/>
      <c r="M452" s="214" t="s">
        <v>19</v>
      </c>
      <c r="N452" s="215" t="s">
        <v>44</v>
      </c>
      <c r="O452" s="86"/>
      <c r="P452" s="216">
        <f>O452*H452</f>
        <v>0</v>
      </c>
      <c r="Q452" s="216">
        <v>0.016070000000000001</v>
      </c>
      <c r="R452" s="216">
        <f>Q452*H452</f>
        <v>0.054637999999999999</v>
      </c>
      <c r="S452" s="216">
        <v>0</v>
      </c>
      <c r="T452" s="217">
        <f>S452*H452</f>
        <v>0</v>
      </c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R452" s="218" t="s">
        <v>152</v>
      </c>
      <c r="AT452" s="218" t="s">
        <v>148</v>
      </c>
      <c r="AU452" s="218" t="s">
        <v>83</v>
      </c>
      <c r="AY452" s="19" t="s">
        <v>147</v>
      </c>
      <c r="BE452" s="219">
        <f>IF(N452="základní",J452,0)</f>
        <v>0</v>
      </c>
      <c r="BF452" s="219">
        <f>IF(N452="snížená",J452,0)</f>
        <v>0</v>
      </c>
      <c r="BG452" s="219">
        <f>IF(N452="zákl. přenesená",J452,0)</f>
        <v>0</v>
      </c>
      <c r="BH452" s="219">
        <f>IF(N452="sníž. přenesená",J452,0)</f>
        <v>0</v>
      </c>
      <c r="BI452" s="219">
        <f>IF(N452="nulová",J452,0)</f>
        <v>0</v>
      </c>
      <c r="BJ452" s="19" t="s">
        <v>81</v>
      </c>
      <c r="BK452" s="219">
        <f>ROUND(I452*H452,2)</f>
        <v>0</v>
      </c>
      <c r="BL452" s="19" t="s">
        <v>152</v>
      </c>
      <c r="BM452" s="218" t="s">
        <v>1105</v>
      </c>
    </row>
    <row r="453" s="2" customFormat="1">
      <c r="A453" s="40"/>
      <c r="B453" s="41"/>
      <c r="C453" s="42"/>
      <c r="D453" s="254" t="s">
        <v>242</v>
      </c>
      <c r="E453" s="42"/>
      <c r="F453" s="255" t="s">
        <v>1106</v>
      </c>
      <c r="G453" s="42"/>
      <c r="H453" s="42"/>
      <c r="I453" s="256"/>
      <c r="J453" s="42"/>
      <c r="K453" s="42"/>
      <c r="L453" s="46"/>
      <c r="M453" s="257"/>
      <c r="N453" s="258"/>
      <c r="O453" s="86"/>
      <c r="P453" s="86"/>
      <c r="Q453" s="86"/>
      <c r="R453" s="86"/>
      <c r="S453" s="86"/>
      <c r="T453" s="87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T453" s="19" t="s">
        <v>242</v>
      </c>
      <c r="AU453" s="19" t="s">
        <v>83</v>
      </c>
    </row>
    <row r="454" s="2" customFormat="1" ht="16.5" customHeight="1">
      <c r="A454" s="40"/>
      <c r="B454" s="41"/>
      <c r="C454" s="207" t="s">
        <v>1107</v>
      </c>
      <c r="D454" s="207" t="s">
        <v>148</v>
      </c>
      <c r="E454" s="208" t="s">
        <v>1108</v>
      </c>
      <c r="F454" s="209" t="s">
        <v>1109</v>
      </c>
      <c r="G454" s="210" t="s">
        <v>239</v>
      </c>
      <c r="H454" s="211">
        <v>3.3999999999999999</v>
      </c>
      <c r="I454" s="212"/>
      <c r="J454" s="213">
        <f>ROUND(I454*H454,2)</f>
        <v>0</v>
      </c>
      <c r="K454" s="209" t="s">
        <v>240</v>
      </c>
      <c r="L454" s="46"/>
      <c r="M454" s="214" t="s">
        <v>19</v>
      </c>
      <c r="N454" s="215" t="s">
        <v>44</v>
      </c>
      <c r="O454" s="86"/>
      <c r="P454" s="216">
        <f>O454*H454</f>
        <v>0</v>
      </c>
      <c r="Q454" s="216">
        <v>0</v>
      </c>
      <c r="R454" s="216">
        <f>Q454*H454</f>
        <v>0</v>
      </c>
      <c r="S454" s="216">
        <v>0</v>
      </c>
      <c r="T454" s="217">
        <f>S454*H454</f>
        <v>0</v>
      </c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R454" s="218" t="s">
        <v>152</v>
      </c>
      <c r="AT454" s="218" t="s">
        <v>148</v>
      </c>
      <c r="AU454" s="218" t="s">
        <v>83</v>
      </c>
      <c r="AY454" s="19" t="s">
        <v>147</v>
      </c>
      <c r="BE454" s="219">
        <f>IF(N454="základní",J454,0)</f>
        <v>0</v>
      </c>
      <c r="BF454" s="219">
        <f>IF(N454="snížená",J454,0)</f>
        <v>0</v>
      </c>
      <c r="BG454" s="219">
        <f>IF(N454="zákl. přenesená",J454,0)</f>
        <v>0</v>
      </c>
      <c r="BH454" s="219">
        <f>IF(N454="sníž. přenesená",J454,0)</f>
        <v>0</v>
      </c>
      <c r="BI454" s="219">
        <f>IF(N454="nulová",J454,0)</f>
        <v>0</v>
      </c>
      <c r="BJ454" s="19" t="s">
        <v>81</v>
      </c>
      <c r="BK454" s="219">
        <f>ROUND(I454*H454,2)</f>
        <v>0</v>
      </c>
      <c r="BL454" s="19" t="s">
        <v>152</v>
      </c>
      <c r="BM454" s="218" t="s">
        <v>1110</v>
      </c>
    </row>
    <row r="455" s="2" customFormat="1">
      <c r="A455" s="40"/>
      <c r="B455" s="41"/>
      <c r="C455" s="42"/>
      <c r="D455" s="254" t="s">
        <v>242</v>
      </c>
      <c r="E455" s="42"/>
      <c r="F455" s="255" t="s">
        <v>1111</v>
      </c>
      <c r="G455" s="42"/>
      <c r="H455" s="42"/>
      <c r="I455" s="256"/>
      <c r="J455" s="42"/>
      <c r="K455" s="42"/>
      <c r="L455" s="46"/>
      <c r="M455" s="257"/>
      <c r="N455" s="258"/>
      <c r="O455" s="86"/>
      <c r="P455" s="86"/>
      <c r="Q455" s="86"/>
      <c r="R455" s="86"/>
      <c r="S455" s="86"/>
      <c r="T455" s="87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T455" s="19" t="s">
        <v>242</v>
      </c>
      <c r="AU455" s="19" t="s">
        <v>83</v>
      </c>
    </row>
    <row r="456" s="2" customFormat="1" ht="33" customHeight="1">
      <c r="A456" s="40"/>
      <c r="B456" s="41"/>
      <c r="C456" s="207" t="s">
        <v>1112</v>
      </c>
      <c r="D456" s="207" t="s">
        <v>148</v>
      </c>
      <c r="E456" s="208" t="s">
        <v>1113</v>
      </c>
      <c r="F456" s="209" t="s">
        <v>1114</v>
      </c>
      <c r="G456" s="210" t="s">
        <v>239</v>
      </c>
      <c r="H456" s="211">
        <v>2.6549999999999998</v>
      </c>
      <c r="I456" s="212"/>
      <c r="J456" s="213">
        <f>ROUND(I456*H456,2)</f>
        <v>0</v>
      </c>
      <c r="K456" s="209" t="s">
        <v>240</v>
      </c>
      <c r="L456" s="46"/>
      <c r="M456" s="214" t="s">
        <v>19</v>
      </c>
      <c r="N456" s="215" t="s">
        <v>44</v>
      </c>
      <c r="O456" s="86"/>
      <c r="P456" s="216">
        <f>O456*H456</f>
        <v>0</v>
      </c>
      <c r="Q456" s="216">
        <v>0.105</v>
      </c>
      <c r="R456" s="216">
        <f>Q456*H456</f>
        <v>0.278775</v>
      </c>
      <c r="S456" s="216">
        <v>0</v>
      </c>
      <c r="T456" s="217">
        <f>S456*H456</f>
        <v>0</v>
      </c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R456" s="218" t="s">
        <v>152</v>
      </c>
      <c r="AT456" s="218" t="s">
        <v>148</v>
      </c>
      <c r="AU456" s="218" t="s">
        <v>83</v>
      </c>
      <c r="AY456" s="19" t="s">
        <v>147</v>
      </c>
      <c r="BE456" s="219">
        <f>IF(N456="základní",J456,0)</f>
        <v>0</v>
      </c>
      <c r="BF456" s="219">
        <f>IF(N456="snížená",J456,0)</f>
        <v>0</v>
      </c>
      <c r="BG456" s="219">
        <f>IF(N456="zákl. přenesená",J456,0)</f>
        <v>0</v>
      </c>
      <c r="BH456" s="219">
        <f>IF(N456="sníž. přenesená",J456,0)</f>
        <v>0</v>
      </c>
      <c r="BI456" s="219">
        <f>IF(N456="nulová",J456,0)</f>
        <v>0</v>
      </c>
      <c r="BJ456" s="19" t="s">
        <v>81</v>
      </c>
      <c r="BK456" s="219">
        <f>ROUND(I456*H456,2)</f>
        <v>0</v>
      </c>
      <c r="BL456" s="19" t="s">
        <v>152</v>
      </c>
      <c r="BM456" s="218" t="s">
        <v>1115</v>
      </c>
    </row>
    <row r="457" s="2" customFormat="1">
      <c r="A457" s="40"/>
      <c r="B457" s="41"/>
      <c r="C457" s="42"/>
      <c r="D457" s="254" t="s">
        <v>242</v>
      </c>
      <c r="E457" s="42"/>
      <c r="F457" s="255" t="s">
        <v>1116</v>
      </c>
      <c r="G457" s="42"/>
      <c r="H457" s="42"/>
      <c r="I457" s="256"/>
      <c r="J457" s="42"/>
      <c r="K457" s="42"/>
      <c r="L457" s="46"/>
      <c r="M457" s="257"/>
      <c r="N457" s="258"/>
      <c r="O457" s="86"/>
      <c r="P457" s="86"/>
      <c r="Q457" s="86"/>
      <c r="R457" s="86"/>
      <c r="S457" s="86"/>
      <c r="T457" s="87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T457" s="19" t="s">
        <v>242</v>
      </c>
      <c r="AU457" s="19" t="s">
        <v>83</v>
      </c>
    </row>
    <row r="458" s="12" customFormat="1">
      <c r="A458" s="12"/>
      <c r="B458" s="220"/>
      <c r="C458" s="221"/>
      <c r="D458" s="222" t="s">
        <v>154</v>
      </c>
      <c r="E458" s="223" t="s">
        <v>19</v>
      </c>
      <c r="F458" s="224" t="s">
        <v>1117</v>
      </c>
      <c r="G458" s="221"/>
      <c r="H458" s="223" t="s">
        <v>19</v>
      </c>
      <c r="I458" s="225"/>
      <c r="J458" s="221"/>
      <c r="K458" s="221"/>
      <c r="L458" s="226"/>
      <c r="M458" s="227"/>
      <c r="N458" s="228"/>
      <c r="O458" s="228"/>
      <c r="P458" s="228"/>
      <c r="Q458" s="228"/>
      <c r="R458" s="228"/>
      <c r="S458" s="228"/>
      <c r="T458" s="229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T458" s="230" t="s">
        <v>154</v>
      </c>
      <c r="AU458" s="230" t="s">
        <v>83</v>
      </c>
      <c r="AV458" s="12" t="s">
        <v>81</v>
      </c>
      <c r="AW458" s="12" t="s">
        <v>33</v>
      </c>
      <c r="AX458" s="12" t="s">
        <v>73</v>
      </c>
      <c r="AY458" s="230" t="s">
        <v>147</v>
      </c>
    </row>
    <row r="459" s="13" customFormat="1">
      <c r="A459" s="13"/>
      <c r="B459" s="231"/>
      <c r="C459" s="232"/>
      <c r="D459" s="222" t="s">
        <v>154</v>
      </c>
      <c r="E459" s="233" t="s">
        <v>19</v>
      </c>
      <c r="F459" s="234" t="s">
        <v>1118</v>
      </c>
      <c r="G459" s="232"/>
      <c r="H459" s="235">
        <v>0.90000000000000002</v>
      </c>
      <c r="I459" s="236"/>
      <c r="J459" s="232"/>
      <c r="K459" s="232"/>
      <c r="L459" s="237"/>
      <c r="M459" s="238"/>
      <c r="N459" s="239"/>
      <c r="O459" s="239"/>
      <c r="P459" s="239"/>
      <c r="Q459" s="239"/>
      <c r="R459" s="239"/>
      <c r="S459" s="239"/>
      <c r="T459" s="240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1" t="s">
        <v>154</v>
      </c>
      <c r="AU459" s="241" t="s">
        <v>83</v>
      </c>
      <c r="AV459" s="13" t="s">
        <v>83</v>
      </c>
      <c r="AW459" s="13" t="s">
        <v>33</v>
      </c>
      <c r="AX459" s="13" t="s">
        <v>73</v>
      </c>
      <c r="AY459" s="241" t="s">
        <v>147</v>
      </c>
    </row>
    <row r="460" s="13" customFormat="1">
      <c r="A460" s="13"/>
      <c r="B460" s="231"/>
      <c r="C460" s="232"/>
      <c r="D460" s="222" t="s">
        <v>154</v>
      </c>
      <c r="E460" s="233" t="s">
        <v>19</v>
      </c>
      <c r="F460" s="234" t="s">
        <v>1119</v>
      </c>
      <c r="G460" s="232"/>
      <c r="H460" s="235">
        <v>0.495</v>
      </c>
      <c r="I460" s="236"/>
      <c r="J460" s="232"/>
      <c r="K460" s="232"/>
      <c r="L460" s="237"/>
      <c r="M460" s="238"/>
      <c r="N460" s="239"/>
      <c r="O460" s="239"/>
      <c r="P460" s="239"/>
      <c r="Q460" s="239"/>
      <c r="R460" s="239"/>
      <c r="S460" s="239"/>
      <c r="T460" s="240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1" t="s">
        <v>154</v>
      </c>
      <c r="AU460" s="241" t="s">
        <v>83</v>
      </c>
      <c r="AV460" s="13" t="s">
        <v>83</v>
      </c>
      <c r="AW460" s="13" t="s">
        <v>33</v>
      </c>
      <c r="AX460" s="13" t="s">
        <v>73</v>
      </c>
      <c r="AY460" s="241" t="s">
        <v>147</v>
      </c>
    </row>
    <row r="461" s="13" customFormat="1">
      <c r="A461" s="13"/>
      <c r="B461" s="231"/>
      <c r="C461" s="232"/>
      <c r="D461" s="222" t="s">
        <v>154</v>
      </c>
      <c r="E461" s="233" t="s">
        <v>19</v>
      </c>
      <c r="F461" s="234" t="s">
        <v>1120</v>
      </c>
      <c r="G461" s="232"/>
      <c r="H461" s="235">
        <v>0.33000000000000002</v>
      </c>
      <c r="I461" s="236"/>
      <c r="J461" s="232"/>
      <c r="K461" s="232"/>
      <c r="L461" s="237"/>
      <c r="M461" s="238"/>
      <c r="N461" s="239"/>
      <c r="O461" s="239"/>
      <c r="P461" s="239"/>
      <c r="Q461" s="239"/>
      <c r="R461" s="239"/>
      <c r="S461" s="239"/>
      <c r="T461" s="240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1" t="s">
        <v>154</v>
      </c>
      <c r="AU461" s="241" t="s">
        <v>83</v>
      </c>
      <c r="AV461" s="13" t="s">
        <v>83</v>
      </c>
      <c r="AW461" s="13" t="s">
        <v>33</v>
      </c>
      <c r="AX461" s="13" t="s">
        <v>73</v>
      </c>
      <c r="AY461" s="241" t="s">
        <v>147</v>
      </c>
    </row>
    <row r="462" s="13" customFormat="1">
      <c r="A462" s="13"/>
      <c r="B462" s="231"/>
      <c r="C462" s="232"/>
      <c r="D462" s="222" t="s">
        <v>154</v>
      </c>
      <c r="E462" s="233" t="s">
        <v>19</v>
      </c>
      <c r="F462" s="234" t="s">
        <v>1121</v>
      </c>
      <c r="G462" s="232"/>
      <c r="H462" s="235">
        <v>0.47999999999999998</v>
      </c>
      <c r="I462" s="236"/>
      <c r="J462" s="232"/>
      <c r="K462" s="232"/>
      <c r="L462" s="237"/>
      <c r="M462" s="238"/>
      <c r="N462" s="239"/>
      <c r="O462" s="239"/>
      <c r="P462" s="239"/>
      <c r="Q462" s="239"/>
      <c r="R462" s="239"/>
      <c r="S462" s="239"/>
      <c r="T462" s="240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1" t="s">
        <v>154</v>
      </c>
      <c r="AU462" s="241" t="s">
        <v>83</v>
      </c>
      <c r="AV462" s="13" t="s">
        <v>83</v>
      </c>
      <c r="AW462" s="13" t="s">
        <v>33</v>
      </c>
      <c r="AX462" s="13" t="s">
        <v>73</v>
      </c>
      <c r="AY462" s="241" t="s">
        <v>147</v>
      </c>
    </row>
    <row r="463" s="13" customFormat="1">
      <c r="A463" s="13"/>
      <c r="B463" s="231"/>
      <c r="C463" s="232"/>
      <c r="D463" s="222" t="s">
        <v>154</v>
      </c>
      <c r="E463" s="233" t="s">
        <v>19</v>
      </c>
      <c r="F463" s="234" t="s">
        <v>1122</v>
      </c>
      <c r="G463" s="232"/>
      <c r="H463" s="235">
        <v>0.45000000000000001</v>
      </c>
      <c r="I463" s="236"/>
      <c r="J463" s="232"/>
      <c r="K463" s="232"/>
      <c r="L463" s="237"/>
      <c r="M463" s="238"/>
      <c r="N463" s="239"/>
      <c r="O463" s="239"/>
      <c r="P463" s="239"/>
      <c r="Q463" s="239"/>
      <c r="R463" s="239"/>
      <c r="S463" s="239"/>
      <c r="T463" s="240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1" t="s">
        <v>154</v>
      </c>
      <c r="AU463" s="241" t="s">
        <v>83</v>
      </c>
      <c r="AV463" s="13" t="s">
        <v>83</v>
      </c>
      <c r="AW463" s="13" t="s">
        <v>33</v>
      </c>
      <c r="AX463" s="13" t="s">
        <v>73</v>
      </c>
      <c r="AY463" s="241" t="s">
        <v>147</v>
      </c>
    </row>
    <row r="464" s="15" customFormat="1">
      <c r="A464" s="15"/>
      <c r="B464" s="259"/>
      <c r="C464" s="260"/>
      <c r="D464" s="222" t="s">
        <v>154</v>
      </c>
      <c r="E464" s="261" t="s">
        <v>19</v>
      </c>
      <c r="F464" s="262" t="s">
        <v>287</v>
      </c>
      <c r="G464" s="260"/>
      <c r="H464" s="263">
        <v>2.6550000000000002</v>
      </c>
      <c r="I464" s="264"/>
      <c r="J464" s="260"/>
      <c r="K464" s="260"/>
      <c r="L464" s="265"/>
      <c r="M464" s="266"/>
      <c r="N464" s="267"/>
      <c r="O464" s="267"/>
      <c r="P464" s="267"/>
      <c r="Q464" s="267"/>
      <c r="R464" s="267"/>
      <c r="S464" s="267"/>
      <c r="T464" s="268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269" t="s">
        <v>154</v>
      </c>
      <c r="AU464" s="269" t="s">
        <v>83</v>
      </c>
      <c r="AV464" s="15" t="s">
        <v>152</v>
      </c>
      <c r="AW464" s="15" t="s">
        <v>33</v>
      </c>
      <c r="AX464" s="15" t="s">
        <v>81</v>
      </c>
      <c r="AY464" s="269" t="s">
        <v>147</v>
      </c>
    </row>
    <row r="465" s="2" customFormat="1" ht="24.15" customHeight="1">
      <c r="A465" s="40"/>
      <c r="B465" s="41"/>
      <c r="C465" s="207" t="s">
        <v>1123</v>
      </c>
      <c r="D465" s="207" t="s">
        <v>148</v>
      </c>
      <c r="E465" s="208" t="s">
        <v>1124</v>
      </c>
      <c r="F465" s="209" t="s">
        <v>1125</v>
      </c>
      <c r="G465" s="210" t="s">
        <v>239</v>
      </c>
      <c r="H465" s="211">
        <v>437.54000000000002</v>
      </c>
      <c r="I465" s="212"/>
      <c r="J465" s="213">
        <f>ROUND(I465*H465,2)</f>
        <v>0</v>
      </c>
      <c r="K465" s="209" t="s">
        <v>240</v>
      </c>
      <c r="L465" s="46"/>
      <c r="M465" s="214" t="s">
        <v>19</v>
      </c>
      <c r="N465" s="215" t="s">
        <v>44</v>
      </c>
      <c r="O465" s="86"/>
      <c r="P465" s="216">
        <f>O465*H465</f>
        <v>0</v>
      </c>
      <c r="Q465" s="216">
        <v>0.00012999999999999999</v>
      </c>
      <c r="R465" s="216">
        <f>Q465*H465</f>
        <v>0.056880199999999999</v>
      </c>
      <c r="S465" s="216">
        <v>0</v>
      </c>
      <c r="T465" s="217">
        <f>S465*H465</f>
        <v>0</v>
      </c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R465" s="218" t="s">
        <v>152</v>
      </c>
      <c r="AT465" s="218" t="s">
        <v>148</v>
      </c>
      <c r="AU465" s="218" t="s">
        <v>83</v>
      </c>
      <c r="AY465" s="19" t="s">
        <v>147</v>
      </c>
      <c r="BE465" s="219">
        <f>IF(N465="základní",J465,0)</f>
        <v>0</v>
      </c>
      <c r="BF465" s="219">
        <f>IF(N465="snížená",J465,0)</f>
        <v>0</v>
      </c>
      <c r="BG465" s="219">
        <f>IF(N465="zákl. přenesená",J465,0)</f>
        <v>0</v>
      </c>
      <c r="BH465" s="219">
        <f>IF(N465="sníž. přenesená",J465,0)</f>
        <v>0</v>
      </c>
      <c r="BI465" s="219">
        <f>IF(N465="nulová",J465,0)</f>
        <v>0</v>
      </c>
      <c r="BJ465" s="19" t="s">
        <v>81</v>
      </c>
      <c r="BK465" s="219">
        <f>ROUND(I465*H465,2)</f>
        <v>0</v>
      </c>
      <c r="BL465" s="19" t="s">
        <v>152</v>
      </c>
      <c r="BM465" s="218" t="s">
        <v>1126</v>
      </c>
    </row>
    <row r="466" s="2" customFormat="1">
      <c r="A466" s="40"/>
      <c r="B466" s="41"/>
      <c r="C466" s="42"/>
      <c r="D466" s="254" t="s">
        <v>242</v>
      </c>
      <c r="E466" s="42"/>
      <c r="F466" s="255" t="s">
        <v>1127</v>
      </c>
      <c r="G466" s="42"/>
      <c r="H466" s="42"/>
      <c r="I466" s="256"/>
      <c r="J466" s="42"/>
      <c r="K466" s="42"/>
      <c r="L466" s="46"/>
      <c r="M466" s="257"/>
      <c r="N466" s="258"/>
      <c r="O466" s="86"/>
      <c r="P466" s="86"/>
      <c r="Q466" s="86"/>
      <c r="R466" s="86"/>
      <c r="S466" s="86"/>
      <c r="T466" s="87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T466" s="19" t="s">
        <v>242</v>
      </c>
      <c r="AU466" s="19" t="s">
        <v>83</v>
      </c>
    </row>
    <row r="467" s="12" customFormat="1">
      <c r="A467" s="12"/>
      <c r="B467" s="220"/>
      <c r="C467" s="221"/>
      <c r="D467" s="222" t="s">
        <v>154</v>
      </c>
      <c r="E467" s="223" t="s">
        <v>19</v>
      </c>
      <c r="F467" s="224" t="s">
        <v>312</v>
      </c>
      <c r="G467" s="221"/>
      <c r="H467" s="223" t="s">
        <v>19</v>
      </c>
      <c r="I467" s="225"/>
      <c r="J467" s="221"/>
      <c r="K467" s="221"/>
      <c r="L467" s="226"/>
      <c r="M467" s="227"/>
      <c r="N467" s="228"/>
      <c r="O467" s="228"/>
      <c r="P467" s="228"/>
      <c r="Q467" s="228"/>
      <c r="R467" s="228"/>
      <c r="S467" s="228"/>
      <c r="T467" s="229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T467" s="230" t="s">
        <v>154</v>
      </c>
      <c r="AU467" s="230" t="s">
        <v>83</v>
      </c>
      <c r="AV467" s="12" t="s">
        <v>81</v>
      </c>
      <c r="AW467" s="12" t="s">
        <v>33</v>
      </c>
      <c r="AX467" s="12" t="s">
        <v>73</v>
      </c>
      <c r="AY467" s="230" t="s">
        <v>147</v>
      </c>
    </row>
    <row r="468" s="13" customFormat="1">
      <c r="A468" s="13"/>
      <c r="B468" s="231"/>
      <c r="C468" s="232"/>
      <c r="D468" s="222" t="s">
        <v>154</v>
      </c>
      <c r="E468" s="233" t="s">
        <v>19</v>
      </c>
      <c r="F468" s="234" t="s">
        <v>1128</v>
      </c>
      <c r="G468" s="232"/>
      <c r="H468" s="235">
        <v>419.10000000000002</v>
      </c>
      <c r="I468" s="236"/>
      <c r="J468" s="232"/>
      <c r="K468" s="232"/>
      <c r="L468" s="237"/>
      <c r="M468" s="238"/>
      <c r="N468" s="239"/>
      <c r="O468" s="239"/>
      <c r="P468" s="239"/>
      <c r="Q468" s="239"/>
      <c r="R468" s="239"/>
      <c r="S468" s="239"/>
      <c r="T468" s="240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1" t="s">
        <v>154</v>
      </c>
      <c r="AU468" s="241" t="s">
        <v>83</v>
      </c>
      <c r="AV468" s="13" t="s">
        <v>83</v>
      </c>
      <c r="AW468" s="13" t="s">
        <v>33</v>
      </c>
      <c r="AX468" s="13" t="s">
        <v>73</v>
      </c>
      <c r="AY468" s="241" t="s">
        <v>147</v>
      </c>
    </row>
    <row r="469" s="12" customFormat="1">
      <c r="A469" s="12"/>
      <c r="B469" s="220"/>
      <c r="C469" s="221"/>
      <c r="D469" s="222" t="s">
        <v>154</v>
      </c>
      <c r="E469" s="223" t="s">
        <v>19</v>
      </c>
      <c r="F469" s="224" t="s">
        <v>314</v>
      </c>
      <c r="G469" s="221"/>
      <c r="H469" s="223" t="s">
        <v>19</v>
      </c>
      <c r="I469" s="225"/>
      <c r="J469" s="221"/>
      <c r="K469" s="221"/>
      <c r="L469" s="226"/>
      <c r="M469" s="227"/>
      <c r="N469" s="228"/>
      <c r="O469" s="228"/>
      <c r="P469" s="228"/>
      <c r="Q469" s="228"/>
      <c r="R469" s="228"/>
      <c r="S469" s="228"/>
      <c r="T469" s="229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T469" s="230" t="s">
        <v>154</v>
      </c>
      <c r="AU469" s="230" t="s">
        <v>83</v>
      </c>
      <c r="AV469" s="12" t="s">
        <v>81</v>
      </c>
      <c r="AW469" s="12" t="s">
        <v>33</v>
      </c>
      <c r="AX469" s="12" t="s">
        <v>73</v>
      </c>
      <c r="AY469" s="230" t="s">
        <v>147</v>
      </c>
    </row>
    <row r="470" s="13" customFormat="1">
      <c r="A470" s="13"/>
      <c r="B470" s="231"/>
      <c r="C470" s="232"/>
      <c r="D470" s="222" t="s">
        <v>154</v>
      </c>
      <c r="E470" s="233" t="s">
        <v>19</v>
      </c>
      <c r="F470" s="234" t="s">
        <v>1129</v>
      </c>
      <c r="G470" s="232"/>
      <c r="H470" s="235">
        <v>5.7000000000000002</v>
      </c>
      <c r="I470" s="236"/>
      <c r="J470" s="232"/>
      <c r="K470" s="232"/>
      <c r="L470" s="237"/>
      <c r="M470" s="238"/>
      <c r="N470" s="239"/>
      <c r="O470" s="239"/>
      <c r="P470" s="239"/>
      <c r="Q470" s="239"/>
      <c r="R470" s="239"/>
      <c r="S470" s="239"/>
      <c r="T470" s="240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1" t="s">
        <v>154</v>
      </c>
      <c r="AU470" s="241" t="s">
        <v>83</v>
      </c>
      <c r="AV470" s="13" t="s">
        <v>83</v>
      </c>
      <c r="AW470" s="13" t="s">
        <v>33</v>
      </c>
      <c r="AX470" s="13" t="s">
        <v>73</v>
      </c>
      <c r="AY470" s="241" t="s">
        <v>147</v>
      </c>
    </row>
    <row r="471" s="12" customFormat="1">
      <c r="A471" s="12"/>
      <c r="B471" s="220"/>
      <c r="C471" s="221"/>
      <c r="D471" s="222" t="s">
        <v>154</v>
      </c>
      <c r="E471" s="223" t="s">
        <v>19</v>
      </c>
      <c r="F471" s="224" t="s">
        <v>316</v>
      </c>
      <c r="G471" s="221"/>
      <c r="H471" s="223" t="s">
        <v>19</v>
      </c>
      <c r="I471" s="225"/>
      <c r="J471" s="221"/>
      <c r="K471" s="221"/>
      <c r="L471" s="226"/>
      <c r="M471" s="227"/>
      <c r="N471" s="228"/>
      <c r="O471" s="228"/>
      <c r="P471" s="228"/>
      <c r="Q471" s="228"/>
      <c r="R471" s="228"/>
      <c r="S471" s="228"/>
      <c r="T471" s="229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T471" s="230" t="s">
        <v>154</v>
      </c>
      <c r="AU471" s="230" t="s">
        <v>83</v>
      </c>
      <c r="AV471" s="12" t="s">
        <v>81</v>
      </c>
      <c r="AW471" s="12" t="s">
        <v>33</v>
      </c>
      <c r="AX471" s="12" t="s">
        <v>73</v>
      </c>
      <c r="AY471" s="230" t="s">
        <v>147</v>
      </c>
    </row>
    <row r="472" s="13" customFormat="1">
      <c r="A472" s="13"/>
      <c r="B472" s="231"/>
      <c r="C472" s="232"/>
      <c r="D472" s="222" t="s">
        <v>154</v>
      </c>
      <c r="E472" s="233" t="s">
        <v>19</v>
      </c>
      <c r="F472" s="234" t="s">
        <v>587</v>
      </c>
      <c r="G472" s="232"/>
      <c r="H472" s="235">
        <v>3.2400000000000002</v>
      </c>
      <c r="I472" s="236"/>
      <c r="J472" s="232"/>
      <c r="K472" s="232"/>
      <c r="L472" s="237"/>
      <c r="M472" s="238"/>
      <c r="N472" s="239"/>
      <c r="O472" s="239"/>
      <c r="P472" s="239"/>
      <c r="Q472" s="239"/>
      <c r="R472" s="239"/>
      <c r="S472" s="239"/>
      <c r="T472" s="240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1" t="s">
        <v>154</v>
      </c>
      <c r="AU472" s="241" t="s">
        <v>83</v>
      </c>
      <c r="AV472" s="13" t="s">
        <v>83</v>
      </c>
      <c r="AW472" s="13" t="s">
        <v>33</v>
      </c>
      <c r="AX472" s="13" t="s">
        <v>73</v>
      </c>
      <c r="AY472" s="241" t="s">
        <v>147</v>
      </c>
    </row>
    <row r="473" s="13" customFormat="1">
      <c r="A473" s="13"/>
      <c r="B473" s="231"/>
      <c r="C473" s="232"/>
      <c r="D473" s="222" t="s">
        <v>154</v>
      </c>
      <c r="E473" s="233" t="s">
        <v>19</v>
      </c>
      <c r="F473" s="234" t="s">
        <v>1130</v>
      </c>
      <c r="G473" s="232"/>
      <c r="H473" s="235">
        <v>9.5</v>
      </c>
      <c r="I473" s="236"/>
      <c r="J473" s="232"/>
      <c r="K473" s="232"/>
      <c r="L473" s="237"/>
      <c r="M473" s="238"/>
      <c r="N473" s="239"/>
      <c r="O473" s="239"/>
      <c r="P473" s="239"/>
      <c r="Q473" s="239"/>
      <c r="R473" s="239"/>
      <c r="S473" s="239"/>
      <c r="T473" s="240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1" t="s">
        <v>154</v>
      </c>
      <c r="AU473" s="241" t="s">
        <v>83</v>
      </c>
      <c r="AV473" s="13" t="s">
        <v>83</v>
      </c>
      <c r="AW473" s="13" t="s">
        <v>33</v>
      </c>
      <c r="AX473" s="13" t="s">
        <v>73</v>
      </c>
      <c r="AY473" s="241" t="s">
        <v>147</v>
      </c>
    </row>
    <row r="474" s="15" customFormat="1">
      <c r="A474" s="15"/>
      <c r="B474" s="259"/>
      <c r="C474" s="260"/>
      <c r="D474" s="222" t="s">
        <v>154</v>
      </c>
      <c r="E474" s="261" t="s">
        <v>19</v>
      </c>
      <c r="F474" s="262" t="s">
        <v>287</v>
      </c>
      <c r="G474" s="260"/>
      <c r="H474" s="263">
        <v>437.54000000000002</v>
      </c>
      <c r="I474" s="264"/>
      <c r="J474" s="260"/>
      <c r="K474" s="260"/>
      <c r="L474" s="265"/>
      <c r="M474" s="266"/>
      <c r="N474" s="267"/>
      <c r="O474" s="267"/>
      <c r="P474" s="267"/>
      <c r="Q474" s="267"/>
      <c r="R474" s="267"/>
      <c r="S474" s="267"/>
      <c r="T474" s="268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T474" s="269" t="s">
        <v>154</v>
      </c>
      <c r="AU474" s="269" t="s">
        <v>83</v>
      </c>
      <c r="AV474" s="15" t="s">
        <v>152</v>
      </c>
      <c r="AW474" s="15" t="s">
        <v>33</v>
      </c>
      <c r="AX474" s="15" t="s">
        <v>81</v>
      </c>
      <c r="AY474" s="269" t="s">
        <v>147</v>
      </c>
    </row>
    <row r="475" s="2" customFormat="1" ht="37.8" customHeight="1">
      <c r="A475" s="40"/>
      <c r="B475" s="41"/>
      <c r="C475" s="207" t="s">
        <v>1131</v>
      </c>
      <c r="D475" s="207" t="s">
        <v>148</v>
      </c>
      <c r="E475" s="208" t="s">
        <v>1132</v>
      </c>
      <c r="F475" s="209" t="s">
        <v>1133</v>
      </c>
      <c r="G475" s="210" t="s">
        <v>252</v>
      </c>
      <c r="H475" s="211">
        <v>535.10000000000002</v>
      </c>
      <c r="I475" s="212"/>
      <c r="J475" s="213">
        <f>ROUND(I475*H475,2)</f>
        <v>0</v>
      </c>
      <c r="K475" s="209" t="s">
        <v>240</v>
      </c>
      <c r="L475" s="46"/>
      <c r="M475" s="214" t="s">
        <v>19</v>
      </c>
      <c r="N475" s="215" t="s">
        <v>44</v>
      </c>
      <c r="O475" s="86"/>
      <c r="P475" s="216">
        <f>O475*H475</f>
        <v>0</v>
      </c>
      <c r="Q475" s="216">
        <v>2.0000000000000002E-05</v>
      </c>
      <c r="R475" s="216">
        <f>Q475*H475</f>
        <v>0.010702000000000001</v>
      </c>
      <c r="S475" s="216">
        <v>0</v>
      </c>
      <c r="T475" s="217">
        <f>S475*H475</f>
        <v>0</v>
      </c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R475" s="218" t="s">
        <v>152</v>
      </c>
      <c r="AT475" s="218" t="s">
        <v>148</v>
      </c>
      <c r="AU475" s="218" t="s">
        <v>83</v>
      </c>
      <c r="AY475" s="19" t="s">
        <v>147</v>
      </c>
      <c r="BE475" s="219">
        <f>IF(N475="základní",J475,0)</f>
        <v>0</v>
      </c>
      <c r="BF475" s="219">
        <f>IF(N475="snížená",J475,0)</f>
        <v>0</v>
      </c>
      <c r="BG475" s="219">
        <f>IF(N475="zákl. přenesená",J475,0)</f>
        <v>0</v>
      </c>
      <c r="BH475" s="219">
        <f>IF(N475="sníž. přenesená",J475,0)</f>
        <v>0</v>
      </c>
      <c r="BI475" s="219">
        <f>IF(N475="nulová",J475,0)</f>
        <v>0</v>
      </c>
      <c r="BJ475" s="19" t="s">
        <v>81</v>
      </c>
      <c r="BK475" s="219">
        <f>ROUND(I475*H475,2)</f>
        <v>0</v>
      </c>
      <c r="BL475" s="19" t="s">
        <v>152</v>
      </c>
      <c r="BM475" s="218" t="s">
        <v>1134</v>
      </c>
    </row>
    <row r="476" s="2" customFormat="1">
      <c r="A476" s="40"/>
      <c r="B476" s="41"/>
      <c r="C476" s="42"/>
      <c r="D476" s="254" t="s">
        <v>242</v>
      </c>
      <c r="E476" s="42"/>
      <c r="F476" s="255" t="s">
        <v>1135</v>
      </c>
      <c r="G476" s="42"/>
      <c r="H476" s="42"/>
      <c r="I476" s="256"/>
      <c r="J476" s="42"/>
      <c r="K476" s="42"/>
      <c r="L476" s="46"/>
      <c r="M476" s="257"/>
      <c r="N476" s="258"/>
      <c r="O476" s="86"/>
      <c r="P476" s="86"/>
      <c r="Q476" s="86"/>
      <c r="R476" s="86"/>
      <c r="S476" s="86"/>
      <c r="T476" s="87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T476" s="19" t="s">
        <v>242</v>
      </c>
      <c r="AU476" s="19" t="s">
        <v>83</v>
      </c>
    </row>
    <row r="477" s="13" customFormat="1">
      <c r="A477" s="13"/>
      <c r="B477" s="231"/>
      <c r="C477" s="232"/>
      <c r="D477" s="222" t="s">
        <v>154</v>
      </c>
      <c r="E477" s="233" t="s">
        <v>19</v>
      </c>
      <c r="F477" s="234" t="s">
        <v>1136</v>
      </c>
      <c r="G477" s="232"/>
      <c r="H477" s="235">
        <v>535.10000000000002</v>
      </c>
      <c r="I477" s="236"/>
      <c r="J477" s="232"/>
      <c r="K477" s="232"/>
      <c r="L477" s="237"/>
      <c r="M477" s="238"/>
      <c r="N477" s="239"/>
      <c r="O477" s="239"/>
      <c r="P477" s="239"/>
      <c r="Q477" s="239"/>
      <c r="R477" s="239"/>
      <c r="S477" s="239"/>
      <c r="T477" s="240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1" t="s">
        <v>154</v>
      </c>
      <c r="AU477" s="241" t="s">
        <v>83</v>
      </c>
      <c r="AV477" s="13" t="s">
        <v>83</v>
      </c>
      <c r="AW477" s="13" t="s">
        <v>33</v>
      </c>
      <c r="AX477" s="13" t="s">
        <v>81</v>
      </c>
      <c r="AY477" s="241" t="s">
        <v>147</v>
      </c>
    </row>
    <row r="478" s="2" customFormat="1" ht="37.8" customHeight="1">
      <c r="A478" s="40"/>
      <c r="B478" s="41"/>
      <c r="C478" s="207" t="s">
        <v>1137</v>
      </c>
      <c r="D478" s="207" t="s">
        <v>148</v>
      </c>
      <c r="E478" s="208" t="s">
        <v>1138</v>
      </c>
      <c r="F478" s="209" t="s">
        <v>1139</v>
      </c>
      <c r="G478" s="210" t="s">
        <v>429</v>
      </c>
      <c r="H478" s="211">
        <v>1</v>
      </c>
      <c r="I478" s="212"/>
      <c r="J478" s="213">
        <f>ROUND(I478*H478,2)</f>
        <v>0</v>
      </c>
      <c r="K478" s="209" t="s">
        <v>240</v>
      </c>
      <c r="L478" s="46"/>
      <c r="M478" s="214" t="s">
        <v>19</v>
      </c>
      <c r="N478" s="215" t="s">
        <v>44</v>
      </c>
      <c r="O478" s="86"/>
      <c r="P478" s="216">
        <f>O478*H478</f>
        <v>0</v>
      </c>
      <c r="Q478" s="216">
        <v>0.053620000000000001</v>
      </c>
      <c r="R478" s="216">
        <f>Q478*H478</f>
        <v>0.053620000000000001</v>
      </c>
      <c r="S478" s="216">
        <v>0</v>
      </c>
      <c r="T478" s="217">
        <f>S478*H478</f>
        <v>0</v>
      </c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R478" s="218" t="s">
        <v>152</v>
      </c>
      <c r="AT478" s="218" t="s">
        <v>148</v>
      </c>
      <c r="AU478" s="218" t="s">
        <v>83</v>
      </c>
      <c r="AY478" s="19" t="s">
        <v>147</v>
      </c>
      <c r="BE478" s="219">
        <f>IF(N478="základní",J478,0)</f>
        <v>0</v>
      </c>
      <c r="BF478" s="219">
        <f>IF(N478="snížená",J478,0)</f>
        <v>0</v>
      </c>
      <c r="BG478" s="219">
        <f>IF(N478="zákl. přenesená",J478,0)</f>
        <v>0</v>
      </c>
      <c r="BH478" s="219">
        <f>IF(N478="sníž. přenesená",J478,0)</f>
        <v>0</v>
      </c>
      <c r="BI478" s="219">
        <f>IF(N478="nulová",J478,0)</f>
        <v>0</v>
      </c>
      <c r="BJ478" s="19" t="s">
        <v>81</v>
      </c>
      <c r="BK478" s="219">
        <f>ROUND(I478*H478,2)</f>
        <v>0</v>
      </c>
      <c r="BL478" s="19" t="s">
        <v>152</v>
      </c>
      <c r="BM478" s="218" t="s">
        <v>1140</v>
      </c>
    </row>
    <row r="479" s="2" customFormat="1">
      <c r="A479" s="40"/>
      <c r="B479" s="41"/>
      <c r="C479" s="42"/>
      <c r="D479" s="254" t="s">
        <v>242</v>
      </c>
      <c r="E479" s="42"/>
      <c r="F479" s="255" t="s">
        <v>1141</v>
      </c>
      <c r="G479" s="42"/>
      <c r="H479" s="42"/>
      <c r="I479" s="256"/>
      <c r="J479" s="42"/>
      <c r="K479" s="42"/>
      <c r="L479" s="46"/>
      <c r="M479" s="257"/>
      <c r="N479" s="258"/>
      <c r="O479" s="86"/>
      <c r="P479" s="86"/>
      <c r="Q479" s="86"/>
      <c r="R479" s="86"/>
      <c r="S479" s="86"/>
      <c r="T479" s="87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T479" s="19" t="s">
        <v>242</v>
      </c>
      <c r="AU479" s="19" t="s">
        <v>83</v>
      </c>
    </row>
    <row r="480" s="2" customFormat="1" ht="24.15" customHeight="1">
      <c r="A480" s="40"/>
      <c r="B480" s="41"/>
      <c r="C480" s="273" t="s">
        <v>1142</v>
      </c>
      <c r="D480" s="273" t="s">
        <v>1040</v>
      </c>
      <c r="E480" s="274" t="s">
        <v>1143</v>
      </c>
      <c r="F480" s="275" t="s">
        <v>1144</v>
      </c>
      <c r="G480" s="276" t="s">
        <v>429</v>
      </c>
      <c r="H480" s="277">
        <v>1</v>
      </c>
      <c r="I480" s="278"/>
      <c r="J480" s="279">
        <f>ROUND(I480*H480,2)</f>
        <v>0</v>
      </c>
      <c r="K480" s="275" t="s">
        <v>240</v>
      </c>
      <c r="L480" s="280"/>
      <c r="M480" s="281" t="s">
        <v>19</v>
      </c>
      <c r="N480" s="282" t="s">
        <v>44</v>
      </c>
      <c r="O480" s="86"/>
      <c r="P480" s="216">
        <f>O480*H480</f>
        <v>0</v>
      </c>
      <c r="Q480" s="216">
        <v>0.036999999999999998</v>
      </c>
      <c r="R480" s="216">
        <f>Q480*H480</f>
        <v>0.036999999999999998</v>
      </c>
      <c r="S480" s="216">
        <v>0</v>
      </c>
      <c r="T480" s="217">
        <f>S480*H480</f>
        <v>0</v>
      </c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R480" s="218" t="s">
        <v>189</v>
      </c>
      <c r="AT480" s="218" t="s">
        <v>1040</v>
      </c>
      <c r="AU480" s="218" t="s">
        <v>83</v>
      </c>
      <c r="AY480" s="19" t="s">
        <v>147</v>
      </c>
      <c r="BE480" s="219">
        <f>IF(N480="základní",J480,0)</f>
        <v>0</v>
      </c>
      <c r="BF480" s="219">
        <f>IF(N480="snížená",J480,0)</f>
        <v>0</v>
      </c>
      <c r="BG480" s="219">
        <f>IF(N480="zákl. přenesená",J480,0)</f>
        <v>0</v>
      </c>
      <c r="BH480" s="219">
        <f>IF(N480="sníž. přenesená",J480,0)</f>
        <v>0</v>
      </c>
      <c r="BI480" s="219">
        <f>IF(N480="nulová",J480,0)</f>
        <v>0</v>
      </c>
      <c r="BJ480" s="19" t="s">
        <v>81</v>
      </c>
      <c r="BK480" s="219">
        <f>ROUND(I480*H480,2)</f>
        <v>0</v>
      </c>
      <c r="BL480" s="19" t="s">
        <v>152</v>
      </c>
      <c r="BM480" s="218" t="s">
        <v>1145</v>
      </c>
    </row>
    <row r="481" s="2" customFormat="1" ht="37.8" customHeight="1">
      <c r="A481" s="40"/>
      <c r="B481" s="41"/>
      <c r="C481" s="207" t="s">
        <v>1146</v>
      </c>
      <c r="D481" s="207" t="s">
        <v>148</v>
      </c>
      <c r="E481" s="208" t="s">
        <v>1147</v>
      </c>
      <c r="F481" s="209" t="s">
        <v>1148</v>
      </c>
      <c r="G481" s="210" t="s">
        <v>429</v>
      </c>
      <c r="H481" s="211">
        <v>2</v>
      </c>
      <c r="I481" s="212"/>
      <c r="J481" s="213">
        <f>ROUND(I481*H481,2)</f>
        <v>0</v>
      </c>
      <c r="K481" s="209" t="s">
        <v>240</v>
      </c>
      <c r="L481" s="46"/>
      <c r="M481" s="214" t="s">
        <v>19</v>
      </c>
      <c r="N481" s="215" t="s">
        <v>44</v>
      </c>
      <c r="O481" s="86"/>
      <c r="P481" s="216">
        <f>O481*H481</f>
        <v>0</v>
      </c>
      <c r="Q481" s="216">
        <v>0.053620000000000001</v>
      </c>
      <c r="R481" s="216">
        <f>Q481*H481</f>
        <v>0.10724</v>
      </c>
      <c r="S481" s="216">
        <v>0</v>
      </c>
      <c r="T481" s="217">
        <f>S481*H481</f>
        <v>0</v>
      </c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R481" s="218" t="s">
        <v>152</v>
      </c>
      <c r="AT481" s="218" t="s">
        <v>148</v>
      </c>
      <c r="AU481" s="218" t="s">
        <v>83</v>
      </c>
      <c r="AY481" s="19" t="s">
        <v>147</v>
      </c>
      <c r="BE481" s="219">
        <f>IF(N481="základní",J481,0)</f>
        <v>0</v>
      </c>
      <c r="BF481" s="219">
        <f>IF(N481="snížená",J481,0)</f>
        <v>0</v>
      </c>
      <c r="BG481" s="219">
        <f>IF(N481="zákl. přenesená",J481,0)</f>
        <v>0</v>
      </c>
      <c r="BH481" s="219">
        <f>IF(N481="sníž. přenesená",J481,0)</f>
        <v>0</v>
      </c>
      <c r="BI481" s="219">
        <f>IF(N481="nulová",J481,0)</f>
        <v>0</v>
      </c>
      <c r="BJ481" s="19" t="s">
        <v>81</v>
      </c>
      <c r="BK481" s="219">
        <f>ROUND(I481*H481,2)</f>
        <v>0</v>
      </c>
      <c r="BL481" s="19" t="s">
        <v>152</v>
      </c>
      <c r="BM481" s="218" t="s">
        <v>1149</v>
      </c>
    </row>
    <row r="482" s="2" customFormat="1">
      <c r="A482" s="40"/>
      <c r="B482" s="41"/>
      <c r="C482" s="42"/>
      <c r="D482" s="254" t="s">
        <v>242</v>
      </c>
      <c r="E482" s="42"/>
      <c r="F482" s="255" t="s">
        <v>1150</v>
      </c>
      <c r="G482" s="42"/>
      <c r="H482" s="42"/>
      <c r="I482" s="256"/>
      <c r="J482" s="42"/>
      <c r="K482" s="42"/>
      <c r="L482" s="46"/>
      <c r="M482" s="257"/>
      <c r="N482" s="258"/>
      <c r="O482" s="86"/>
      <c r="P482" s="86"/>
      <c r="Q482" s="86"/>
      <c r="R482" s="86"/>
      <c r="S482" s="86"/>
      <c r="T482" s="87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T482" s="19" t="s">
        <v>242</v>
      </c>
      <c r="AU482" s="19" t="s">
        <v>83</v>
      </c>
    </row>
    <row r="483" s="2" customFormat="1" ht="24.15" customHeight="1">
      <c r="A483" s="40"/>
      <c r="B483" s="41"/>
      <c r="C483" s="273" t="s">
        <v>1151</v>
      </c>
      <c r="D483" s="273" t="s">
        <v>1040</v>
      </c>
      <c r="E483" s="274" t="s">
        <v>1152</v>
      </c>
      <c r="F483" s="275" t="s">
        <v>1153</v>
      </c>
      <c r="G483" s="276" t="s">
        <v>429</v>
      </c>
      <c r="H483" s="277">
        <v>2</v>
      </c>
      <c r="I483" s="278"/>
      <c r="J483" s="279">
        <f>ROUND(I483*H483,2)</f>
        <v>0</v>
      </c>
      <c r="K483" s="275" t="s">
        <v>240</v>
      </c>
      <c r="L483" s="280"/>
      <c r="M483" s="281" t="s">
        <v>19</v>
      </c>
      <c r="N483" s="282" t="s">
        <v>44</v>
      </c>
      <c r="O483" s="86"/>
      <c r="P483" s="216">
        <f>O483*H483</f>
        <v>0</v>
      </c>
      <c r="Q483" s="216">
        <v>0.044999999999999998</v>
      </c>
      <c r="R483" s="216">
        <f>Q483*H483</f>
        <v>0.089999999999999997</v>
      </c>
      <c r="S483" s="216">
        <v>0</v>
      </c>
      <c r="T483" s="217">
        <f>S483*H483</f>
        <v>0</v>
      </c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R483" s="218" t="s">
        <v>189</v>
      </c>
      <c r="AT483" s="218" t="s">
        <v>1040</v>
      </c>
      <c r="AU483" s="218" t="s">
        <v>83</v>
      </c>
      <c r="AY483" s="19" t="s">
        <v>147</v>
      </c>
      <c r="BE483" s="219">
        <f>IF(N483="základní",J483,0)</f>
        <v>0</v>
      </c>
      <c r="BF483" s="219">
        <f>IF(N483="snížená",J483,0)</f>
        <v>0</v>
      </c>
      <c r="BG483" s="219">
        <f>IF(N483="zákl. přenesená",J483,0)</f>
        <v>0</v>
      </c>
      <c r="BH483" s="219">
        <f>IF(N483="sníž. přenesená",J483,0)</f>
        <v>0</v>
      </c>
      <c r="BI483" s="219">
        <f>IF(N483="nulová",J483,0)</f>
        <v>0</v>
      </c>
      <c r="BJ483" s="19" t="s">
        <v>81</v>
      </c>
      <c r="BK483" s="219">
        <f>ROUND(I483*H483,2)</f>
        <v>0</v>
      </c>
      <c r="BL483" s="19" t="s">
        <v>152</v>
      </c>
      <c r="BM483" s="218" t="s">
        <v>1154</v>
      </c>
    </row>
    <row r="484" s="11" customFormat="1" ht="22.8" customHeight="1">
      <c r="A484" s="11"/>
      <c r="B484" s="193"/>
      <c r="C484" s="194"/>
      <c r="D484" s="195" t="s">
        <v>72</v>
      </c>
      <c r="E484" s="252" t="s">
        <v>195</v>
      </c>
      <c r="F484" s="252" t="s">
        <v>264</v>
      </c>
      <c r="G484" s="194"/>
      <c r="H484" s="194"/>
      <c r="I484" s="197"/>
      <c r="J484" s="253">
        <f>BK484</f>
        <v>0</v>
      </c>
      <c r="K484" s="194"/>
      <c r="L484" s="199"/>
      <c r="M484" s="200"/>
      <c r="N484" s="201"/>
      <c r="O484" s="201"/>
      <c r="P484" s="202">
        <f>SUM(P485:P540)</f>
        <v>0</v>
      </c>
      <c r="Q484" s="201"/>
      <c r="R484" s="202">
        <f>SUM(R485:R540)</f>
        <v>0.041298000000000001</v>
      </c>
      <c r="S484" s="201"/>
      <c r="T484" s="203">
        <f>SUM(T485:T540)</f>
        <v>0.4415</v>
      </c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R484" s="204" t="s">
        <v>81</v>
      </c>
      <c r="AT484" s="205" t="s">
        <v>72</v>
      </c>
      <c r="AU484" s="205" t="s">
        <v>81</v>
      </c>
      <c r="AY484" s="204" t="s">
        <v>147</v>
      </c>
      <c r="BK484" s="206">
        <f>SUM(BK485:BK540)</f>
        <v>0</v>
      </c>
    </row>
    <row r="485" s="2" customFormat="1" ht="62.7" customHeight="1">
      <c r="A485" s="40"/>
      <c r="B485" s="41"/>
      <c r="C485" s="207" t="s">
        <v>1155</v>
      </c>
      <c r="D485" s="207" t="s">
        <v>148</v>
      </c>
      <c r="E485" s="208" t="s">
        <v>1156</v>
      </c>
      <c r="F485" s="209" t="s">
        <v>1157</v>
      </c>
      <c r="G485" s="210" t="s">
        <v>252</v>
      </c>
      <c r="H485" s="211">
        <v>15.300000000000001</v>
      </c>
      <c r="I485" s="212"/>
      <c r="J485" s="213">
        <f>ROUND(I485*H485,2)</f>
        <v>0</v>
      </c>
      <c r="K485" s="209" t="s">
        <v>240</v>
      </c>
      <c r="L485" s="46"/>
      <c r="M485" s="214" t="s">
        <v>19</v>
      </c>
      <c r="N485" s="215" t="s">
        <v>44</v>
      </c>
      <c r="O485" s="86"/>
      <c r="P485" s="216">
        <f>O485*H485</f>
        <v>0</v>
      </c>
      <c r="Q485" s="216">
        <v>0.00060999999999999997</v>
      </c>
      <c r="R485" s="216">
        <f>Q485*H485</f>
        <v>0.0093329999999999993</v>
      </c>
      <c r="S485" s="216">
        <v>0</v>
      </c>
      <c r="T485" s="217">
        <f>S485*H485</f>
        <v>0</v>
      </c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R485" s="218" t="s">
        <v>152</v>
      </c>
      <c r="AT485" s="218" t="s">
        <v>148</v>
      </c>
      <c r="AU485" s="218" t="s">
        <v>83</v>
      </c>
      <c r="AY485" s="19" t="s">
        <v>147</v>
      </c>
      <c r="BE485" s="219">
        <f>IF(N485="základní",J485,0)</f>
        <v>0</v>
      </c>
      <c r="BF485" s="219">
        <f>IF(N485="snížená",J485,0)</f>
        <v>0</v>
      </c>
      <c r="BG485" s="219">
        <f>IF(N485="zákl. přenesená",J485,0)</f>
        <v>0</v>
      </c>
      <c r="BH485" s="219">
        <f>IF(N485="sníž. přenesená",J485,0)</f>
        <v>0</v>
      </c>
      <c r="BI485" s="219">
        <f>IF(N485="nulová",J485,0)</f>
        <v>0</v>
      </c>
      <c r="BJ485" s="19" t="s">
        <v>81</v>
      </c>
      <c r="BK485" s="219">
        <f>ROUND(I485*H485,2)</f>
        <v>0</v>
      </c>
      <c r="BL485" s="19" t="s">
        <v>152</v>
      </c>
      <c r="BM485" s="218" t="s">
        <v>1158</v>
      </c>
    </row>
    <row r="486" s="2" customFormat="1">
      <c r="A486" s="40"/>
      <c r="B486" s="41"/>
      <c r="C486" s="42"/>
      <c r="D486" s="254" t="s">
        <v>242</v>
      </c>
      <c r="E486" s="42"/>
      <c r="F486" s="255" t="s">
        <v>1159</v>
      </c>
      <c r="G486" s="42"/>
      <c r="H486" s="42"/>
      <c r="I486" s="256"/>
      <c r="J486" s="42"/>
      <c r="K486" s="42"/>
      <c r="L486" s="46"/>
      <c r="M486" s="257"/>
      <c r="N486" s="258"/>
      <c r="O486" s="86"/>
      <c r="P486" s="86"/>
      <c r="Q486" s="86"/>
      <c r="R486" s="86"/>
      <c r="S486" s="86"/>
      <c r="T486" s="87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T486" s="19" t="s">
        <v>242</v>
      </c>
      <c r="AU486" s="19" t="s">
        <v>83</v>
      </c>
    </row>
    <row r="487" s="12" customFormat="1">
      <c r="A487" s="12"/>
      <c r="B487" s="220"/>
      <c r="C487" s="221"/>
      <c r="D487" s="222" t="s">
        <v>154</v>
      </c>
      <c r="E487" s="223" t="s">
        <v>19</v>
      </c>
      <c r="F487" s="224" t="s">
        <v>1160</v>
      </c>
      <c r="G487" s="221"/>
      <c r="H487" s="223" t="s">
        <v>19</v>
      </c>
      <c r="I487" s="225"/>
      <c r="J487" s="221"/>
      <c r="K487" s="221"/>
      <c r="L487" s="226"/>
      <c r="M487" s="227"/>
      <c r="N487" s="228"/>
      <c r="O487" s="228"/>
      <c r="P487" s="228"/>
      <c r="Q487" s="228"/>
      <c r="R487" s="228"/>
      <c r="S487" s="228"/>
      <c r="T487" s="229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T487" s="230" t="s">
        <v>154</v>
      </c>
      <c r="AU487" s="230" t="s">
        <v>83</v>
      </c>
      <c r="AV487" s="12" t="s">
        <v>81</v>
      </c>
      <c r="AW487" s="12" t="s">
        <v>33</v>
      </c>
      <c r="AX487" s="12" t="s">
        <v>73</v>
      </c>
      <c r="AY487" s="230" t="s">
        <v>147</v>
      </c>
    </row>
    <row r="488" s="13" customFormat="1">
      <c r="A488" s="13"/>
      <c r="B488" s="231"/>
      <c r="C488" s="232"/>
      <c r="D488" s="222" t="s">
        <v>154</v>
      </c>
      <c r="E488" s="233" t="s">
        <v>19</v>
      </c>
      <c r="F488" s="234" t="s">
        <v>1161</v>
      </c>
      <c r="G488" s="232"/>
      <c r="H488" s="235">
        <v>15.300000000000001</v>
      </c>
      <c r="I488" s="236"/>
      <c r="J488" s="232"/>
      <c r="K488" s="232"/>
      <c r="L488" s="237"/>
      <c r="M488" s="238"/>
      <c r="N488" s="239"/>
      <c r="O488" s="239"/>
      <c r="P488" s="239"/>
      <c r="Q488" s="239"/>
      <c r="R488" s="239"/>
      <c r="S488" s="239"/>
      <c r="T488" s="240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1" t="s">
        <v>154</v>
      </c>
      <c r="AU488" s="241" t="s">
        <v>83</v>
      </c>
      <c r="AV488" s="13" t="s">
        <v>83</v>
      </c>
      <c r="AW488" s="13" t="s">
        <v>33</v>
      </c>
      <c r="AX488" s="13" t="s">
        <v>81</v>
      </c>
      <c r="AY488" s="241" t="s">
        <v>147</v>
      </c>
    </row>
    <row r="489" s="2" customFormat="1" ht="44.25" customHeight="1">
      <c r="A489" s="40"/>
      <c r="B489" s="41"/>
      <c r="C489" s="207" t="s">
        <v>1162</v>
      </c>
      <c r="D489" s="207" t="s">
        <v>148</v>
      </c>
      <c r="E489" s="208" t="s">
        <v>1163</v>
      </c>
      <c r="F489" s="209" t="s">
        <v>1164</v>
      </c>
      <c r="G489" s="210" t="s">
        <v>239</v>
      </c>
      <c r="H489" s="211">
        <v>296</v>
      </c>
      <c r="I489" s="212"/>
      <c r="J489" s="213">
        <f>ROUND(I489*H489,2)</f>
        <v>0</v>
      </c>
      <c r="K489" s="209" t="s">
        <v>240</v>
      </c>
      <c r="L489" s="46"/>
      <c r="M489" s="214" t="s">
        <v>19</v>
      </c>
      <c r="N489" s="215" t="s">
        <v>44</v>
      </c>
      <c r="O489" s="86"/>
      <c r="P489" s="216">
        <f>O489*H489</f>
        <v>0</v>
      </c>
      <c r="Q489" s="216">
        <v>0</v>
      </c>
      <c r="R489" s="216">
        <f>Q489*H489</f>
        <v>0</v>
      </c>
      <c r="S489" s="216">
        <v>0</v>
      </c>
      <c r="T489" s="217">
        <f>S489*H489</f>
        <v>0</v>
      </c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R489" s="218" t="s">
        <v>152</v>
      </c>
      <c r="AT489" s="218" t="s">
        <v>148</v>
      </c>
      <c r="AU489" s="218" t="s">
        <v>83</v>
      </c>
      <c r="AY489" s="19" t="s">
        <v>147</v>
      </c>
      <c r="BE489" s="219">
        <f>IF(N489="základní",J489,0)</f>
        <v>0</v>
      </c>
      <c r="BF489" s="219">
        <f>IF(N489="snížená",J489,0)</f>
        <v>0</v>
      </c>
      <c r="BG489" s="219">
        <f>IF(N489="zákl. přenesená",J489,0)</f>
        <v>0</v>
      </c>
      <c r="BH489" s="219">
        <f>IF(N489="sníž. přenesená",J489,0)</f>
        <v>0</v>
      </c>
      <c r="BI489" s="219">
        <f>IF(N489="nulová",J489,0)</f>
        <v>0</v>
      </c>
      <c r="BJ489" s="19" t="s">
        <v>81</v>
      </c>
      <c r="BK489" s="219">
        <f>ROUND(I489*H489,2)</f>
        <v>0</v>
      </c>
      <c r="BL489" s="19" t="s">
        <v>152</v>
      </c>
      <c r="BM489" s="218" t="s">
        <v>1165</v>
      </c>
    </row>
    <row r="490" s="2" customFormat="1">
      <c r="A490" s="40"/>
      <c r="B490" s="41"/>
      <c r="C490" s="42"/>
      <c r="D490" s="254" t="s">
        <v>242</v>
      </c>
      <c r="E490" s="42"/>
      <c r="F490" s="255" t="s">
        <v>1166</v>
      </c>
      <c r="G490" s="42"/>
      <c r="H490" s="42"/>
      <c r="I490" s="256"/>
      <c r="J490" s="42"/>
      <c r="K490" s="42"/>
      <c r="L490" s="46"/>
      <c r="M490" s="257"/>
      <c r="N490" s="258"/>
      <c r="O490" s="86"/>
      <c r="P490" s="86"/>
      <c r="Q490" s="86"/>
      <c r="R490" s="86"/>
      <c r="S490" s="86"/>
      <c r="T490" s="87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T490" s="19" t="s">
        <v>242</v>
      </c>
      <c r="AU490" s="19" t="s">
        <v>83</v>
      </c>
    </row>
    <row r="491" s="12" customFormat="1">
      <c r="A491" s="12"/>
      <c r="B491" s="220"/>
      <c r="C491" s="221"/>
      <c r="D491" s="222" t="s">
        <v>154</v>
      </c>
      <c r="E491" s="223" t="s">
        <v>19</v>
      </c>
      <c r="F491" s="224" t="s">
        <v>1167</v>
      </c>
      <c r="G491" s="221"/>
      <c r="H491" s="223" t="s">
        <v>19</v>
      </c>
      <c r="I491" s="225"/>
      <c r="J491" s="221"/>
      <c r="K491" s="221"/>
      <c r="L491" s="226"/>
      <c r="M491" s="227"/>
      <c r="N491" s="228"/>
      <c r="O491" s="228"/>
      <c r="P491" s="228"/>
      <c r="Q491" s="228"/>
      <c r="R491" s="228"/>
      <c r="S491" s="228"/>
      <c r="T491" s="229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T491" s="230" t="s">
        <v>154</v>
      </c>
      <c r="AU491" s="230" t="s">
        <v>83</v>
      </c>
      <c r="AV491" s="12" t="s">
        <v>81</v>
      </c>
      <c r="AW491" s="12" t="s">
        <v>33</v>
      </c>
      <c r="AX491" s="12" t="s">
        <v>73</v>
      </c>
      <c r="AY491" s="230" t="s">
        <v>147</v>
      </c>
    </row>
    <row r="492" s="13" customFormat="1">
      <c r="A492" s="13"/>
      <c r="B492" s="231"/>
      <c r="C492" s="232"/>
      <c r="D492" s="222" t="s">
        <v>154</v>
      </c>
      <c r="E492" s="233" t="s">
        <v>19</v>
      </c>
      <c r="F492" s="234" t="s">
        <v>1168</v>
      </c>
      <c r="G492" s="232"/>
      <c r="H492" s="235">
        <v>200</v>
      </c>
      <c r="I492" s="236"/>
      <c r="J492" s="232"/>
      <c r="K492" s="232"/>
      <c r="L492" s="237"/>
      <c r="M492" s="238"/>
      <c r="N492" s="239"/>
      <c r="O492" s="239"/>
      <c r="P492" s="239"/>
      <c r="Q492" s="239"/>
      <c r="R492" s="239"/>
      <c r="S492" s="239"/>
      <c r="T492" s="240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1" t="s">
        <v>154</v>
      </c>
      <c r="AU492" s="241" t="s">
        <v>83</v>
      </c>
      <c r="AV492" s="13" t="s">
        <v>83</v>
      </c>
      <c r="AW492" s="13" t="s">
        <v>33</v>
      </c>
      <c r="AX492" s="13" t="s">
        <v>73</v>
      </c>
      <c r="AY492" s="241" t="s">
        <v>147</v>
      </c>
    </row>
    <row r="493" s="12" customFormat="1">
      <c r="A493" s="12"/>
      <c r="B493" s="220"/>
      <c r="C493" s="221"/>
      <c r="D493" s="222" t="s">
        <v>154</v>
      </c>
      <c r="E493" s="223" t="s">
        <v>19</v>
      </c>
      <c r="F493" s="224" t="s">
        <v>1169</v>
      </c>
      <c r="G493" s="221"/>
      <c r="H493" s="223" t="s">
        <v>19</v>
      </c>
      <c r="I493" s="225"/>
      <c r="J493" s="221"/>
      <c r="K493" s="221"/>
      <c r="L493" s="226"/>
      <c r="M493" s="227"/>
      <c r="N493" s="228"/>
      <c r="O493" s="228"/>
      <c r="P493" s="228"/>
      <c r="Q493" s="228"/>
      <c r="R493" s="228"/>
      <c r="S493" s="228"/>
      <c r="T493" s="229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T493" s="230" t="s">
        <v>154</v>
      </c>
      <c r="AU493" s="230" t="s">
        <v>83</v>
      </c>
      <c r="AV493" s="12" t="s">
        <v>81</v>
      </c>
      <c r="AW493" s="12" t="s">
        <v>33</v>
      </c>
      <c r="AX493" s="12" t="s">
        <v>73</v>
      </c>
      <c r="AY493" s="230" t="s">
        <v>147</v>
      </c>
    </row>
    <row r="494" s="13" customFormat="1">
      <c r="A494" s="13"/>
      <c r="B494" s="231"/>
      <c r="C494" s="232"/>
      <c r="D494" s="222" t="s">
        <v>154</v>
      </c>
      <c r="E494" s="233" t="s">
        <v>19</v>
      </c>
      <c r="F494" s="234" t="s">
        <v>1170</v>
      </c>
      <c r="G494" s="232"/>
      <c r="H494" s="235">
        <v>96</v>
      </c>
      <c r="I494" s="236"/>
      <c r="J494" s="232"/>
      <c r="K494" s="232"/>
      <c r="L494" s="237"/>
      <c r="M494" s="238"/>
      <c r="N494" s="239"/>
      <c r="O494" s="239"/>
      <c r="P494" s="239"/>
      <c r="Q494" s="239"/>
      <c r="R494" s="239"/>
      <c r="S494" s="239"/>
      <c r="T494" s="240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41" t="s">
        <v>154</v>
      </c>
      <c r="AU494" s="241" t="s">
        <v>83</v>
      </c>
      <c r="AV494" s="13" t="s">
        <v>83</v>
      </c>
      <c r="AW494" s="13" t="s">
        <v>33</v>
      </c>
      <c r="AX494" s="13" t="s">
        <v>73</v>
      </c>
      <c r="AY494" s="241" t="s">
        <v>147</v>
      </c>
    </row>
    <row r="495" s="15" customFormat="1">
      <c r="A495" s="15"/>
      <c r="B495" s="259"/>
      <c r="C495" s="260"/>
      <c r="D495" s="222" t="s">
        <v>154</v>
      </c>
      <c r="E495" s="261" t="s">
        <v>19</v>
      </c>
      <c r="F495" s="262" t="s">
        <v>287</v>
      </c>
      <c r="G495" s="260"/>
      <c r="H495" s="263">
        <v>296</v>
      </c>
      <c r="I495" s="264"/>
      <c r="J495" s="260"/>
      <c r="K495" s="260"/>
      <c r="L495" s="265"/>
      <c r="M495" s="266"/>
      <c r="N495" s="267"/>
      <c r="O495" s="267"/>
      <c r="P495" s="267"/>
      <c r="Q495" s="267"/>
      <c r="R495" s="267"/>
      <c r="S495" s="267"/>
      <c r="T495" s="268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69" t="s">
        <v>154</v>
      </c>
      <c r="AU495" s="269" t="s">
        <v>83</v>
      </c>
      <c r="AV495" s="15" t="s">
        <v>152</v>
      </c>
      <c r="AW495" s="15" t="s">
        <v>33</v>
      </c>
      <c r="AX495" s="15" t="s">
        <v>81</v>
      </c>
      <c r="AY495" s="269" t="s">
        <v>147</v>
      </c>
    </row>
    <row r="496" s="2" customFormat="1" ht="49.05" customHeight="1">
      <c r="A496" s="40"/>
      <c r="B496" s="41"/>
      <c r="C496" s="207" t="s">
        <v>1171</v>
      </c>
      <c r="D496" s="207" t="s">
        <v>148</v>
      </c>
      <c r="E496" s="208" t="s">
        <v>1172</v>
      </c>
      <c r="F496" s="209" t="s">
        <v>1173</v>
      </c>
      <c r="G496" s="210" t="s">
        <v>239</v>
      </c>
      <c r="H496" s="211">
        <v>17760</v>
      </c>
      <c r="I496" s="212"/>
      <c r="J496" s="213">
        <f>ROUND(I496*H496,2)</f>
        <v>0</v>
      </c>
      <c r="K496" s="209" t="s">
        <v>240</v>
      </c>
      <c r="L496" s="46"/>
      <c r="M496" s="214" t="s">
        <v>19</v>
      </c>
      <c r="N496" s="215" t="s">
        <v>44</v>
      </c>
      <c r="O496" s="86"/>
      <c r="P496" s="216">
        <f>O496*H496</f>
        <v>0</v>
      </c>
      <c r="Q496" s="216">
        <v>0</v>
      </c>
      <c r="R496" s="216">
        <f>Q496*H496</f>
        <v>0</v>
      </c>
      <c r="S496" s="216">
        <v>0</v>
      </c>
      <c r="T496" s="217">
        <f>S496*H496</f>
        <v>0</v>
      </c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R496" s="218" t="s">
        <v>152</v>
      </c>
      <c r="AT496" s="218" t="s">
        <v>148</v>
      </c>
      <c r="AU496" s="218" t="s">
        <v>83</v>
      </c>
      <c r="AY496" s="19" t="s">
        <v>147</v>
      </c>
      <c r="BE496" s="219">
        <f>IF(N496="základní",J496,0)</f>
        <v>0</v>
      </c>
      <c r="BF496" s="219">
        <f>IF(N496="snížená",J496,0)</f>
        <v>0</v>
      </c>
      <c r="BG496" s="219">
        <f>IF(N496="zákl. přenesená",J496,0)</f>
        <v>0</v>
      </c>
      <c r="BH496" s="219">
        <f>IF(N496="sníž. přenesená",J496,0)</f>
        <v>0</v>
      </c>
      <c r="BI496" s="219">
        <f>IF(N496="nulová",J496,0)</f>
        <v>0</v>
      </c>
      <c r="BJ496" s="19" t="s">
        <v>81</v>
      </c>
      <c r="BK496" s="219">
        <f>ROUND(I496*H496,2)</f>
        <v>0</v>
      </c>
      <c r="BL496" s="19" t="s">
        <v>152</v>
      </c>
      <c r="BM496" s="218" t="s">
        <v>1174</v>
      </c>
    </row>
    <row r="497" s="2" customFormat="1">
      <c r="A497" s="40"/>
      <c r="B497" s="41"/>
      <c r="C497" s="42"/>
      <c r="D497" s="254" t="s">
        <v>242</v>
      </c>
      <c r="E497" s="42"/>
      <c r="F497" s="255" t="s">
        <v>1175</v>
      </c>
      <c r="G497" s="42"/>
      <c r="H497" s="42"/>
      <c r="I497" s="256"/>
      <c r="J497" s="42"/>
      <c r="K497" s="42"/>
      <c r="L497" s="46"/>
      <c r="M497" s="257"/>
      <c r="N497" s="258"/>
      <c r="O497" s="86"/>
      <c r="P497" s="86"/>
      <c r="Q497" s="86"/>
      <c r="R497" s="86"/>
      <c r="S497" s="86"/>
      <c r="T497" s="87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T497" s="19" t="s">
        <v>242</v>
      </c>
      <c r="AU497" s="19" t="s">
        <v>83</v>
      </c>
    </row>
    <row r="498" s="13" customFormat="1">
      <c r="A498" s="13"/>
      <c r="B498" s="231"/>
      <c r="C498" s="232"/>
      <c r="D498" s="222" t="s">
        <v>154</v>
      </c>
      <c r="E498" s="233" t="s">
        <v>19</v>
      </c>
      <c r="F498" s="234" t="s">
        <v>1176</v>
      </c>
      <c r="G498" s="232"/>
      <c r="H498" s="235">
        <v>17760</v>
      </c>
      <c r="I498" s="236"/>
      <c r="J498" s="232"/>
      <c r="K498" s="232"/>
      <c r="L498" s="237"/>
      <c r="M498" s="238"/>
      <c r="N498" s="239"/>
      <c r="O498" s="239"/>
      <c r="P498" s="239"/>
      <c r="Q498" s="239"/>
      <c r="R498" s="239"/>
      <c r="S498" s="239"/>
      <c r="T498" s="240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41" t="s">
        <v>154</v>
      </c>
      <c r="AU498" s="241" t="s">
        <v>83</v>
      </c>
      <c r="AV498" s="13" t="s">
        <v>83</v>
      </c>
      <c r="AW498" s="13" t="s">
        <v>33</v>
      </c>
      <c r="AX498" s="13" t="s">
        <v>81</v>
      </c>
      <c r="AY498" s="241" t="s">
        <v>147</v>
      </c>
    </row>
    <row r="499" s="2" customFormat="1" ht="55.5" customHeight="1">
      <c r="A499" s="40"/>
      <c r="B499" s="41"/>
      <c r="C499" s="207" t="s">
        <v>1177</v>
      </c>
      <c r="D499" s="207" t="s">
        <v>148</v>
      </c>
      <c r="E499" s="208" t="s">
        <v>1178</v>
      </c>
      <c r="F499" s="209" t="s">
        <v>1179</v>
      </c>
      <c r="G499" s="210" t="s">
        <v>429</v>
      </c>
      <c r="H499" s="211">
        <v>1</v>
      </c>
      <c r="I499" s="212"/>
      <c r="J499" s="213">
        <f>ROUND(I499*H499,2)</f>
        <v>0</v>
      </c>
      <c r="K499" s="209" t="s">
        <v>240</v>
      </c>
      <c r="L499" s="46"/>
      <c r="M499" s="214" t="s">
        <v>19</v>
      </c>
      <c r="N499" s="215" t="s">
        <v>44</v>
      </c>
      <c r="O499" s="86"/>
      <c r="P499" s="216">
        <f>O499*H499</f>
        <v>0</v>
      </c>
      <c r="Q499" s="216">
        <v>0</v>
      </c>
      <c r="R499" s="216">
        <f>Q499*H499</f>
        <v>0</v>
      </c>
      <c r="S499" s="216">
        <v>0</v>
      </c>
      <c r="T499" s="217">
        <f>S499*H499</f>
        <v>0</v>
      </c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R499" s="218" t="s">
        <v>152</v>
      </c>
      <c r="AT499" s="218" t="s">
        <v>148</v>
      </c>
      <c r="AU499" s="218" t="s">
        <v>83</v>
      </c>
      <c r="AY499" s="19" t="s">
        <v>147</v>
      </c>
      <c r="BE499" s="219">
        <f>IF(N499="základní",J499,0)</f>
        <v>0</v>
      </c>
      <c r="BF499" s="219">
        <f>IF(N499="snížená",J499,0)</f>
        <v>0</v>
      </c>
      <c r="BG499" s="219">
        <f>IF(N499="zákl. přenesená",J499,0)</f>
        <v>0</v>
      </c>
      <c r="BH499" s="219">
        <f>IF(N499="sníž. přenesená",J499,0)</f>
        <v>0</v>
      </c>
      <c r="BI499" s="219">
        <f>IF(N499="nulová",J499,0)</f>
        <v>0</v>
      </c>
      <c r="BJ499" s="19" t="s">
        <v>81</v>
      </c>
      <c r="BK499" s="219">
        <f>ROUND(I499*H499,2)</f>
        <v>0</v>
      </c>
      <c r="BL499" s="19" t="s">
        <v>152</v>
      </c>
      <c r="BM499" s="218" t="s">
        <v>1180</v>
      </c>
    </row>
    <row r="500" s="2" customFormat="1">
      <c r="A500" s="40"/>
      <c r="B500" s="41"/>
      <c r="C500" s="42"/>
      <c r="D500" s="254" t="s">
        <v>242</v>
      </c>
      <c r="E500" s="42"/>
      <c r="F500" s="255" t="s">
        <v>1181</v>
      </c>
      <c r="G500" s="42"/>
      <c r="H500" s="42"/>
      <c r="I500" s="256"/>
      <c r="J500" s="42"/>
      <c r="K500" s="42"/>
      <c r="L500" s="46"/>
      <c r="M500" s="257"/>
      <c r="N500" s="258"/>
      <c r="O500" s="86"/>
      <c r="P500" s="86"/>
      <c r="Q500" s="86"/>
      <c r="R500" s="86"/>
      <c r="S500" s="86"/>
      <c r="T500" s="87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T500" s="19" t="s">
        <v>242</v>
      </c>
      <c r="AU500" s="19" t="s">
        <v>83</v>
      </c>
    </row>
    <row r="501" s="2" customFormat="1" ht="44.25" customHeight="1">
      <c r="A501" s="40"/>
      <c r="B501" s="41"/>
      <c r="C501" s="207" t="s">
        <v>1182</v>
      </c>
      <c r="D501" s="207" t="s">
        <v>148</v>
      </c>
      <c r="E501" s="208" t="s">
        <v>1183</v>
      </c>
      <c r="F501" s="209" t="s">
        <v>1184</v>
      </c>
      <c r="G501" s="210" t="s">
        <v>239</v>
      </c>
      <c r="H501" s="211">
        <v>296</v>
      </c>
      <c r="I501" s="212"/>
      <c r="J501" s="213">
        <f>ROUND(I501*H501,2)</f>
        <v>0</v>
      </c>
      <c r="K501" s="209" t="s">
        <v>240</v>
      </c>
      <c r="L501" s="46"/>
      <c r="M501" s="214" t="s">
        <v>19</v>
      </c>
      <c r="N501" s="215" t="s">
        <v>44</v>
      </c>
      <c r="O501" s="86"/>
      <c r="P501" s="216">
        <f>O501*H501</f>
        <v>0</v>
      </c>
      <c r="Q501" s="216">
        <v>0</v>
      </c>
      <c r="R501" s="216">
        <f>Q501*H501</f>
        <v>0</v>
      </c>
      <c r="S501" s="216">
        <v>0</v>
      </c>
      <c r="T501" s="217">
        <f>S501*H501</f>
        <v>0</v>
      </c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R501" s="218" t="s">
        <v>152</v>
      </c>
      <c r="AT501" s="218" t="s">
        <v>148</v>
      </c>
      <c r="AU501" s="218" t="s">
        <v>83</v>
      </c>
      <c r="AY501" s="19" t="s">
        <v>147</v>
      </c>
      <c r="BE501" s="219">
        <f>IF(N501="základní",J501,0)</f>
        <v>0</v>
      </c>
      <c r="BF501" s="219">
        <f>IF(N501="snížená",J501,0)</f>
        <v>0</v>
      </c>
      <c r="BG501" s="219">
        <f>IF(N501="zákl. přenesená",J501,0)</f>
        <v>0</v>
      </c>
      <c r="BH501" s="219">
        <f>IF(N501="sníž. přenesená",J501,0)</f>
        <v>0</v>
      </c>
      <c r="BI501" s="219">
        <f>IF(N501="nulová",J501,0)</f>
        <v>0</v>
      </c>
      <c r="BJ501" s="19" t="s">
        <v>81</v>
      </c>
      <c r="BK501" s="219">
        <f>ROUND(I501*H501,2)</f>
        <v>0</v>
      </c>
      <c r="BL501" s="19" t="s">
        <v>152</v>
      </c>
      <c r="BM501" s="218" t="s">
        <v>1185</v>
      </c>
    </row>
    <row r="502" s="2" customFormat="1">
      <c r="A502" s="40"/>
      <c r="B502" s="41"/>
      <c r="C502" s="42"/>
      <c r="D502" s="254" t="s">
        <v>242</v>
      </c>
      <c r="E502" s="42"/>
      <c r="F502" s="255" t="s">
        <v>1186</v>
      </c>
      <c r="G502" s="42"/>
      <c r="H502" s="42"/>
      <c r="I502" s="256"/>
      <c r="J502" s="42"/>
      <c r="K502" s="42"/>
      <c r="L502" s="46"/>
      <c r="M502" s="257"/>
      <c r="N502" s="258"/>
      <c r="O502" s="86"/>
      <c r="P502" s="86"/>
      <c r="Q502" s="86"/>
      <c r="R502" s="86"/>
      <c r="S502" s="86"/>
      <c r="T502" s="87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T502" s="19" t="s">
        <v>242</v>
      </c>
      <c r="AU502" s="19" t="s">
        <v>83</v>
      </c>
    </row>
    <row r="503" s="2" customFormat="1" ht="24.15" customHeight="1">
      <c r="A503" s="40"/>
      <c r="B503" s="41"/>
      <c r="C503" s="207" t="s">
        <v>1187</v>
      </c>
      <c r="D503" s="207" t="s">
        <v>148</v>
      </c>
      <c r="E503" s="208" t="s">
        <v>1188</v>
      </c>
      <c r="F503" s="209" t="s">
        <v>1189</v>
      </c>
      <c r="G503" s="210" t="s">
        <v>239</v>
      </c>
      <c r="H503" s="211">
        <v>296</v>
      </c>
      <c r="I503" s="212"/>
      <c r="J503" s="213">
        <f>ROUND(I503*H503,2)</f>
        <v>0</v>
      </c>
      <c r="K503" s="209" t="s">
        <v>240</v>
      </c>
      <c r="L503" s="46"/>
      <c r="M503" s="214" t="s">
        <v>19</v>
      </c>
      <c r="N503" s="215" t="s">
        <v>44</v>
      </c>
      <c r="O503" s="86"/>
      <c r="P503" s="216">
        <f>O503*H503</f>
        <v>0</v>
      </c>
      <c r="Q503" s="216">
        <v>0</v>
      </c>
      <c r="R503" s="216">
        <f>Q503*H503</f>
        <v>0</v>
      </c>
      <c r="S503" s="216">
        <v>0</v>
      </c>
      <c r="T503" s="217">
        <f>S503*H503</f>
        <v>0</v>
      </c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R503" s="218" t="s">
        <v>152</v>
      </c>
      <c r="AT503" s="218" t="s">
        <v>148</v>
      </c>
      <c r="AU503" s="218" t="s">
        <v>83</v>
      </c>
      <c r="AY503" s="19" t="s">
        <v>147</v>
      </c>
      <c r="BE503" s="219">
        <f>IF(N503="základní",J503,0)</f>
        <v>0</v>
      </c>
      <c r="BF503" s="219">
        <f>IF(N503="snížená",J503,0)</f>
        <v>0</v>
      </c>
      <c r="BG503" s="219">
        <f>IF(N503="zákl. přenesená",J503,0)</f>
        <v>0</v>
      </c>
      <c r="BH503" s="219">
        <f>IF(N503="sníž. přenesená",J503,0)</f>
        <v>0</v>
      </c>
      <c r="BI503" s="219">
        <f>IF(N503="nulová",J503,0)</f>
        <v>0</v>
      </c>
      <c r="BJ503" s="19" t="s">
        <v>81</v>
      </c>
      <c r="BK503" s="219">
        <f>ROUND(I503*H503,2)</f>
        <v>0</v>
      </c>
      <c r="BL503" s="19" t="s">
        <v>152</v>
      </c>
      <c r="BM503" s="218" t="s">
        <v>1190</v>
      </c>
    </row>
    <row r="504" s="2" customFormat="1">
      <c r="A504" s="40"/>
      <c r="B504" s="41"/>
      <c r="C504" s="42"/>
      <c r="D504" s="254" t="s">
        <v>242</v>
      </c>
      <c r="E504" s="42"/>
      <c r="F504" s="255" t="s">
        <v>1191</v>
      </c>
      <c r="G504" s="42"/>
      <c r="H504" s="42"/>
      <c r="I504" s="256"/>
      <c r="J504" s="42"/>
      <c r="K504" s="42"/>
      <c r="L504" s="46"/>
      <c r="M504" s="257"/>
      <c r="N504" s="258"/>
      <c r="O504" s="86"/>
      <c r="P504" s="86"/>
      <c r="Q504" s="86"/>
      <c r="R504" s="86"/>
      <c r="S504" s="86"/>
      <c r="T504" s="87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T504" s="19" t="s">
        <v>242</v>
      </c>
      <c r="AU504" s="19" t="s">
        <v>83</v>
      </c>
    </row>
    <row r="505" s="2" customFormat="1" ht="33" customHeight="1">
      <c r="A505" s="40"/>
      <c r="B505" s="41"/>
      <c r="C505" s="207" t="s">
        <v>1192</v>
      </c>
      <c r="D505" s="207" t="s">
        <v>148</v>
      </c>
      <c r="E505" s="208" t="s">
        <v>1193</v>
      </c>
      <c r="F505" s="209" t="s">
        <v>1194</v>
      </c>
      <c r="G505" s="210" t="s">
        <v>239</v>
      </c>
      <c r="H505" s="211">
        <v>17760</v>
      </c>
      <c r="I505" s="212"/>
      <c r="J505" s="213">
        <f>ROUND(I505*H505,2)</f>
        <v>0</v>
      </c>
      <c r="K505" s="209" t="s">
        <v>240</v>
      </c>
      <c r="L505" s="46"/>
      <c r="M505" s="214" t="s">
        <v>19</v>
      </c>
      <c r="N505" s="215" t="s">
        <v>44</v>
      </c>
      <c r="O505" s="86"/>
      <c r="P505" s="216">
        <f>O505*H505</f>
        <v>0</v>
      </c>
      <c r="Q505" s="216">
        <v>0</v>
      </c>
      <c r="R505" s="216">
        <f>Q505*H505</f>
        <v>0</v>
      </c>
      <c r="S505" s="216">
        <v>0</v>
      </c>
      <c r="T505" s="217">
        <f>S505*H505</f>
        <v>0</v>
      </c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R505" s="218" t="s">
        <v>152</v>
      </c>
      <c r="AT505" s="218" t="s">
        <v>148</v>
      </c>
      <c r="AU505" s="218" t="s">
        <v>83</v>
      </c>
      <c r="AY505" s="19" t="s">
        <v>147</v>
      </c>
      <c r="BE505" s="219">
        <f>IF(N505="základní",J505,0)</f>
        <v>0</v>
      </c>
      <c r="BF505" s="219">
        <f>IF(N505="snížená",J505,0)</f>
        <v>0</v>
      </c>
      <c r="BG505" s="219">
        <f>IF(N505="zákl. přenesená",J505,0)</f>
        <v>0</v>
      </c>
      <c r="BH505" s="219">
        <f>IF(N505="sníž. přenesená",J505,0)</f>
        <v>0</v>
      </c>
      <c r="BI505" s="219">
        <f>IF(N505="nulová",J505,0)</f>
        <v>0</v>
      </c>
      <c r="BJ505" s="19" t="s">
        <v>81</v>
      </c>
      <c r="BK505" s="219">
        <f>ROUND(I505*H505,2)</f>
        <v>0</v>
      </c>
      <c r="BL505" s="19" t="s">
        <v>152</v>
      </c>
      <c r="BM505" s="218" t="s">
        <v>1195</v>
      </c>
    </row>
    <row r="506" s="2" customFormat="1">
      <c r="A506" s="40"/>
      <c r="B506" s="41"/>
      <c r="C506" s="42"/>
      <c r="D506" s="254" t="s">
        <v>242</v>
      </c>
      <c r="E506" s="42"/>
      <c r="F506" s="255" t="s">
        <v>1196</v>
      </c>
      <c r="G506" s="42"/>
      <c r="H506" s="42"/>
      <c r="I506" s="256"/>
      <c r="J506" s="42"/>
      <c r="K506" s="42"/>
      <c r="L506" s="46"/>
      <c r="M506" s="257"/>
      <c r="N506" s="258"/>
      <c r="O506" s="86"/>
      <c r="P506" s="86"/>
      <c r="Q506" s="86"/>
      <c r="R506" s="86"/>
      <c r="S506" s="86"/>
      <c r="T506" s="87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T506" s="19" t="s">
        <v>242</v>
      </c>
      <c r="AU506" s="19" t="s">
        <v>83</v>
      </c>
    </row>
    <row r="507" s="13" customFormat="1">
      <c r="A507" s="13"/>
      <c r="B507" s="231"/>
      <c r="C507" s="232"/>
      <c r="D507" s="222" t="s">
        <v>154</v>
      </c>
      <c r="E507" s="233" t="s">
        <v>19</v>
      </c>
      <c r="F507" s="234" t="s">
        <v>1176</v>
      </c>
      <c r="G507" s="232"/>
      <c r="H507" s="235">
        <v>17760</v>
      </c>
      <c r="I507" s="236"/>
      <c r="J507" s="232"/>
      <c r="K507" s="232"/>
      <c r="L507" s="237"/>
      <c r="M507" s="238"/>
      <c r="N507" s="239"/>
      <c r="O507" s="239"/>
      <c r="P507" s="239"/>
      <c r="Q507" s="239"/>
      <c r="R507" s="239"/>
      <c r="S507" s="239"/>
      <c r="T507" s="240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1" t="s">
        <v>154</v>
      </c>
      <c r="AU507" s="241" t="s">
        <v>83</v>
      </c>
      <c r="AV507" s="13" t="s">
        <v>83</v>
      </c>
      <c r="AW507" s="13" t="s">
        <v>33</v>
      </c>
      <c r="AX507" s="13" t="s">
        <v>81</v>
      </c>
      <c r="AY507" s="241" t="s">
        <v>147</v>
      </c>
    </row>
    <row r="508" s="2" customFormat="1" ht="24.15" customHeight="1">
      <c r="A508" s="40"/>
      <c r="B508" s="41"/>
      <c r="C508" s="207" t="s">
        <v>1197</v>
      </c>
      <c r="D508" s="207" t="s">
        <v>148</v>
      </c>
      <c r="E508" s="208" t="s">
        <v>1198</v>
      </c>
      <c r="F508" s="209" t="s">
        <v>1199</v>
      </c>
      <c r="G508" s="210" t="s">
        <v>239</v>
      </c>
      <c r="H508" s="211">
        <v>296</v>
      </c>
      <c r="I508" s="212"/>
      <c r="J508" s="213">
        <f>ROUND(I508*H508,2)</f>
        <v>0</v>
      </c>
      <c r="K508" s="209" t="s">
        <v>240</v>
      </c>
      <c r="L508" s="46"/>
      <c r="M508" s="214" t="s">
        <v>19</v>
      </c>
      <c r="N508" s="215" t="s">
        <v>44</v>
      </c>
      <c r="O508" s="86"/>
      <c r="P508" s="216">
        <f>O508*H508</f>
        <v>0</v>
      </c>
      <c r="Q508" s="216">
        <v>0</v>
      </c>
      <c r="R508" s="216">
        <f>Q508*H508</f>
        <v>0</v>
      </c>
      <c r="S508" s="216">
        <v>0</v>
      </c>
      <c r="T508" s="217">
        <f>S508*H508</f>
        <v>0</v>
      </c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R508" s="218" t="s">
        <v>152</v>
      </c>
      <c r="AT508" s="218" t="s">
        <v>148</v>
      </c>
      <c r="AU508" s="218" t="s">
        <v>83</v>
      </c>
      <c r="AY508" s="19" t="s">
        <v>147</v>
      </c>
      <c r="BE508" s="219">
        <f>IF(N508="základní",J508,0)</f>
        <v>0</v>
      </c>
      <c r="BF508" s="219">
        <f>IF(N508="snížená",J508,0)</f>
        <v>0</v>
      </c>
      <c r="BG508" s="219">
        <f>IF(N508="zákl. přenesená",J508,0)</f>
        <v>0</v>
      </c>
      <c r="BH508" s="219">
        <f>IF(N508="sníž. přenesená",J508,0)</f>
        <v>0</v>
      </c>
      <c r="BI508" s="219">
        <f>IF(N508="nulová",J508,0)</f>
        <v>0</v>
      </c>
      <c r="BJ508" s="19" t="s">
        <v>81</v>
      </c>
      <c r="BK508" s="219">
        <f>ROUND(I508*H508,2)</f>
        <v>0</v>
      </c>
      <c r="BL508" s="19" t="s">
        <v>152</v>
      </c>
      <c r="BM508" s="218" t="s">
        <v>1200</v>
      </c>
    </row>
    <row r="509" s="2" customFormat="1">
      <c r="A509" s="40"/>
      <c r="B509" s="41"/>
      <c r="C509" s="42"/>
      <c r="D509" s="254" t="s">
        <v>242</v>
      </c>
      <c r="E509" s="42"/>
      <c r="F509" s="255" t="s">
        <v>1201</v>
      </c>
      <c r="G509" s="42"/>
      <c r="H509" s="42"/>
      <c r="I509" s="256"/>
      <c r="J509" s="42"/>
      <c r="K509" s="42"/>
      <c r="L509" s="46"/>
      <c r="M509" s="257"/>
      <c r="N509" s="258"/>
      <c r="O509" s="86"/>
      <c r="P509" s="86"/>
      <c r="Q509" s="86"/>
      <c r="R509" s="86"/>
      <c r="S509" s="86"/>
      <c r="T509" s="87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T509" s="19" t="s">
        <v>242</v>
      </c>
      <c r="AU509" s="19" t="s">
        <v>83</v>
      </c>
    </row>
    <row r="510" s="2" customFormat="1" ht="37.8" customHeight="1">
      <c r="A510" s="40"/>
      <c r="B510" s="41"/>
      <c r="C510" s="207" t="s">
        <v>1202</v>
      </c>
      <c r="D510" s="207" t="s">
        <v>148</v>
      </c>
      <c r="E510" s="208" t="s">
        <v>1203</v>
      </c>
      <c r="F510" s="209" t="s">
        <v>1204</v>
      </c>
      <c r="G510" s="210" t="s">
        <v>239</v>
      </c>
      <c r="H510" s="211">
        <v>468.5</v>
      </c>
      <c r="I510" s="212"/>
      <c r="J510" s="213">
        <f>ROUND(I510*H510,2)</f>
        <v>0</v>
      </c>
      <c r="K510" s="209" t="s">
        <v>240</v>
      </c>
      <c r="L510" s="46"/>
      <c r="M510" s="214" t="s">
        <v>19</v>
      </c>
      <c r="N510" s="215" t="s">
        <v>44</v>
      </c>
      <c r="O510" s="86"/>
      <c r="P510" s="216">
        <f>O510*H510</f>
        <v>0</v>
      </c>
      <c r="Q510" s="216">
        <v>4.0000000000000003E-05</v>
      </c>
      <c r="R510" s="216">
        <f>Q510*H510</f>
        <v>0.018740000000000003</v>
      </c>
      <c r="S510" s="216">
        <v>0</v>
      </c>
      <c r="T510" s="217">
        <f>S510*H510</f>
        <v>0</v>
      </c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R510" s="218" t="s">
        <v>152</v>
      </c>
      <c r="AT510" s="218" t="s">
        <v>148</v>
      </c>
      <c r="AU510" s="218" t="s">
        <v>83</v>
      </c>
      <c r="AY510" s="19" t="s">
        <v>147</v>
      </c>
      <c r="BE510" s="219">
        <f>IF(N510="základní",J510,0)</f>
        <v>0</v>
      </c>
      <c r="BF510" s="219">
        <f>IF(N510="snížená",J510,0)</f>
        <v>0</v>
      </c>
      <c r="BG510" s="219">
        <f>IF(N510="zákl. přenesená",J510,0)</f>
        <v>0</v>
      </c>
      <c r="BH510" s="219">
        <f>IF(N510="sníž. přenesená",J510,0)</f>
        <v>0</v>
      </c>
      <c r="BI510" s="219">
        <f>IF(N510="nulová",J510,0)</f>
        <v>0</v>
      </c>
      <c r="BJ510" s="19" t="s">
        <v>81</v>
      </c>
      <c r="BK510" s="219">
        <f>ROUND(I510*H510,2)</f>
        <v>0</v>
      </c>
      <c r="BL510" s="19" t="s">
        <v>152</v>
      </c>
      <c r="BM510" s="218" t="s">
        <v>1205</v>
      </c>
    </row>
    <row r="511" s="2" customFormat="1">
      <c r="A511" s="40"/>
      <c r="B511" s="41"/>
      <c r="C511" s="42"/>
      <c r="D511" s="254" t="s">
        <v>242</v>
      </c>
      <c r="E511" s="42"/>
      <c r="F511" s="255" t="s">
        <v>1206</v>
      </c>
      <c r="G511" s="42"/>
      <c r="H511" s="42"/>
      <c r="I511" s="256"/>
      <c r="J511" s="42"/>
      <c r="K511" s="42"/>
      <c r="L511" s="46"/>
      <c r="M511" s="257"/>
      <c r="N511" s="258"/>
      <c r="O511" s="86"/>
      <c r="P511" s="86"/>
      <c r="Q511" s="86"/>
      <c r="R511" s="86"/>
      <c r="S511" s="86"/>
      <c r="T511" s="87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T511" s="19" t="s">
        <v>242</v>
      </c>
      <c r="AU511" s="19" t="s">
        <v>83</v>
      </c>
    </row>
    <row r="512" s="2" customFormat="1" ht="44.25" customHeight="1">
      <c r="A512" s="40"/>
      <c r="B512" s="41"/>
      <c r="C512" s="207" t="s">
        <v>1207</v>
      </c>
      <c r="D512" s="207" t="s">
        <v>148</v>
      </c>
      <c r="E512" s="208" t="s">
        <v>1208</v>
      </c>
      <c r="F512" s="209" t="s">
        <v>1209</v>
      </c>
      <c r="G512" s="210" t="s">
        <v>252</v>
      </c>
      <c r="H512" s="211">
        <v>1.5</v>
      </c>
      <c r="I512" s="212"/>
      <c r="J512" s="213">
        <f>ROUND(I512*H512,2)</f>
        <v>0</v>
      </c>
      <c r="K512" s="209" t="s">
        <v>240</v>
      </c>
      <c r="L512" s="46"/>
      <c r="M512" s="214" t="s">
        <v>19</v>
      </c>
      <c r="N512" s="215" t="s">
        <v>44</v>
      </c>
      <c r="O512" s="86"/>
      <c r="P512" s="216">
        <f>O512*H512</f>
        <v>0</v>
      </c>
      <c r="Q512" s="216">
        <v>0.00147</v>
      </c>
      <c r="R512" s="216">
        <f>Q512*H512</f>
        <v>0.0022049999999999999</v>
      </c>
      <c r="S512" s="216">
        <v>0.039</v>
      </c>
      <c r="T512" s="217">
        <f>S512*H512</f>
        <v>0.058499999999999996</v>
      </c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R512" s="218" t="s">
        <v>152</v>
      </c>
      <c r="AT512" s="218" t="s">
        <v>148</v>
      </c>
      <c r="AU512" s="218" t="s">
        <v>83</v>
      </c>
      <c r="AY512" s="19" t="s">
        <v>147</v>
      </c>
      <c r="BE512" s="219">
        <f>IF(N512="základní",J512,0)</f>
        <v>0</v>
      </c>
      <c r="BF512" s="219">
        <f>IF(N512="snížená",J512,0)</f>
        <v>0</v>
      </c>
      <c r="BG512" s="219">
        <f>IF(N512="zákl. přenesená",J512,0)</f>
        <v>0</v>
      </c>
      <c r="BH512" s="219">
        <f>IF(N512="sníž. přenesená",J512,0)</f>
        <v>0</v>
      </c>
      <c r="BI512" s="219">
        <f>IF(N512="nulová",J512,0)</f>
        <v>0</v>
      </c>
      <c r="BJ512" s="19" t="s">
        <v>81</v>
      </c>
      <c r="BK512" s="219">
        <f>ROUND(I512*H512,2)</f>
        <v>0</v>
      </c>
      <c r="BL512" s="19" t="s">
        <v>152</v>
      </c>
      <c r="BM512" s="218" t="s">
        <v>1210</v>
      </c>
    </row>
    <row r="513" s="2" customFormat="1">
      <c r="A513" s="40"/>
      <c r="B513" s="41"/>
      <c r="C513" s="42"/>
      <c r="D513" s="254" t="s">
        <v>242</v>
      </c>
      <c r="E513" s="42"/>
      <c r="F513" s="255" t="s">
        <v>1211</v>
      </c>
      <c r="G513" s="42"/>
      <c r="H513" s="42"/>
      <c r="I513" s="256"/>
      <c r="J513" s="42"/>
      <c r="K513" s="42"/>
      <c r="L513" s="46"/>
      <c r="M513" s="257"/>
      <c r="N513" s="258"/>
      <c r="O513" s="86"/>
      <c r="P513" s="86"/>
      <c r="Q513" s="86"/>
      <c r="R513" s="86"/>
      <c r="S513" s="86"/>
      <c r="T513" s="87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T513" s="19" t="s">
        <v>242</v>
      </c>
      <c r="AU513" s="19" t="s">
        <v>83</v>
      </c>
    </row>
    <row r="514" s="12" customFormat="1">
      <c r="A514" s="12"/>
      <c r="B514" s="220"/>
      <c r="C514" s="221"/>
      <c r="D514" s="222" t="s">
        <v>154</v>
      </c>
      <c r="E514" s="223" t="s">
        <v>19</v>
      </c>
      <c r="F514" s="224" t="s">
        <v>1212</v>
      </c>
      <c r="G514" s="221"/>
      <c r="H514" s="223" t="s">
        <v>19</v>
      </c>
      <c r="I514" s="225"/>
      <c r="J514" s="221"/>
      <c r="K514" s="221"/>
      <c r="L514" s="226"/>
      <c r="M514" s="227"/>
      <c r="N514" s="228"/>
      <c r="O514" s="228"/>
      <c r="P514" s="228"/>
      <c r="Q514" s="228"/>
      <c r="R514" s="228"/>
      <c r="S514" s="228"/>
      <c r="T514" s="229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T514" s="230" t="s">
        <v>154</v>
      </c>
      <c r="AU514" s="230" t="s">
        <v>83</v>
      </c>
      <c r="AV514" s="12" t="s">
        <v>81</v>
      </c>
      <c r="AW514" s="12" t="s">
        <v>33</v>
      </c>
      <c r="AX514" s="12" t="s">
        <v>73</v>
      </c>
      <c r="AY514" s="230" t="s">
        <v>147</v>
      </c>
    </row>
    <row r="515" s="12" customFormat="1">
      <c r="A515" s="12"/>
      <c r="B515" s="220"/>
      <c r="C515" s="221"/>
      <c r="D515" s="222" t="s">
        <v>154</v>
      </c>
      <c r="E515" s="223" t="s">
        <v>19</v>
      </c>
      <c r="F515" s="224" t="s">
        <v>1213</v>
      </c>
      <c r="G515" s="221"/>
      <c r="H515" s="223" t="s">
        <v>19</v>
      </c>
      <c r="I515" s="225"/>
      <c r="J515" s="221"/>
      <c r="K515" s="221"/>
      <c r="L515" s="226"/>
      <c r="M515" s="227"/>
      <c r="N515" s="228"/>
      <c r="O515" s="228"/>
      <c r="P515" s="228"/>
      <c r="Q515" s="228"/>
      <c r="R515" s="228"/>
      <c r="S515" s="228"/>
      <c r="T515" s="229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T515" s="230" t="s">
        <v>154</v>
      </c>
      <c r="AU515" s="230" t="s">
        <v>83</v>
      </c>
      <c r="AV515" s="12" t="s">
        <v>81</v>
      </c>
      <c r="AW515" s="12" t="s">
        <v>33</v>
      </c>
      <c r="AX515" s="12" t="s">
        <v>73</v>
      </c>
      <c r="AY515" s="230" t="s">
        <v>147</v>
      </c>
    </row>
    <row r="516" s="13" customFormat="1">
      <c r="A516" s="13"/>
      <c r="B516" s="231"/>
      <c r="C516" s="232"/>
      <c r="D516" s="222" t="s">
        <v>154</v>
      </c>
      <c r="E516" s="233" t="s">
        <v>19</v>
      </c>
      <c r="F516" s="234" t="s">
        <v>1214</v>
      </c>
      <c r="G516" s="232"/>
      <c r="H516" s="235">
        <v>1.5</v>
      </c>
      <c r="I516" s="236"/>
      <c r="J516" s="232"/>
      <c r="K516" s="232"/>
      <c r="L516" s="237"/>
      <c r="M516" s="238"/>
      <c r="N516" s="239"/>
      <c r="O516" s="239"/>
      <c r="P516" s="239"/>
      <c r="Q516" s="239"/>
      <c r="R516" s="239"/>
      <c r="S516" s="239"/>
      <c r="T516" s="240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1" t="s">
        <v>154</v>
      </c>
      <c r="AU516" s="241" t="s">
        <v>83</v>
      </c>
      <c r="AV516" s="13" t="s">
        <v>83</v>
      </c>
      <c r="AW516" s="13" t="s">
        <v>33</v>
      </c>
      <c r="AX516" s="13" t="s">
        <v>81</v>
      </c>
      <c r="AY516" s="241" t="s">
        <v>147</v>
      </c>
    </row>
    <row r="517" s="2" customFormat="1" ht="44.25" customHeight="1">
      <c r="A517" s="40"/>
      <c r="B517" s="41"/>
      <c r="C517" s="207" t="s">
        <v>1215</v>
      </c>
      <c r="D517" s="207" t="s">
        <v>148</v>
      </c>
      <c r="E517" s="208" t="s">
        <v>1216</v>
      </c>
      <c r="F517" s="209" t="s">
        <v>1217</v>
      </c>
      <c r="G517" s="210" t="s">
        <v>252</v>
      </c>
      <c r="H517" s="211">
        <v>1</v>
      </c>
      <c r="I517" s="212"/>
      <c r="J517" s="213">
        <f>ROUND(I517*H517,2)</f>
        <v>0</v>
      </c>
      <c r="K517" s="209" t="s">
        <v>240</v>
      </c>
      <c r="L517" s="46"/>
      <c r="M517" s="214" t="s">
        <v>19</v>
      </c>
      <c r="N517" s="215" t="s">
        <v>44</v>
      </c>
      <c r="O517" s="86"/>
      <c r="P517" s="216">
        <f>O517*H517</f>
        <v>0</v>
      </c>
      <c r="Q517" s="216">
        <v>0.00281</v>
      </c>
      <c r="R517" s="216">
        <f>Q517*H517</f>
        <v>0.00281</v>
      </c>
      <c r="S517" s="216">
        <v>0.069000000000000006</v>
      </c>
      <c r="T517" s="217">
        <f>S517*H517</f>
        <v>0.069000000000000006</v>
      </c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R517" s="218" t="s">
        <v>152</v>
      </c>
      <c r="AT517" s="218" t="s">
        <v>148</v>
      </c>
      <c r="AU517" s="218" t="s">
        <v>83</v>
      </c>
      <c r="AY517" s="19" t="s">
        <v>147</v>
      </c>
      <c r="BE517" s="219">
        <f>IF(N517="základní",J517,0)</f>
        <v>0</v>
      </c>
      <c r="BF517" s="219">
        <f>IF(N517="snížená",J517,0)</f>
        <v>0</v>
      </c>
      <c r="BG517" s="219">
        <f>IF(N517="zákl. přenesená",J517,0)</f>
        <v>0</v>
      </c>
      <c r="BH517" s="219">
        <f>IF(N517="sníž. přenesená",J517,0)</f>
        <v>0</v>
      </c>
      <c r="BI517" s="219">
        <f>IF(N517="nulová",J517,0)</f>
        <v>0</v>
      </c>
      <c r="BJ517" s="19" t="s">
        <v>81</v>
      </c>
      <c r="BK517" s="219">
        <f>ROUND(I517*H517,2)</f>
        <v>0</v>
      </c>
      <c r="BL517" s="19" t="s">
        <v>152</v>
      </c>
      <c r="BM517" s="218" t="s">
        <v>1218</v>
      </c>
    </row>
    <row r="518" s="2" customFormat="1">
      <c r="A518" s="40"/>
      <c r="B518" s="41"/>
      <c r="C518" s="42"/>
      <c r="D518" s="254" t="s">
        <v>242</v>
      </c>
      <c r="E518" s="42"/>
      <c r="F518" s="255" t="s">
        <v>1219</v>
      </c>
      <c r="G518" s="42"/>
      <c r="H518" s="42"/>
      <c r="I518" s="256"/>
      <c r="J518" s="42"/>
      <c r="K518" s="42"/>
      <c r="L518" s="46"/>
      <c r="M518" s="257"/>
      <c r="N518" s="258"/>
      <c r="O518" s="86"/>
      <c r="P518" s="86"/>
      <c r="Q518" s="86"/>
      <c r="R518" s="86"/>
      <c r="S518" s="86"/>
      <c r="T518" s="87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T518" s="19" t="s">
        <v>242</v>
      </c>
      <c r="AU518" s="19" t="s">
        <v>83</v>
      </c>
    </row>
    <row r="519" s="12" customFormat="1">
      <c r="A519" s="12"/>
      <c r="B519" s="220"/>
      <c r="C519" s="221"/>
      <c r="D519" s="222" t="s">
        <v>154</v>
      </c>
      <c r="E519" s="223" t="s">
        <v>19</v>
      </c>
      <c r="F519" s="224" t="s">
        <v>1212</v>
      </c>
      <c r="G519" s="221"/>
      <c r="H519" s="223" t="s">
        <v>19</v>
      </c>
      <c r="I519" s="225"/>
      <c r="J519" s="221"/>
      <c r="K519" s="221"/>
      <c r="L519" s="226"/>
      <c r="M519" s="227"/>
      <c r="N519" s="228"/>
      <c r="O519" s="228"/>
      <c r="P519" s="228"/>
      <c r="Q519" s="228"/>
      <c r="R519" s="228"/>
      <c r="S519" s="228"/>
      <c r="T519" s="229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T519" s="230" t="s">
        <v>154</v>
      </c>
      <c r="AU519" s="230" t="s">
        <v>83</v>
      </c>
      <c r="AV519" s="12" t="s">
        <v>81</v>
      </c>
      <c r="AW519" s="12" t="s">
        <v>33</v>
      </c>
      <c r="AX519" s="12" t="s">
        <v>73</v>
      </c>
      <c r="AY519" s="230" t="s">
        <v>147</v>
      </c>
    </row>
    <row r="520" s="12" customFormat="1">
      <c r="A520" s="12"/>
      <c r="B520" s="220"/>
      <c r="C520" s="221"/>
      <c r="D520" s="222" t="s">
        <v>154</v>
      </c>
      <c r="E520" s="223" t="s">
        <v>19</v>
      </c>
      <c r="F520" s="224" t="s">
        <v>1220</v>
      </c>
      <c r="G520" s="221"/>
      <c r="H520" s="223" t="s">
        <v>19</v>
      </c>
      <c r="I520" s="225"/>
      <c r="J520" s="221"/>
      <c r="K520" s="221"/>
      <c r="L520" s="226"/>
      <c r="M520" s="227"/>
      <c r="N520" s="228"/>
      <c r="O520" s="228"/>
      <c r="P520" s="228"/>
      <c r="Q520" s="228"/>
      <c r="R520" s="228"/>
      <c r="S520" s="228"/>
      <c r="T520" s="229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T520" s="230" t="s">
        <v>154</v>
      </c>
      <c r="AU520" s="230" t="s">
        <v>83</v>
      </c>
      <c r="AV520" s="12" t="s">
        <v>81</v>
      </c>
      <c r="AW520" s="12" t="s">
        <v>33</v>
      </c>
      <c r="AX520" s="12" t="s">
        <v>73</v>
      </c>
      <c r="AY520" s="230" t="s">
        <v>147</v>
      </c>
    </row>
    <row r="521" s="13" customFormat="1">
      <c r="A521" s="13"/>
      <c r="B521" s="231"/>
      <c r="C521" s="232"/>
      <c r="D521" s="222" t="s">
        <v>154</v>
      </c>
      <c r="E521" s="233" t="s">
        <v>19</v>
      </c>
      <c r="F521" s="234" t="s">
        <v>1221</v>
      </c>
      <c r="G521" s="232"/>
      <c r="H521" s="235">
        <v>1</v>
      </c>
      <c r="I521" s="236"/>
      <c r="J521" s="232"/>
      <c r="K521" s="232"/>
      <c r="L521" s="237"/>
      <c r="M521" s="238"/>
      <c r="N521" s="239"/>
      <c r="O521" s="239"/>
      <c r="P521" s="239"/>
      <c r="Q521" s="239"/>
      <c r="R521" s="239"/>
      <c r="S521" s="239"/>
      <c r="T521" s="240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1" t="s">
        <v>154</v>
      </c>
      <c r="AU521" s="241" t="s">
        <v>83</v>
      </c>
      <c r="AV521" s="13" t="s">
        <v>83</v>
      </c>
      <c r="AW521" s="13" t="s">
        <v>33</v>
      </c>
      <c r="AX521" s="13" t="s">
        <v>81</v>
      </c>
      <c r="AY521" s="241" t="s">
        <v>147</v>
      </c>
    </row>
    <row r="522" s="2" customFormat="1" ht="44.25" customHeight="1">
      <c r="A522" s="40"/>
      <c r="B522" s="41"/>
      <c r="C522" s="207" t="s">
        <v>1222</v>
      </c>
      <c r="D522" s="207" t="s">
        <v>148</v>
      </c>
      <c r="E522" s="208" t="s">
        <v>1223</v>
      </c>
      <c r="F522" s="209" t="s">
        <v>1224</v>
      </c>
      <c r="G522" s="210" t="s">
        <v>252</v>
      </c>
      <c r="H522" s="211">
        <v>1.8999999999999999</v>
      </c>
      <c r="I522" s="212"/>
      <c r="J522" s="213">
        <f>ROUND(I522*H522,2)</f>
        <v>0</v>
      </c>
      <c r="K522" s="209" t="s">
        <v>240</v>
      </c>
      <c r="L522" s="46"/>
      <c r="M522" s="214" t="s">
        <v>19</v>
      </c>
      <c r="N522" s="215" t="s">
        <v>44</v>
      </c>
      <c r="O522" s="86"/>
      <c r="P522" s="216">
        <f>O522*H522</f>
        <v>0</v>
      </c>
      <c r="Q522" s="216">
        <v>0.0033</v>
      </c>
      <c r="R522" s="216">
        <f>Q522*H522</f>
        <v>0.0062699999999999995</v>
      </c>
      <c r="S522" s="216">
        <v>0.11</v>
      </c>
      <c r="T522" s="217">
        <f>S522*H522</f>
        <v>0.20899999999999999</v>
      </c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R522" s="218" t="s">
        <v>152</v>
      </c>
      <c r="AT522" s="218" t="s">
        <v>148</v>
      </c>
      <c r="AU522" s="218" t="s">
        <v>83</v>
      </c>
      <c r="AY522" s="19" t="s">
        <v>147</v>
      </c>
      <c r="BE522" s="219">
        <f>IF(N522="základní",J522,0)</f>
        <v>0</v>
      </c>
      <c r="BF522" s="219">
        <f>IF(N522="snížená",J522,0)</f>
        <v>0</v>
      </c>
      <c r="BG522" s="219">
        <f>IF(N522="zákl. přenesená",J522,0)</f>
        <v>0</v>
      </c>
      <c r="BH522" s="219">
        <f>IF(N522="sníž. přenesená",J522,0)</f>
        <v>0</v>
      </c>
      <c r="BI522" s="219">
        <f>IF(N522="nulová",J522,0)</f>
        <v>0</v>
      </c>
      <c r="BJ522" s="19" t="s">
        <v>81</v>
      </c>
      <c r="BK522" s="219">
        <f>ROUND(I522*H522,2)</f>
        <v>0</v>
      </c>
      <c r="BL522" s="19" t="s">
        <v>152</v>
      </c>
      <c r="BM522" s="218" t="s">
        <v>1225</v>
      </c>
    </row>
    <row r="523" s="2" customFormat="1">
      <c r="A523" s="40"/>
      <c r="B523" s="41"/>
      <c r="C523" s="42"/>
      <c r="D523" s="254" t="s">
        <v>242</v>
      </c>
      <c r="E523" s="42"/>
      <c r="F523" s="255" t="s">
        <v>1226</v>
      </c>
      <c r="G523" s="42"/>
      <c r="H523" s="42"/>
      <c r="I523" s="256"/>
      <c r="J523" s="42"/>
      <c r="K523" s="42"/>
      <c r="L523" s="46"/>
      <c r="M523" s="257"/>
      <c r="N523" s="258"/>
      <c r="O523" s="86"/>
      <c r="P523" s="86"/>
      <c r="Q523" s="86"/>
      <c r="R523" s="86"/>
      <c r="S523" s="86"/>
      <c r="T523" s="87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T523" s="19" t="s">
        <v>242</v>
      </c>
      <c r="AU523" s="19" t="s">
        <v>83</v>
      </c>
    </row>
    <row r="524" s="12" customFormat="1">
      <c r="A524" s="12"/>
      <c r="B524" s="220"/>
      <c r="C524" s="221"/>
      <c r="D524" s="222" t="s">
        <v>154</v>
      </c>
      <c r="E524" s="223" t="s">
        <v>19</v>
      </c>
      <c r="F524" s="224" t="s">
        <v>1227</v>
      </c>
      <c r="G524" s="221"/>
      <c r="H524" s="223" t="s">
        <v>19</v>
      </c>
      <c r="I524" s="225"/>
      <c r="J524" s="221"/>
      <c r="K524" s="221"/>
      <c r="L524" s="226"/>
      <c r="M524" s="227"/>
      <c r="N524" s="228"/>
      <c r="O524" s="228"/>
      <c r="P524" s="228"/>
      <c r="Q524" s="228"/>
      <c r="R524" s="228"/>
      <c r="S524" s="228"/>
      <c r="T524" s="229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T524" s="230" t="s">
        <v>154</v>
      </c>
      <c r="AU524" s="230" t="s">
        <v>83</v>
      </c>
      <c r="AV524" s="12" t="s">
        <v>81</v>
      </c>
      <c r="AW524" s="12" t="s">
        <v>33</v>
      </c>
      <c r="AX524" s="12" t="s">
        <v>73</v>
      </c>
      <c r="AY524" s="230" t="s">
        <v>147</v>
      </c>
    </row>
    <row r="525" s="12" customFormat="1">
      <c r="A525" s="12"/>
      <c r="B525" s="220"/>
      <c r="C525" s="221"/>
      <c r="D525" s="222" t="s">
        <v>154</v>
      </c>
      <c r="E525" s="223" t="s">
        <v>19</v>
      </c>
      <c r="F525" s="224" t="s">
        <v>1228</v>
      </c>
      <c r="G525" s="221"/>
      <c r="H525" s="223" t="s">
        <v>19</v>
      </c>
      <c r="I525" s="225"/>
      <c r="J525" s="221"/>
      <c r="K525" s="221"/>
      <c r="L525" s="226"/>
      <c r="M525" s="227"/>
      <c r="N525" s="228"/>
      <c r="O525" s="228"/>
      <c r="P525" s="228"/>
      <c r="Q525" s="228"/>
      <c r="R525" s="228"/>
      <c r="S525" s="228"/>
      <c r="T525" s="229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T525" s="230" t="s">
        <v>154</v>
      </c>
      <c r="AU525" s="230" t="s">
        <v>83</v>
      </c>
      <c r="AV525" s="12" t="s">
        <v>81</v>
      </c>
      <c r="AW525" s="12" t="s">
        <v>33</v>
      </c>
      <c r="AX525" s="12" t="s">
        <v>73</v>
      </c>
      <c r="AY525" s="230" t="s">
        <v>147</v>
      </c>
    </row>
    <row r="526" s="13" customFormat="1">
      <c r="A526" s="13"/>
      <c r="B526" s="231"/>
      <c r="C526" s="232"/>
      <c r="D526" s="222" t="s">
        <v>154</v>
      </c>
      <c r="E526" s="233" t="s">
        <v>19</v>
      </c>
      <c r="F526" s="234" t="s">
        <v>1229</v>
      </c>
      <c r="G526" s="232"/>
      <c r="H526" s="235">
        <v>0.90000000000000002</v>
      </c>
      <c r="I526" s="236"/>
      <c r="J526" s="232"/>
      <c r="K526" s="232"/>
      <c r="L526" s="237"/>
      <c r="M526" s="238"/>
      <c r="N526" s="239"/>
      <c r="O526" s="239"/>
      <c r="P526" s="239"/>
      <c r="Q526" s="239"/>
      <c r="R526" s="239"/>
      <c r="S526" s="239"/>
      <c r="T526" s="240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1" t="s">
        <v>154</v>
      </c>
      <c r="AU526" s="241" t="s">
        <v>83</v>
      </c>
      <c r="AV526" s="13" t="s">
        <v>83</v>
      </c>
      <c r="AW526" s="13" t="s">
        <v>33</v>
      </c>
      <c r="AX526" s="13" t="s">
        <v>73</v>
      </c>
      <c r="AY526" s="241" t="s">
        <v>147</v>
      </c>
    </row>
    <row r="527" s="12" customFormat="1">
      <c r="A527" s="12"/>
      <c r="B527" s="220"/>
      <c r="C527" s="221"/>
      <c r="D527" s="222" t="s">
        <v>154</v>
      </c>
      <c r="E527" s="223" t="s">
        <v>19</v>
      </c>
      <c r="F527" s="224" t="s">
        <v>1212</v>
      </c>
      <c r="G527" s="221"/>
      <c r="H527" s="223" t="s">
        <v>19</v>
      </c>
      <c r="I527" s="225"/>
      <c r="J527" s="221"/>
      <c r="K527" s="221"/>
      <c r="L527" s="226"/>
      <c r="M527" s="227"/>
      <c r="N527" s="228"/>
      <c r="O527" s="228"/>
      <c r="P527" s="228"/>
      <c r="Q527" s="228"/>
      <c r="R527" s="228"/>
      <c r="S527" s="228"/>
      <c r="T527" s="229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T527" s="230" t="s">
        <v>154</v>
      </c>
      <c r="AU527" s="230" t="s">
        <v>83</v>
      </c>
      <c r="AV527" s="12" t="s">
        <v>81</v>
      </c>
      <c r="AW527" s="12" t="s">
        <v>33</v>
      </c>
      <c r="AX527" s="12" t="s">
        <v>73</v>
      </c>
      <c r="AY527" s="230" t="s">
        <v>147</v>
      </c>
    </row>
    <row r="528" s="12" customFormat="1">
      <c r="A528" s="12"/>
      <c r="B528" s="220"/>
      <c r="C528" s="221"/>
      <c r="D528" s="222" t="s">
        <v>154</v>
      </c>
      <c r="E528" s="223" t="s">
        <v>19</v>
      </c>
      <c r="F528" s="224" t="s">
        <v>1230</v>
      </c>
      <c r="G528" s="221"/>
      <c r="H528" s="223" t="s">
        <v>19</v>
      </c>
      <c r="I528" s="225"/>
      <c r="J528" s="221"/>
      <c r="K528" s="221"/>
      <c r="L528" s="226"/>
      <c r="M528" s="227"/>
      <c r="N528" s="228"/>
      <c r="O528" s="228"/>
      <c r="P528" s="228"/>
      <c r="Q528" s="228"/>
      <c r="R528" s="228"/>
      <c r="S528" s="228"/>
      <c r="T528" s="229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T528" s="230" t="s">
        <v>154</v>
      </c>
      <c r="AU528" s="230" t="s">
        <v>83</v>
      </c>
      <c r="AV528" s="12" t="s">
        <v>81</v>
      </c>
      <c r="AW528" s="12" t="s">
        <v>33</v>
      </c>
      <c r="AX528" s="12" t="s">
        <v>73</v>
      </c>
      <c r="AY528" s="230" t="s">
        <v>147</v>
      </c>
    </row>
    <row r="529" s="13" customFormat="1">
      <c r="A529" s="13"/>
      <c r="B529" s="231"/>
      <c r="C529" s="232"/>
      <c r="D529" s="222" t="s">
        <v>154</v>
      </c>
      <c r="E529" s="233" t="s">
        <v>19</v>
      </c>
      <c r="F529" s="234" t="s">
        <v>1221</v>
      </c>
      <c r="G529" s="232"/>
      <c r="H529" s="235">
        <v>1</v>
      </c>
      <c r="I529" s="236"/>
      <c r="J529" s="232"/>
      <c r="K529" s="232"/>
      <c r="L529" s="237"/>
      <c r="M529" s="238"/>
      <c r="N529" s="239"/>
      <c r="O529" s="239"/>
      <c r="P529" s="239"/>
      <c r="Q529" s="239"/>
      <c r="R529" s="239"/>
      <c r="S529" s="239"/>
      <c r="T529" s="240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41" t="s">
        <v>154</v>
      </c>
      <c r="AU529" s="241" t="s">
        <v>83</v>
      </c>
      <c r="AV529" s="13" t="s">
        <v>83</v>
      </c>
      <c r="AW529" s="13" t="s">
        <v>33</v>
      </c>
      <c r="AX529" s="13" t="s">
        <v>73</v>
      </c>
      <c r="AY529" s="241" t="s">
        <v>147</v>
      </c>
    </row>
    <row r="530" s="15" customFormat="1">
      <c r="A530" s="15"/>
      <c r="B530" s="259"/>
      <c r="C530" s="260"/>
      <c r="D530" s="222" t="s">
        <v>154</v>
      </c>
      <c r="E530" s="261" t="s">
        <v>19</v>
      </c>
      <c r="F530" s="262" t="s">
        <v>287</v>
      </c>
      <c r="G530" s="260"/>
      <c r="H530" s="263">
        <v>1.8999999999999999</v>
      </c>
      <c r="I530" s="264"/>
      <c r="J530" s="260"/>
      <c r="K530" s="260"/>
      <c r="L530" s="265"/>
      <c r="M530" s="266"/>
      <c r="N530" s="267"/>
      <c r="O530" s="267"/>
      <c r="P530" s="267"/>
      <c r="Q530" s="267"/>
      <c r="R530" s="267"/>
      <c r="S530" s="267"/>
      <c r="T530" s="268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T530" s="269" t="s">
        <v>154</v>
      </c>
      <c r="AU530" s="269" t="s">
        <v>83</v>
      </c>
      <c r="AV530" s="15" t="s">
        <v>152</v>
      </c>
      <c r="AW530" s="15" t="s">
        <v>33</v>
      </c>
      <c r="AX530" s="15" t="s">
        <v>81</v>
      </c>
      <c r="AY530" s="269" t="s">
        <v>147</v>
      </c>
    </row>
    <row r="531" s="2" customFormat="1" ht="44.25" customHeight="1">
      <c r="A531" s="40"/>
      <c r="B531" s="41"/>
      <c r="C531" s="207" t="s">
        <v>1231</v>
      </c>
      <c r="D531" s="207" t="s">
        <v>148</v>
      </c>
      <c r="E531" s="208" t="s">
        <v>1232</v>
      </c>
      <c r="F531" s="209" t="s">
        <v>1233</v>
      </c>
      <c r="G531" s="210" t="s">
        <v>252</v>
      </c>
      <c r="H531" s="211">
        <v>0.5</v>
      </c>
      <c r="I531" s="212"/>
      <c r="J531" s="213">
        <f>ROUND(I531*H531,2)</f>
        <v>0</v>
      </c>
      <c r="K531" s="209" t="s">
        <v>240</v>
      </c>
      <c r="L531" s="46"/>
      <c r="M531" s="214" t="s">
        <v>19</v>
      </c>
      <c r="N531" s="215" t="s">
        <v>44</v>
      </c>
      <c r="O531" s="86"/>
      <c r="P531" s="216">
        <f>O531*H531</f>
        <v>0</v>
      </c>
      <c r="Q531" s="216">
        <v>0.0038800000000000002</v>
      </c>
      <c r="R531" s="216">
        <f>Q531*H531</f>
        <v>0.0019400000000000001</v>
      </c>
      <c r="S531" s="216">
        <v>0.20999999999999999</v>
      </c>
      <c r="T531" s="217">
        <f>S531*H531</f>
        <v>0.105</v>
      </c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R531" s="218" t="s">
        <v>152</v>
      </c>
      <c r="AT531" s="218" t="s">
        <v>148</v>
      </c>
      <c r="AU531" s="218" t="s">
        <v>83</v>
      </c>
      <c r="AY531" s="19" t="s">
        <v>147</v>
      </c>
      <c r="BE531" s="219">
        <f>IF(N531="základní",J531,0)</f>
        <v>0</v>
      </c>
      <c r="BF531" s="219">
        <f>IF(N531="snížená",J531,0)</f>
        <v>0</v>
      </c>
      <c r="BG531" s="219">
        <f>IF(N531="zákl. přenesená",J531,0)</f>
        <v>0</v>
      </c>
      <c r="BH531" s="219">
        <f>IF(N531="sníž. přenesená",J531,0)</f>
        <v>0</v>
      </c>
      <c r="BI531" s="219">
        <f>IF(N531="nulová",J531,0)</f>
        <v>0</v>
      </c>
      <c r="BJ531" s="19" t="s">
        <v>81</v>
      </c>
      <c r="BK531" s="219">
        <f>ROUND(I531*H531,2)</f>
        <v>0</v>
      </c>
      <c r="BL531" s="19" t="s">
        <v>152</v>
      </c>
      <c r="BM531" s="218" t="s">
        <v>1234</v>
      </c>
    </row>
    <row r="532" s="2" customFormat="1">
      <c r="A532" s="40"/>
      <c r="B532" s="41"/>
      <c r="C532" s="42"/>
      <c r="D532" s="254" t="s">
        <v>242</v>
      </c>
      <c r="E532" s="42"/>
      <c r="F532" s="255" t="s">
        <v>1235</v>
      </c>
      <c r="G532" s="42"/>
      <c r="H532" s="42"/>
      <c r="I532" s="256"/>
      <c r="J532" s="42"/>
      <c r="K532" s="42"/>
      <c r="L532" s="46"/>
      <c r="M532" s="257"/>
      <c r="N532" s="258"/>
      <c r="O532" s="86"/>
      <c r="P532" s="86"/>
      <c r="Q532" s="86"/>
      <c r="R532" s="86"/>
      <c r="S532" s="86"/>
      <c r="T532" s="87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T532" s="19" t="s">
        <v>242</v>
      </c>
      <c r="AU532" s="19" t="s">
        <v>83</v>
      </c>
    </row>
    <row r="533" s="12" customFormat="1">
      <c r="A533" s="12"/>
      <c r="B533" s="220"/>
      <c r="C533" s="221"/>
      <c r="D533" s="222" t="s">
        <v>154</v>
      </c>
      <c r="E533" s="223" t="s">
        <v>19</v>
      </c>
      <c r="F533" s="224" t="s">
        <v>1212</v>
      </c>
      <c r="G533" s="221"/>
      <c r="H533" s="223" t="s">
        <v>19</v>
      </c>
      <c r="I533" s="225"/>
      <c r="J533" s="221"/>
      <c r="K533" s="221"/>
      <c r="L533" s="226"/>
      <c r="M533" s="227"/>
      <c r="N533" s="228"/>
      <c r="O533" s="228"/>
      <c r="P533" s="228"/>
      <c r="Q533" s="228"/>
      <c r="R533" s="228"/>
      <c r="S533" s="228"/>
      <c r="T533" s="229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T533" s="230" t="s">
        <v>154</v>
      </c>
      <c r="AU533" s="230" t="s">
        <v>83</v>
      </c>
      <c r="AV533" s="12" t="s">
        <v>81</v>
      </c>
      <c r="AW533" s="12" t="s">
        <v>33</v>
      </c>
      <c r="AX533" s="12" t="s">
        <v>73</v>
      </c>
      <c r="AY533" s="230" t="s">
        <v>147</v>
      </c>
    </row>
    <row r="534" s="12" customFormat="1">
      <c r="A534" s="12"/>
      <c r="B534" s="220"/>
      <c r="C534" s="221"/>
      <c r="D534" s="222" t="s">
        <v>154</v>
      </c>
      <c r="E534" s="223" t="s">
        <v>19</v>
      </c>
      <c r="F534" s="224" t="s">
        <v>1236</v>
      </c>
      <c r="G534" s="221"/>
      <c r="H534" s="223" t="s">
        <v>19</v>
      </c>
      <c r="I534" s="225"/>
      <c r="J534" s="221"/>
      <c r="K534" s="221"/>
      <c r="L534" s="226"/>
      <c r="M534" s="227"/>
      <c r="N534" s="228"/>
      <c r="O534" s="228"/>
      <c r="P534" s="228"/>
      <c r="Q534" s="228"/>
      <c r="R534" s="228"/>
      <c r="S534" s="228"/>
      <c r="T534" s="229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T534" s="230" t="s">
        <v>154</v>
      </c>
      <c r="AU534" s="230" t="s">
        <v>83</v>
      </c>
      <c r="AV534" s="12" t="s">
        <v>81</v>
      </c>
      <c r="AW534" s="12" t="s">
        <v>33</v>
      </c>
      <c r="AX534" s="12" t="s">
        <v>73</v>
      </c>
      <c r="AY534" s="230" t="s">
        <v>147</v>
      </c>
    </row>
    <row r="535" s="13" customFormat="1">
      <c r="A535" s="13"/>
      <c r="B535" s="231"/>
      <c r="C535" s="232"/>
      <c r="D535" s="222" t="s">
        <v>154</v>
      </c>
      <c r="E535" s="233" t="s">
        <v>19</v>
      </c>
      <c r="F535" s="234" t="s">
        <v>1237</v>
      </c>
      <c r="G535" s="232"/>
      <c r="H535" s="235">
        <v>0.5</v>
      </c>
      <c r="I535" s="236"/>
      <c r="J535" s="232"/>
      <c r="K535" s="232"/>
      <c r="L535" s="237"/>
      <c r="M535" s="238"/>
      <c r="N535" s="239"/>
      <c r="O535" s="239"/>
      <c r="P535" s="239"/>
      <c r="Q535" s="239"/>
      <c r="R535" s="239"/>
      <c r="S535" s="239"/>
      <c r="T535" s="240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1" t="s">
        <v>154</v>
      </c>
      <c r="AU535" s="241" t="s">
        <v>83</v>
      </c>
      <c r="AV535" s="13" t="s">
        <v>83</v>
      </c>
      <c r="AW535" s="13" t="s">
        <v>33</v>
      </c>
      <c r="AX535" s="13" t="s">
        <v>81</v>
      </c>
      <c r="AY535" s="241" t="s">
        <v>147</v>
      </c>
    </row>
    <row r="536" s="2" customFormat="1" ht="24.15" customHeight="1">
      <c r="A536" s="40"/>
      <c r="B536" s="41"/>
      <c r="C536" s="207" t="s">
        <v>1238</v>
      </c>
      <c r="D536" s="207" t="s">
        <v>148</v>
      </c>
      <c r="E536" s="208" t="s">
        <v>1239</v>
      </c>
      <c r="F536" s="209" t="s">
        <v>1240</v>
      </c>
      <c r="G536" s="210" t="s">
        <v>239</v>
      </c>
      <c r="H536" s="211">
        <v>296</v>
      </c>
      <c r="I536" s="212"/>
      <c r="J536" s="213">
        <f>ROUND(I536*H536,2)</f>
        <v>0</v>
      </c>
      <c r="K536" s="209" t="s">
        <v>240</v>
      </c>
      <c r="L536" s="46"/>
      <c r="M536" s="214" t="s">
        <v>19</v>
      </c>
      <c r="N536" s="215" t="s">
        <v>44</v>
      </c>
      <c r="O536" s="86"/>
      <c r="P536" s="216">
        <f>O536*H536</f>
        <v>0</v>
      </c>
      <c r="Q536" s="216">
        <v>0</v>
      </c>
      <c r="R536" s="216">
        <f>Q536*H536</f>
        <v>0</v>
      </c>
      <c r="S536" s="216">
        <v>0</v>
      </c>
      <c r="T536" s="217">
        <f>S536*H536</f>
        <v>0</v>
      </c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R536" s="218" t="s">
        <v>152</v>
      </c>
      <c r="AT536" s="218" t="s">
        <v>148</v>
      </c>
      <c r="AU536" s="218" t="s">
        <v>83</v>
      </c>
      <c r="AY536" s="19" t="s">
        <v>147</v>
      </c>
      <c r="BE536" s="219">
        <f>IF(N536="základní",J536,0)</f>
        <v>0</v>
      </c>
      <c r="BF536" s="219">
        <f>IF(N536="snížená",J536,0)</f>
        <v>0</v>
      </c>
      <c r="BG536" s="219">
        <f>IF(N536="zákl. přenesená",J536,0)</f>
        <v>0</v>
      </c>
      <c r="BH536" s="219">
        <f>IF(N536="sníž. přenesená",J536,0)</f>
        <v>0</v>
      </c>
      <c r="BI536" s="219">
        <f>IF(N536="nulová",J536,0)</f>
        <v>0</v>
      </c>
      <c r="BJ536" s="19" t="s">
        <v>81</v>
      </c>
      <c r="BK536" s="219">
        <f>ROUND(I536*H536,2)</f>
        <v>0</v>
      </c>
      <c r="BL536" s="19" t="s">
        <v>152</v>
      </c>
      <c r="BM536" s="218" t="s">
        <v>1241</v>
      </c>
    </row>
    <row r="537" s="2" customFormat="1">
      <c r="A537" s="40"/>
      <c r="B537" s="41"/>
      <c r="C537" s="42"/>
      <c r="D537" s="254" t="s">
        <v>242</v>
      </c>
      <c r="E537" s="42"/>
      <c r="F537" s="255" t="s">
        <v>1242</v>
      </c>
      <c r="G537" s="42"/>
      <c r="H537" s="42"/>
      <c r="I537" s="256"/>
      <c r="J537" s="42"/>
      <c r="K537" s="42"/>
      <c r="L537" s="46"/>
      <c r="M537" s="257"/>
      <c r="N537" s="258"/>
      <c r="O537" s="86"/>
      <c r="P537" s="86"/>
      <c r="Q537" s="86"/>
      <c r="R537" s="86"/>
      <c r="S537" s="86"/>
      <c r="T537" s="87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T537" s="19" t="s">
        <v>242</v>
      </c>
      <c r="AU537" s="19" t="s">
        <v>83</v>
      </c>
    </row>
    <row r="538" s="2" customFormat="1" ht="44.25" customHeight="1">
      <c r="A538" s="40"/>
      <c r="B538" s="41"/>
      <c r="C538" s="207" t="s">
        <v>1243</v>
      </c>
      <c r="D538" s="207" t="s">
        <v>148</v>
      </c>
      <c r="E538" s="208" t="s">
        <v>1244</v>
      </c>
      <c r="F538" s="209" t="s">
        <v>1245</v>
      </c>
      <c r="G538" s="210" t="s">
        <v>239</v>
      </c>
      <c r="H538" s="211">
        <v>5920</v>
      </c>
      <c r="I538" s="212"/>
      <c r="J538" s="213">
        <f>ROUND(I538*H538,2)</f>
        <v>0</v>
      </c>
      <c r="K538" s="209" t="s">
        <v>240</v>
      </c>
      <c r="L538" s="46"/>
      <c r="M538" s="214" t="s">
        <v>19</v>
      </c>
      <c r="N538" s="215" t="s">
        <v>44</v>
      </c>
      <c r="O538" s="86"/>
      <c r="P538" s="216">
        <f>O538*H538</f>
        <v>0</v>
      </c>
      <c r="Q538" s="216">
        <v>0</v>
      </c>
      <c r="R538" s="216">
        <f>Q538*H538</f>
        <v>0</v>
      </c>
      <c r="S538" s="216">
        <v>0</v>
      </c>
      <c r="T538" s="217">
        <f>S538*H538</f>
        <v>0</v>
      </c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R538" s="218" t="s">
        <v>152</v>
      </c>
      <c r="AT538" s="218" t="s">
        <v>148</v>
      </c>
      <c r="AU538" s="218" t="s">
        <v>83</v>
      </c>
      <c r="AY538" s="19" t="s">
        <v>147</v>
      </c>
      <c r="BE538" s="219">
        <f>IF(N538="základní",J538,0)</f>
        <v>0</v>
      </c>
      <c r="BF538" s="219">
        <f>IF(N538="snížená",J538,0)</f>
        <v>0</v>
      </c>
      <c r="BG538" s="219">
        <f>IF(N538="zákl. přenesená",J538,0)</f>
        <v>0</v>
      </c>
      <c r="BH538" s="219">
        <f>IF(N538="sníž. přenesená",J538,0)</f>
        <v>0</v>
      </c>
      <c r="BI538" s="219">
        <f>IF(N538="nulová",J538,0)</f>
        <v>0</v>
      </c>
      <c r="BJ538" s="19" t="s">
        <v>81</v>
      </c>
      <c r="BK538" s="219">
        <f>ROUND(I538*H538,2)</f>
        <v>0</v>
      </c>
      <c r="BL538" s="19" t="s">
        <v>152</v>
      </c>
      <c r="BM538" s="218" t="s">
        <v>1246</v>
      </c>
    </row>
    <row r="539" s="2" customFormat="1">
      <c r="A539" s="40"/>
      <c r="B539" s="41"/>
      <c r="C539" s="42"/>
      <c r="D539" s="254" t="s">
        <v>242</v>
      </c>
      <c r="E539" s="42"/>
      <c r="F539" s="255" t="s">
        <v>1247</v>
      </c>
      <c r="G539" s="42"/>
      <c r="H539" s="42"/>
      <c r="I539" s="256"/>
      <c r="J539" s="42"/>
      <c r="K539" s="42"/>
      <c r="L539" s="46"/>
      <c r="M539" s="257"/>
      <c r="N539" s="258"/>
      <c r="O539" s="86"/>
      <c r="P539" s="86"/>
      <c r="Q539" s="86"/>
      <c r="R539" s="86"/>
      <c r="S539" s="86"/>
      <c r="T539" s="87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T539" s="19" t="s">
        <v>242</v>
      </c>
      <c r="AU539" s="19" t="s">
        <v>83</v>
      </c>
    </row>
    <row r="540" s="13" customFormat="1">
      <c r="A540" s="13"/>
      <c r="B540" s="231"/>
      <c r="C540" s="232"/>
      <c r="D540" s="222" t="s">
        <v>154</v>
      </c>
      <c r="E540" s="233" t="s">
        <v>19</v>
      </c>
      <c r="F540" s="234" t="s">
        <v>1248</v>
      </c>
      <c r="G540" s="232"/>
      <c r="H540" s="235">
        <v>5920</v>
      </c>
      <c r="I540" s="236"/>
      <c r="J540" s="232"/>
      <c r="K540" s="232"/>
      <c r="L540" s="237"/>
      <c r="M540" s="238"/>
      <c r="N540" s="239"/>
      <c r="O540" s="239"/>
      <c r="P540" s="239"/>
      <c r="Q540" s="239"/>
      <c r="R540" s="239"/>
      <c r="S540" s="239"/>
      <c r="T540" s="240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41" t="s">
        <v>154</v>
      </c>
      <c r="AU540" s="241" t="s">
        <v>83</v>
      </c>
      <c r="AV540" s="13" t="s">
        <v>83</v>
      </c>
      <c r="AW540" s="13" t="s">
        <v>33</v>
      </c>
      <c r="AX540" s="13" t="s">
        <v>81</v>
      </c>
      <c r="AY540" s="241" t="s">
        <v>147</v>
      </c>
    </row>
    <row r="541" s="11" customFormat="1" ht="22.8" customHeight="1">
      <c r="A541" s="11"/>
      <c r="B541" s="193"/>
      <c r="C541" s="194"/>
      <c r="D541" s="195" t="s">
        <v>72</v>
      </c>
      <c r="E541" s="252" t="s">
        <v>1249</v>
      </c>
      <c r="F541" s="252" t="s">
        <v>1250</v>
      </c>
      <c r="G541" s="194"/>
      <c r="H541" s="194"/>
      <c r="I541" s="197"/>
      <c r="J541" s="253">
        <f>BK541</f>
        <v>0</v>
      </c>
      <c r="K541" s="194"/>
      <c r="L541" s="199"/>
      <c r="M541" s="200"/>
      <c r="N541" s="201"/>
      <c r="O541" s="201"/>
      <c r="P541" s="202">
        <f>SUM(P542:P548)</f>
        <v>0</v>
      </c>
      <c r="Q541" s="201"/>
      <c r="R541" s="202">
        <f>SUM(R542:R548)</f>
        <v>0.04521</v>
      </c>
      <c r="S541" s="201"/>
      <c r="T541" s="203">
        <f>SUM(T542:T548)</f>
        <v>0</v>
      </c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R541" s="204" t="s">
        <v>81</v>
      </c>
      <c r="AT541" s="205" t="s">
        <v>72</v>
      </c>
      <c r="AU541" s="205" t="s">
        <v>81</v>
      </c>
      <c r="AY541" s="204" t="s">
        <v>147</v>
      </c>
      <c r="BK541" s="206">
        <f>SUM(BK542:BK548)</f>
        <v>0</v>
      </c>
    </row>
    <row r="542" s="2" customFormat="1" ht="16.5" customHeight="1">
      <c r="A542" s="40"/>
      <c r="B542" s="41"/>
      <c r="C542" s="207" t="s">
        <v>1249</v>
      </c>
      <c r="D542" s="207" t="s">
        <v>148</v>
      </c>
      <c r="E542" s="208" t="s">
        <v>1251</v>
      </c>
      <c r="F542" s="209" t="s">
        <v>1252</v>
      </c>
      <c r="G542" s="210" t="s">
        <v>928</v>
      </c>
      <c r="H542" s="211">
        <v>1</v>
      </c>
      <c r="I542" s="212"/>
      <c r="J542" s="213">
        <f>ROUND(I542*H542,2)</f>
        <v>0</v>
      </c>
      <c r="K542" s="209" t="s">
        <v>19</v>
      </c>
      <c r="L542" s="46"/>
      <c r="M542" s="214" t="s">
        <v>19</v>
      </c>
      <c r="N542" s="215" t="s">
        <v>44</v>
      </c>
      <c r="O542" s="86"/>
      <c r="P542" s="216">
        <f>O542*H542</f>
        <v>0</v>
      </c>
      <c r="Q542" s="216">
        <v>0</v>
      </c>
      <c r="R542" s="216">
        <f>Q542*H542</f>
        <v>0</v>
      </c>
      <c r="S542" s="216">
        <v>0</v>
      </c>
      <c r="T542" s="217">
        <f>S542*H542</f>
        <v>0</v>
      </c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R542" s="218" t="s">
        <v>152</v>
      </c>
      <c r="AT542" s="218" t="s">
        <v>148</v>
      </c>
      <c r="AU542" s="218" t="s">
        <v>83</v>
      </c>
      <c r="AY542" s="19" t="s">
        <v>147</v>
      </c>
      <c r="BE542" s="219">
        <f>IF(N542="základní",J542,0)</f>
        <v>0</v>
      </c>
      <c r="BF542" s="219">
        <f>IF(N542="snížená",J542,0)</f>
        <v>0</v>
      </c>
      <c r="BG542" s="219">
        <f>IF(N542="zákl. přenesená",J542,0)</f>
        <v>0</v>
      </c>
      <c r="BH542" s="219">
        <f>IF(N542="sníž. přenesená",J542,0)</f>
        <v>0</v>
      </c>
      <c r="BI542" s="219">
        <f>IF(N542="nulová",J542,0)</f>
        <v>0</v>
      </c>
      <c r="BJ542" s="19" t="s">
        <v>81</v>
      </c>
      <c r="BK542" s="219">
        <f>ROUND(I542*H542,2)</f>
        <v>0</v>
      </c>
      <c r="BL542" s="19" t="s">
        <v>152</v>
      </c>
      <c r="BM542" s="218" t="s">
        <v>1253</v>
      </c>
    </row>
    <row r="543" s="12" customFormat="1">
      <c r="A543" s="12"/>
      <c r="B543" s="220"/>
      <c r="C543" s="221"/>
      <c r="D543" s="222" t="s">
        <v>154</v>
      </c>
      <c r="E543" s="223" t="s">
        <v>19</v>
      </c>
      <c r="F543" s="224" t="s">
        <v>1254</v>
      </c>
      <c r="G543" s="221"/>
      <c r="H543" s="223" t="s">
        <v>19</v>
      </c>
      <c r="I543" s="225"/>
      <c r="J543" s="221"/>
      <c r="K543" s="221"/>
      <c r="L543" s="226"/>
      <c r="M543" s="227"/>
      <c r="N543" s="228"/>
      <c r="O543" s="228"/>
      <c r="P543" s="228"/>
      <c r="Q543" s="228"/>
      <c r="R543" s="228"/>
      <c r="S543" s="228"/>
      <c r="T543" s="229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T543" s="230" t="s">
        <v>154</v>
      </c>
      <c r="AU543" s="230" t="s">
        <v>83</v>
      </c>
      <c r="AV543" s="12" t="s">
        <v>81</v>
      </c>
      <c r="AW543" s="12" t="s">
        <v>33</v>
      </c>
      <c r="AX543" s="12" t="s">
        <v>73</v>
      </c>
      <c r="AY543" s="230" t="s">
        <v>147</v>
      </c>
    </row>
    <row r="544" s="13" customFormat="1">
      <c r="A544" s="13"/>
      <c r="B544" s="231"/>
      <c r="C544" s="232"/>
      <c r="D544" s="222" t="s">
        <v>154</v>
      </c>
      <c r="E544" s="233" t="s">
        <v>19</v>
      </c>
      <c r="F544" s="234" t="s">
        <v>81</v>
      </c>
      <c r="G544" s="232"/>
      <c r="H544" s="235">
        <v>1</v>
      </c>
      <c r="I544" s="236"/>
      <c r="J544" s="232"/>
      <c r="K544" s="232"/>
      <c r="L544" s="237"/>
      <c r="M544" s="238"/>
      <c r="N544" s="239"/>
      <c r="O544" s="239"/>
      <c r="P544" s="239"/>
      <c r="Q544" s="239"/>
      <c r="R544" s="239"/>
      <c r="S544" s="239"/>
      <c r="T544" s="240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1" t="s">
        <v>154</v>
      </c>
      <c r="AU544" s="241" t="s">
        <v>83</v>
      </c>
      <c r="AV544" s="13" t="s">
        <v>83</v>
      </c>
      <c r="AW544" s="13" t="s">
        <v>33</v>
      </c>
      <c r="AX544" s="13" t="s">
        <v>81</v>
      </c>
      <c r="AY544" s="241" t="s">
        <v>147</v>
      </c>
    </row>
    <row r="545" s="2" customFormat="1" ht="24.15" customHeight="1">
      <c r="A545" s="40"/>
      <c r="B545" s="41"/>
      <c r="C545" s="207" t="s">
        <v>1255</v>
      </c>
      <c r="D545" s="207" t="s">
        <v>148</v>
      </c>
      <c r="E545" s="208" t="s">
        <v>1256</v>
      </c>
      <c r="F545" s="209" t="s">
        <v>1257</v>
      </c>
      <c r="G545" s="210" t="s">
        <v>429</v>
      </c>
      <c r="H545" s="211">
        <v>11</v>
      </c>
      <c r="I545" s="212"/>
      <c r="J545" s="213">
        <f>ROUND(I545*H545,2)</f>
        <v>0</v>
      </c>
      <c r="K545" s="209" t="s">
        <v>240</v>
      </c>
      <c r="L545" s="46"/>
      <c r="M545" s="214" t="s">
        <v>19</v>
      </c>
      <c r="N545" s="215" t="s">
        <v>44</v>
      </c>
      <c r="O545" s="86"/>
      <c r="P545" s="216">
        <f>O545*H545</f>
        <v>0</v>
      </c>
      <c r="Q545" s="216">
        <v>0.00011</v>
      </c>
      <c r="R545" s="216">
        <f>Q545*H545</f>
        <v>0.0012100000000000001</v>
      </c>
      <c r="S545" s="216">
        <v>0</v>
      </c>
      <c r="T545" s="217">
        <f>S545*H545</f>
        <v>0</v>
      </c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R545" s="218" t="s">
        <v>152</v>
      </c>
      <c r="AT545" s="218" t="s">
        <v>148</v>
      </c>
      <c r="AU545" s="218" t="s">
        <v>83</v>
      </c>
      <c r="AY545" s="19" t="s">
        <v>147</v>
      </c>
      <c r="BE545" s="219">
        <f>IF(N545="základní",J545,0)</f>
        <v>0</v>
      </c>
      <c r="BF545" s="219">
        <f>IF(N545="snížená",J545,0)</f>
        <v>0</v>
      </c>
      <c r="BG545" s="219">
        <f>IF(N545="zákl. přenesená",J545,0)</f>
        <v>0</v>
      </c>
      <c r="BH545" s="219">
        <f>IF(N545="sníž. přenesená",J545,0)</f>
        <v>0</v>
      </c>
      <c r="BI545" s="219">
        <f>IF(N545="nulová",J545,0)</f>
        <v>0</v>
      </c>
      <c r="BJ545" s="19" t="s">
        <v>81</v>
      </c>
      <c r="BK545" s="219">
        <f>ROUND(I545*H545,2)</f>
        <v>0</v>
      </c>
      <c r="BL545" s="19" t="s">
        <v>152</v>
      </c>
      <c r="BM545" s="218" t="s">
        <v>1258</v>
      </c>
    </row>
    <row r="546" s="2" customFormat="1">
      <c r="A546" s="40"/>
      <c r="B546" s="41"/>
      <c r="C546" s="42"/>
      <c r="D546" s="254" t="s">
        <v>242</v>
      </c>
      <c r="E546" s="42"/>
      <c r="F546" s="255" t="s">
        <v>1259</v>
      </c>
      <c r="G546" s="42"/>
      <c r="H546" s="42"/>
      <c r="I546" s="256"/>
      <c r="J546" s="42"/>
      <c r="K546" s="42"/>
      <c r="L546" s="46"/>
      <c r="M546" s="257"/>
      <c r="N546" s="258"/>
      <c r="O546" s="86"/>
      <c r="P546" s="86"/>
      <c r="Q546" s="86"/>
      <c r="R546" s="86"/>
      <c r="S546" s="86"/>
      <c r="T546" s="87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T546" s="19" t="s">
        <v>242</v>
      </c>
      <c r="AU546" s="19" t="s">
        <v>83</v>
      </c>
    </row>
    <row r="547" s="2" customFormat="1" ht="24.15" customHeight="1">
      <c r="A547" s="40"/>
      <c r="B547" s="41"/>
      <c r="C547" s="273" t="s">
        <v>1260</v>
      </c>
      <c r="D547" s="273" t="s">
        <v>1040</v>
      </c>
      <c r="E547" s="274" t="s">
        <v>1261</v>
      </c>
      <c r="F547" s="275" t="s">
        <v>1262</v>
      </c>
      <c r="G547" s="276" t="s">
        <v>429</v>
      </c>
      <c r="H547" s="277">
        <v>11</v>
      </c>
      <c r="I547" s="278"/>
      <c r="J547" s="279">
        <f>ROUND(I547*H547,2)</f>
        <v>0</v>
      </c>
      <c r="K547" s="275" t="s">
        <v>19</v>
      </c>
      <c r="L547" s="280"/>
      <c r="M547" s="281" t="s">
        <v>19</v>
      </c>
      <c r="N547" s="282" t="s">
        <v>44</v>
      </c>
      <c r="O547" s="86"/>
      <c r="P547" s="216">
        <f>O547*H547</f>
        <v>0</v>
      </c>
      <c r="Q547" s="216">
        <v>0.0040000000000000001</v>
      </c>
      <c r="R547" s="216">
        <f>Q547*H547</f>
        <v>0.043999999999999997</v>
      </c>
      <c r="S547" s="216">
        <v>0</v>
      </c>
      <c r="T547" s="217">
        <f>S547*H547</f>
        <v>0</v>
      </c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R547" s="218" t="s">
        <v>189</v>
      </c>
      <c r="AT547" s="218" t="s">
        <v>1040</v>
      </c>
      <c r="AU547" s="218" t="s">
        <v>83</v>
      </c>
      <c r="AY547" s="19" t="s">
        <v>147</v>
      </c>
      <c r="BE547" s="219">
        <f>IF(N547="základní",J547,0)</f>
        <v>0</v>
      </c>
      <c r="BF547" s="219">
        <f>IF(N547="snížená",J547,0)</f>
        <v>0</v>
      </c>
      <c r="BG547" s="219">
        <f>IF(N547="zákl. přenesená",J547,0)</f>
        <v>0</v>
      </c>
      <c r="BH547" s="219">
        <f>IF(N547="sníž. přenesená",J547,0)</f>
        <v>0</v>
      </c>
      <c r="BI547" s="219">
        <f>IF(N547="nulová",J547,0)</f>
        <v>0</v>
      </c>
      <c r="BJ547" s="19" t="s">
        <v>81</v>
      </c>
      <c r="BK547" s="219">
        <f>ROUND(I547*H547,2)</f>
        <v>0</v>
      </c>
      <c r="BL547" s="19" t="s">
        <v>152</v>
      </c>
      <c r="BM547" s="218" t="s">
        <v>1263</v>
      </c>
    </row>
    <row r="548" s="2" customFormat="1" ht="16.5" customHeight="1">
      <c r="A548" s="40"/>
      <c r="B548" s="41"/>
      <c r="C548" s="207" t="s">
        <v>1264</v>
      </c>
      <c r="D548" s="207" t="s">
        <v>148</v>
      </c>
      <c r="E548" s="208" t="s">
        <v>1265</v>
      </c>
      <c r="F548" s="209" t="s">
        <v>1266</v>
      </c>
      <c r="G548" s="210" t="s">
        <v>429</v>
      </c>
      <c r="H548" s="211">
        <v>8</v>
      </c>
      <c r="I548" s="212"/>
      <c r="J548" s="213">
        <f>ROUND(I548*H548,2)</f>
        <v>0</v>
      </c>
      <c r="K548" s="209" t="s">
        <v>19</v>
      </c>
      <c r="L548" s="46"/>
      <c r="M548" s="214" t="s">
        <v>19</v>
      </c>
      <c r="N548" s="215" t="s">
        <v>44</v>
      </c>
      <c r="O548" s="86"/>
      <c r="P548" s="216">
        <f>O548*H548</f>
        <v>0</v>
      </c>
      <c r="Q548" s="216">
        <v>0</v>
      </c>
      <c r="R548" s="216">
        <f>Q548*H548</f>
        <v>0</v>
      </c>
      <c r="S548" s="216">
        <v>0</v>
      </c>
      <c r="T548" s="217">
        <f>S548*H548</f>
        <v>0</v>
      </c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R548" s="218" t="s">
        <v>152</v>
      </c>
      <c r="AT548" s="218" t="s">
        <v>148</v>
      </c>
      <c r="AU548" s="218" t="s">
        <v>83</v>
      </c>
      <c r="AY548" s="19" t="s">
        <v>147</v>
      </c>
      <c r="BE548" s="219">
        <f>IF(N548="základní",J548,0)</f>
        <v>0</v>
      </c>
      <c r="BF548" s="219">
        <f>IF(N548="snížená",J548,0)</f>
        <v>0</v>
      </c>
      <c r="BG548" s="219">
        <f>IF(N548="zákl. přenesená",J548,0)</f>
        <v>0</v>
      </c>
      <c r="BH548" s="219">
        <f>IF(N548="sníž. přenesená",J548,0)</f>
        <v>0</v>
      </c>
      <c r="BI548" s="219">
        <f>IF(N548="nulová",J548,0)</f>
        <v>0</v>
      </c>
      <c r="BJ548" s="19" t="s">
        <v>81</v>
      </c>
      <c r="BK548" s="219">
        <f>ROUND(I548*H548,2)</f>
        <v>0</v>
      </c>
      <c r="BL548" s="19" t="s">
        <v>152</v>
      </c>
      <c r="BM548" s="218" t="s">
        <v>1267</v>
      </c>
    </row>
    <row r="549" s="11" customFormat="1" ht="22.8" customHeight="1">
      <c r="A549" s="11"/>
      <c r="B549" s="193"/>
      <c r="C549" s="194"/>
      <c r="D549" s="195" t="s">
        <v>72</v>
      </c>
      <c r="E549" s="252" t="s">
        <v>1268</v>
      </c>
      <c r="F549" s="252" t="s">
        <v>1269</v>
      </c>
      <c r="G549" s="194"/>
      <c r="H549" s="194"/>
      <c r="I549" s="197"/>
      <c r="J549" s="253">
        <f>BK549</f>
        <v>0</v>
      </c>
      <c r="K549" s="194"/>
      <c r="L549" s="199"/>
      <c r="M549" s="200"/>
      <c r="N549" s="201"/>
      <c r="O549" s="201"/>
      <c r="P549" s="202">
        <f>SUM(P550:P551)</f>
        <v>0</v>
      </c>
      <c r="Q549" s="201"/>
      <c r="R549" s="202">
        <f>SUM(R550:R551)</f>
        <v>0</v>
      </c>
      <c r="S549" s="201"/>
      <c r="T549" s="203">
        <f>SUM(T550:T551)</f>
        <v>0</v>
      </c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R549" s="204" t="s">
        <v>81</v>
      </c>
      <c r="AT549" s="205" t="s">
        <v>72</v>
      </c>
      <c r="AU549" s="205" t="s">
        <v>81</v>
      </c>
      <c r="AY549" s="204" t="s">
        <v>147</v>
      </c>
      <c r="BK549" s="206">
        <f>SUM(BK550:BK551)</f>
        <v>0</v>
      </c>
    </row>
    <row r="550" s="2" customFormat="1" ht="55.5" customHeight="1">
      <c r="A550" s="40"/>
      <c r="B550" s="41"/>
      <c r="C550" s="207" t="s">
        <v>1270</v>
      </c>
      <c r="D550" s="207" t="s">
        <v>148</v>
      </c>
      <c r="E550" s="208" t="s">
        <v>1271</v>
      </c>
      <c r="F550" s="209" t="s">
        <v>1272</v>
      </c>
      <c r="G550" s="210" t="s">
        <v>436</v>
      </c>
      <c r="H550" s="211">
        <v>167.929</v>
      </c>
      <c r="I550" s="212"/>
      <c r="J550" s="213">
        <f>ROUND(I550*H550,2)</f>
        <v>0</v>
      </c>
      <c r="K550" s="209" t="s">
        <v>240</v>
      </c>
      <c r="L550" s="46"/>
      <c r="M550" s="214" t="s">
        <v>19</v>
      </c>
      <c r="N550" s="215" t="s">
        <v>44</v>
      </c>
      <c r="O550" s="86"/>
      <c r="P550" s="216">
        <f>O550*H550</f>
        <v>0</v>
      </c>
      <c r="Q550" s="216">
        <v>0</v>
      </c>
      <c r="R550" s="216">
        <f>Q550*H550</f>
        <v>0</v>
      </c>
      <c r="S550" s="216">
        <v>0</v>
      </c>
      <c r="T550" s="217">
        <f>S550*H550</f>
        <v>0</v>
      </c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R550" s="218" t="s">
        <v>152</v>
      </c>
      <c r="AT550" s="218" t="s">
        <v>148</v>
      </c>
      <c r="AU550" s="218" t="s">
        <v>83</v>
      </c>
      <c r="AY550" s="19" t="s">
        <v>147</v>
      </c>
      <c r="BE550" s="219">
        <f>IF(N550="základní",J550,0)</f>
        <v>0</v>
      </c>
      <c r="BF550" s="219">
        <f>IF(N550="snížená",J550,0)</f>
        <v>0</v>
      </c>
      <c r="BG550" s="219">
        <f>IF(N550="zákl. přenesená",J550,0)</f>
        <v>0</v>
      </c>
      <c r="BH550" s="219">
        <f>IF(N550="sníž. přenesená",J550,0)</f>
        <v>0</v>
      </c>
      <c r="BI550" s="219">
        <f>IF(N550="nulová",J550,0)</f>
        <v>0</v>
      </c>
      <c r="BJ550" s="19" t="s">
        <v>81</v>
      </c>
      <c r="BK550" s="219">
        <f>ROUND(I550*H550,2)</f>
        <v>0</v>
      </c>
      <c r="BL550" s="19" t="s">
        <v>152</v>
      </c>
      <c r="BM550" s="218" t="s">
        <v>1273</v>
      </c>
    </row>
    <row r="551" s="2" customFormat="1">
      <c r="A551" s="40"/>
      <c r="B551" s="41"/>
      <c r="C551" s="42"/>
      <c r="D551" s="254" t="s">
        <v>242</v>
      </c>
      <c r="E551" s="42"/>
      <c r="F551" s="255" t="s">
        <v>1274</v>
      </c>
      <c r="G551" s="42"/>
      <c r="H551" s="42"/>
      <c r="I551" s="256"/>
      <c r="J551" s="42"/>
      <c r="K551" s="42"/>
      <c r="L551" s="46"/>
      <c r="M551" s="257"/>
      <c r="N551" s="258"/>
      <c r="O551" s="86"/>
      <c r="P551" s="86"/>
      <c r="Q551" s="86"/>
      <c r="R551" s="86"/>
      <c r="S551" s="86"/>
      <c r="T551" s="87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T551" s="19" t="s">
        <v>242</v>
      </c>
      <c r="AU551" s="19" t="s">
        <v>83</v>
      </c>
    </row>
    <row r="552" s="11" customFormat="1" ht="25.92" customHeight="1">
      <c r="A552" s="11"/>
      <c r="B552" s="193"/>
      <c r="C552" s="194"/>
      <c r="D552" s="195" t="s">
        <v>72</v>
      </c>
      <c r="E552" s="196" t="s">
        <v>486</v>
      </c>
      <c r="F552" s="196" t="s">
        <v>487</v>
      </c>
      <c r="G552" s="194"/>
      <c r="H552" s="194"/>
      <c r="I552" s="197"/>
      <c r="J552" s="198">
        <f>BK552</f>
        <v>0</v>
      </c>
      <c r="K552" s="194"/>
      <c r="L552" s="199"/>
      <c r="M552" s="200"/>
      <c r="N552" s="201"/>
      <c r="O552" s="201"/>
      <c r="P552" s="202">
        <f>P553+P587+P594+P610+P617+P631+P644+P674+P699+P783+P819+P926+P935</f>
        <v>0</v>
      </c>
      <c r="Q552" s="201"/>
      <c r="R552" s="202">
        <f>R553+R587+R594+R610+R617+R631+R644+R674+R699+R783+R819+R926+R935</f>
        <v>19.84462881</v>
      </c>
      <c r="S552" s="201"/>
      <c r="T552" s="203">
        <f>T553+T587+T594+T610+T617+T631+T644+T674+T699+T783+T819+T926+T935</f>
        <v>0</v>
      </c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R552" s="204" t="s">
        <v>83</v>
      </c>
      <c r="AT552" s="205" t="s">
        <v>72</v>
      </c>
      <c r="AU552" s="205" t="s">
        <v>73</v>
      </c>
      <c r="AY552" s="204" t="s">
        <v>147</v>
      </c>
      <c r="BK552" s="206">
        <f>BK553+BK587+BK594+BK610+BK617+BK631+BK644+BK674+BK699+BK783+BK819+BK926+BK935</f>
        <v>0</v>
      </c>
    </row>
    <row r="553" s="11" customFormat="1" ht="22.8" customHeight="1">
      <c r="A553" s="11"/>
      <c r="B553" s="193"/>
      <c r="C553" s="194"/>
      <c r="D553" s="195" t="s">
        <v>72</v>
      </c>
      <c r="E553" s="252" t="s">
        <v>488</v>
      </c>
      <c r="F553" s="252" t="s">
        <v>489</v>
      </c>
      <c r="G553" s="194"/>
      <c r="H553" s="194"/>
      <c r="I553" s="197"/>
      <c r="J553" s="253">
        <f>BK553</f>
        <v>0</v>
      </c>
      <c r="K553" s="194"/>
      <c r="L553" s="199"/>
      <c r="M553" s="200"/>
      <c r="N553" s="201"/>
      <c r="O553" s="201"/>
      <c r="P553" s="202">
        <f>SUM(P554:P586)</f>
        <v>0</v>
      </c>
      <c r="Q553" s="201"/>
      <c r="R553" s="202">
        <f>SUM(R554:R586)</f>
        <v>0.40806960000000009</v>
      </c>
      <c r="S553" s="201"/>
      <c r="T553" s="203">
        <f>SUM(T554:T586)</f>
        <v>0</v>
      </c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R553" s="204" t="s">
        <v>83</v>
      </c>
      <c r="AT553" s="205" t="s">
        <v>72</v>
      </c>
      <c r="AU553" s="205" t="s">
        <v>81</v>
      </c>
      <c r="AY553" s="204" t="s">
        <v>147</v>
      </c>
      <c r="BK553" s="206">
        <f>SUM(BK554:BK586)</f>
        <v>0</v>
      </c>
    </row>
    <row r="554" s="2" customFormat="1" ht="37.8" customHeight="1">
      <c r="A554" s="40"/>
      <c r="B554" s="41"/>
      <c r="C554" s="207" t="s">
        <v>1275</v>
      </c>
      <c r="D554" s="207" t="s">
        <v>148</v>
      </c>
      <c r="E554" s="208" t="s">
        <v>1276</v>
      </c>
      <c r="F554" s="209" t="s">
        <v>1277</v>
      </c>
      <c r="G554" s="210" t="s">
        <v>239</v>
      </c>
      <c r="H554" s="211">
        <v>10.85</v>
      </c>
      <c r="I554" s="212"/>
      <c r="J554" s="213">
        <f>ROUND(I554*H554,2)</f>
        <v>0</v>
      </c>
      <c r="K554" s="209" t="s">
        <v>240</v>
      </c>
      <c r="L554" s="46"/>
      <c r="M554" s="214" t="s">
        <v>19</v>
      </c>
      <c r="N554" s="215" t="s">
        <v>44</v>
      </c>
      <c r="O554" s="86"/>
      <c r="P554" s="216">
        <f>O554*H554</f>
        <v>0</v>
      </c>
      <c r="Q554" s="216">
        <v>0</v>
      </c>
      <c r="R554" s="216">
        <f>Q554*H554</f>
        <v>0</v>
      </c>
      <c r="S554" s="216">
        <v>0</v>
      </c>
      <c r="T554" s="217">
        <f>S554*H554</f>
        <v>0</v>
      </c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R554" s="218" t="s">
        <v>321</v>
      </c>
      <c r="AT554" s="218" t="s">
        <v>148</v>
      </c>
      <c r="AU554" s="218" t="s">
        <v>83</v>
      </c>
      <c r="AY554" s="19" t="s">
        <v>147</v>
      </c>
      <c r="BE554" s="219">
        <f>IF(N554="základní",J554,0)</f>
        <v>0</v>
      </c>
      <c r="BF554" s="219">
        <f>IF(N554="snížená",J554,0)</f>
        <v>0</v>
      </c>
      <c r="BG554" s="219">
        <f>IF(N554="zákl. přenesená",J554,0)</f>
        <v>0</v>
      </c>
      <c r="BH554" s="219">
        <f>IF(N554="sníž. přenesená",J554,0)</f>
        <v>0</v>
      </c>
      <c r="BI554" s="219">
        <f>IF(N554="nulová",J554,0)</f>
        <v>0</v>
      </c>
      <c r="BJ554" s="19" t="s">
        <v>81</v>
      </c>
      <c r="BK554" s="219">
        <f>ROUND(I554*H554,2)</f>
        <v>0</v>
      </c>
      <c r="BL554" s="19" t="s">
        <v>321</v>
      </c>
      <c r="BM554" s="218" t="s">
        <v>1278</v>
      </c>
    </row>
    <row r="555" s="2" customFormat="1">
      <c r="A555" s="40"/>
      <c r="B555" s="41"/>
      <c r="C555" s="42"/>
      <c r="D555" s="254" t="s">
        <v>242</v>
      </c>
      <c r="E555" s="42"/>
      <c r="F555" s="255" t="s">
        <v>1279</v>
      </c>
      <c r="G555" s="42"/>
      <c r="H555" s="42"/>
      <c r="I555" s="256"/>
      <c r="J555" s="42"/>
      <c r="K555" s="42"/>
      <c r="L555" s="46"/>
      <c r="M555" s="257"/>
      <c r="N555" s="258"/>
      <c r="O555" s="86"/>
      <c r="P555" s="86"/>
      <c r="Q555" s="86"/>
      <c r="R555" s="86"/>
      <c r="S555" s="86"/>
      <c r="T555" s="87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T555" s="19" t="s">
        <v>242</v>
      </c>
      <c r="AU555" s="19" t="s">
        <v>83</v>
      </c>
    </row>
    <row r="556" s="12" customFormat="1">
      <c r="A556" s="12"/>
      <c r="B556" s="220"/>
      <c r="C556" s="221"/>
      <c r="D556" s="222" t="s">
        <v>154</v>
      </c>
      <c r="E556" s="223" t="s">
        <v>19</v>
      </c>
      <c r="F556" s="224" t="s">
        <v>785</v>
      </c>
      <c r="G556" s="221"/>
      <c r="H556" s="223" t="s">
        <v>19</v>
      </c>
      <c r="I556" s="225"/>
      <c r="J556" s="221"/>
      <c r="K556" s="221"/>
      <c r="L556" s="226"/>
      <c r="M556" s="227"/>
      <c r="N556" s="228"/>
      <c r="O556" s="228"/>
      <c r="P556" s="228"/>
      <c r="Q556" s="228"/>
      <c r="R556" s="228"/>
      <c r="S556" s="228"/>
      <c r="T556" s="229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T556" s="230" t="s">
        <v>154</v>
      </c>
      <c r="AU556" s="230" t="s">
        <v>83</v>
      </c>
      <c r="AV556" s="12" t="s">
        <v>81</v>
      </c>
      <c r="AW556" s="12" t="s">
        <v>33</v>
      </c>
      <c r="AX556" s="12" t="s">
        <v>73</v>
      </c>
      <c r="AY556" s="230" t="s">
        <v>147</v>
      </c>
    </row>
    <row r="557" s="13" customFormat="1">
      <c r="A557" s="13"/>
      <c r="B557" s="231"/>
      <c r="C557" s="232"/>
      <c r="D557" s="222" t="s">
        <v>154</v>
      </c>
      <c r="E557" s="233" t="s">
        <v>19</v>
      </c>
      <c r="F557" s="234" t="s">
        <v>1280</v>
      </c>
      <c r="G557" s="232"/>
      <c r="H557" s="235">
        <v>10.85</v>
      </c>
      <c r="I557" s="236"/>
      <c r="J557" s="232"/>
      <c r="K557" s="232"/>
      <c r="L557" s="237"/>
      <c r="M557" s="238"/>
      <c r="N557" s="239"/>
      <c r="O557" s="239"/>
      <c r="P557" s="239"/>
      <c r="Q557" s="239"/>
      <c r="R557" s="239"/>
      <c r="S557" s="239"/>
      <c r="T557" s="240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1" t="s">
        <v>154</v>
      </c>
      <c r="AU557" s="241" t="s">
        <v>83</v>
      </c>
      <c r="AV557" s="13" t="s">
        <v>83</v>
      </c>
      <c r="AW557" s="13" t="s">
        <v>33</v>
      </c>
      <c r="AX557" s="13" t="s">
        <v>81</v>
      </c>
      <c r="AY557" s="241" t="s">
        <v>147</v>
      </c>
    </row>
    <row r="558" s="2" customFormat="1" ht="16.5" customHeight="1">
      <c r="A558" s="40"/>
      <c r="B558" s="41"/>
      <c r="C558" s="273" t="s">
        <v>1281</v>
      </c>
      <c r="D558" s="273" t="s">
        <v>1040</v>
      </c>
      <c r="E558" s="274" t="s">
        <v>1282</v>
      </c>
      <c r="F558" s="275" t="s">
        <v>1283</v>
      </c>
      <c r="G558" s="276" t="s">
        <v>436</v>
      </c>
      <c r="H558" s="277">
        <v>0.0030000000000000001</v>
      </c>
      <c r="I558" s="278"/>
      <c r="J558" s="279">
        <f>ROUND(I558*H558,2)</f>
        <v>0</v>
      </c>
      <c r="K558" s="275" t="s">
        <v>240</v>
      </c>
      <c r="L558" s="280"/>
      <c r="M558" s="281" t="s">
        <v>19</v>
      </c>
      <c r="N558" s="282" t="s">
        <v>44</v>
      </c>
      <c r="O558" s="86"/>
      <c r="P558" s="216">
        <f>O558*H558</f>
        <v>0</v>
      </c>
      <c r="Q558" s="216">
        <v>1</v>
      </c>
      <c r="R558" s="216">
        <f>Q558*H558</f>
        <v>0.0030000000000000001</v>
      </c>
      <c r="S558" s="216">
        <v>0</v>
      </c>
      <c r="T558" s="217">
        <f>S558*H558</f>
        <v>0</v>
      </c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R558" s="218" t="s">
        <v>474</v>
      </c>
      <c r="AT558" s="218" t="s">
        <v>1040</v>
      </c>
      <c r="AU558" s="218" t="s">
        <v>83</v>
      </c>
      <c r="AY558" s="19" t="s">
        <v>147</v>
      </c>
      <c r="BE558" s="219">
        <f>IF(N558="základní",J558,0)</f>
        <v>0</v>
      </c>
      <c r="BF558" s="219">
        <f>IF(N558="snížená",J558,0)</f>
        <v>0</v>
      </c>
      <c r="BG558" s="219">
        <f>IF(N558="zákl. přenesená",J558,0)</f>
        <v>0</v>
      </c>
      <c r="BH558" s="219">
        <f>IF(N558="sníž. přenesená",J558,0)</f>
        <v>0</v>
      </c>
      <c r="BI558" s="219">
        <f>IF(N558="nulová",J558,0)</f>
        <v>0</v>
      </c>
      <c r="BJ558" s="19" t="s">
        <v>81</v>
      </c>
      <c r="BK558" s="219">
        <f>ROUND(I558*H558,2)</f>
        <v>0</v>
      </c>
      <c r="BL558" s="19" t="s">
        <v>321</v>
      </c>
      <c r="BM558" s="218" t="s">
        <v>1284</v>
      </c>
    </row>
    <row r="559" s="13" customFormat="1">
      <c r="A559" s="13"/>
      <c r="B559" s="231"/>
      <c r="C559" s="232"/>
      <c r="D559" s="222" t="s">
        <v>154</v>
      </c>
      <c r="E559" s="233" t="s">
        <v>19</v>
      </c>
      <c r="F559" s="234" t="s">
        <v>1285</v>
      </c>
      <c r="G559" s="232"/>
      <c r="H559" s="235">
        <v>0.0030000000000000001</v>
      </c>
      <c r="I559" s="236"/>
      <c r="J559" s="232"/>
      <c r="K559" s="232"/>
      <c r="L559" s="237"/>
      <c r="M559" s="238"/>
      <c r="N559" s="239"/>
      <c r="O559" s="239"/>
      <c r="P559" s="239"/>
      <c r="Q559" s="239"/>
      <c r="R559" s="239"/>
      <c r="S559" s="239"/>
      <c r="T559" s="240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41" t="s">
        <v>154</v>
      </c>
      <c r="AU559" s="241" t="s">
        <v>83</v>
      </c>
      <c r="AV559" s="13" t="s">
        <v>83</v>
      </c>
      <c r="AW559" s="13" t="s">
        <v>33</v>
      </c>
      <c r="AX559" s="13" t="s">
        <v>81</v>
      </c>
      <c r="AY559" s="241" t="s">
        <v>147</v>
      </c>
    </row>
    <row r="560" s="2" customFormat="1" ht="33" customHeight="1">
      <c r="A560" s="40"/>
      <c r="B560" s="41"/>
      <c r="C560" s="207" t="s">
        <v>1286</v>
      </c>
      <c r="D560" s="207" t="s">
        <v>148</v>
      </c>
      <c r="E560" s="208" t="s">
        <v>1287</v>
      </c>
      <c r="F560" s="209" t="s">
        <v>1288</v>
      </c>
      <c r="G560" s="210" t="s">
        <v>239</v>
      </c>
      <c r="H560" s="211">
        <v>33.704999999999998</v>
      </c>
      <c r="I560" s="212"/>
      <c r="J560" s="213">
        <f>ROUND(I560*H560,2)</f>
        <v>0</v>
      </c>
      <c r="K560" s="209" t="s">
        <v>240</v>
      </c>
      <c r="L560" s="46"/>
      <c r="M560" s="214" t="s">
        <v>19</v>
      </c>
      <c r="N560" s="215" t="s">
        <v>44</v>
      </c>
      <c r="O560" s="86"/>
      <c r="P560" s="216">
        <f>O560*H560</f>
        <v>0</v>
      </c>
      <c r="Q560" s="216">
        <v>0</v>
      </c>
      <c r="R560" s="216">
        <f>Q560*H560</f>
        <v>0</v>
      </c>
      <c r="S560" s="216">
        <v>0</v>
      </c>
      <c r="T560" s="217">
        <f>S560*H560</f>
        <v>0</v>
      </c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R560" s="218" t="s">
        <v>321</v>
      </c>
      <c r="AT560" s="218" t="s">
        <v>148</v>
      </c>
      <c r="AU560" s="218" t="s">
        <v>83</v>
      </c>
      <c r="AY560" s="19" t="s">
        <v>147</v>
      </c>
      <c r="BE560" s="219">
        <f>IF(N560="základní",J560,0)</f>
        <v>0</v>
      </c>
      <c r="BF560" s="219">
        <f>IF(N560="snížená",J560,0)</f>
        <v>0</v>
      </c>
      <c r="BG560" s="219">
        <f>IF(N560="zákl. přenesená",J560,0)</f>
        <v>0</v>
      </c>
      <c r="BH560" s="219">
        <f>IF(N560="sníž. přenesená",J560,0)</f>
        <v>0</v>
      </c>
      <c r="BI560" s="219">
        <f>IF(N560="nulová",J560,0)</f>
        <v>0</v>
      </c>
      <c r="BJ560" s="19" t="s">
        <v>81</v>
      </c>
      <c r="BK560" s="219">
        <f>ROUND(I560*H560,2)</f>
        <v>0</v>
      </c>
      <c r="BL560" s="19" t="s">
        <v>321</v>
      </c>
      <c r="BM560" s="218" t="s">
        <v>1289</v>
      </c>
    </row>
    <row r="561" s="2" customFormat="1">
      <c r="A561" s="40"/>
      <c r="B561" s="41"/>
      <c r="C561" s="42"/>
      <c r="D561" s="254" t="s">
        <v>242</v>
      </c>
      <c r="E561" s="42"/>
      <c r="F561" s="255" t="s">
        <v>1290</v>
      </c>
      <c r="G561" s="42"/>
      <c r="H561" s="42"/>
      <c r="I561" s="256"/>
      <c r="J561" s="42"/>
      <c r="K561" s="42"/>
      <c r="L561" s="46"/>
      <c r="M561" s="257"/>
      <c r="N561" s="258"/>
      <c r="O561" s="86"/>
      <c r="P561" s="86"/>
      <c r="Q561" s="86"/>
      <c r="R561" s="86"/>
      <c r="S561" s="86"/>
      <c r="T561" s="87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T561" s="19" t="s">
        <v>242</v>
      </c>
      <c r="AU561" s="19" t="s">
        <v>83</v>
      </c>
    </row>
    <row r="562" s="12" customFormat="1">
      <c r="A562" s="12"/>
      <c r="B562" s="220"/>
      <c r="C562" s="221"/>
      <c r="D562" s="222" t="s">
        <v>154</v>
      </c>
      <c r="E562" s="223" t="s">
        <v>19</v>
      </c>
      <c r="F562" s="224" t="s">
        <v>785</v>
      </c>
      <c r="G562" s="221"/>
      <c r="H562" s="223" t="s">
        <v>19</v>
      </c>
      <c r="I562" s="225"/>
      <c r="J562" s="221"/>
      <c r="K562" s="221"/>
      <c r="L562" s="226"/>
      <c r="M562" s="227"/>
      <c r="N562" s="228"/>
      <c r="O562" s="228"/>
      <c r="P562" s="228"/>
      <c r="Q562" s="228"/>
      <c r="R562" s="228"/>
      <c r="S562" s="228"/>
      <c r="T562" s="229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T562" s="230" t="s">
        <v>154</v>
      </c>
      <c r="AU562" s="230" t="s">
        <v>83</v>
      </c>
      <c r="AV562" s="12" t="s">
        <v>81</v>
      </c>
      <c r="AW562" s="12" t="s">
        <v>33</v>
      </c>
      <c r="AX562" s="12" t="s">
        <v>73</v>
      </c>
      <c r="AY562" s="230" t="s">
        <v>147</v>
      </c>
    </row>
    <row r="563" s="13" customFormat="1">
      <c r="A563" s="13"/>
      <c r="B563" s="231"/>
      <c r="C563" s="232"/>
      <c r="D563" s="222" t="s">
        <v>154</v>
      </c>
      <c r="E563" s="233" t="s">
        <v>19</v>
      </c>
      <c r="F563" s="234" t="s">
        <v>1291</v>
      </c>
      <c r="G563" s="232"/>
      <c r="H563" s="235">
        <v>33.704999999999998</v>
      </c>
      <c r="I563" s="236"/>
      <c r="J563" s="232"/>
      <c r="K563" s="232"/>
      <c r="L563" s="237"/>
      <c r="M563" s="238"/>
      <c r="N563" s="239"/>
      <c r="O563" s="239"/>
      <c r="P563" s="239"/>
      <c r="Q563" s="239"/>
      <c r="R563" s="239"/>
      <c r="S563" s="239"/>
      <c r="T563" s="240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1" t="s">
        <v>154</v>
      </c>
      <c r="AU563" s="241" t="s">
        <v>83</v>
      </c>
      <c r="AV563" s="13" t="s">
        <v>83</v>
      </c>
      <c r="AW563" s="13" t="s">
        <v>33</v>
      </c>
      <c r="AX563" s="13" t="s">
        <v>81</v>
      </c>
      <c r="AY563" s="241" t="s">
        <v>147</v>
      </c>
    </row>
    <row r="564" s="2" customFormat="1" ht="16.5" customHeight="1">
      <c r="A564" s="40"/>
      <c r="B564" s="41"/>
      <c r="C564" s="273" t="s">
        <v>1292</v>
      </c>
      <c r="D564" s="273" t="s">
        <v>1040</v>
      </c>
      <c r="E564" s="274" t="s">
        <v>1282</v>
      </c>
      <c r="F564" s="275" t="s">
        <v>1283</v>
      </c>
      <c r="G564" s="276" t="s">
        <v>436</v>
      </c>
      <c r="H564" s="277">
        <v>0.010999999999999999</v>
      </c>
      <c r="I564" s="278"/>
      <c r="J564" s="279">
        <f>ROUND(I564*H564,2)</f>
        <v>0</v>
      </c>
      <c r="K564" s="275" t="s">
        <v>240</v>
      </c>
      <c r="L564" s="280"/>
      <c r="M564" s="281" t="s">
        <v>19</v>
      </c>
      <c r="N564" s="282" t="s">
        <v>44</v>
      </c>
      <c r="O564" s="86"/>
      <c r="P564" s="216">
        <f>O564*H564</f>
        <v>0</v>
      </c>
      <c r="Q564" s="216">
        <v>1</v>
      </c>
      <c r="R564" s="216">
        <f>Q564*H564</f>
        <v>0.010999999999999999</v>
      </c>
      <c r="S564" s="216">
        <v>0</v>
      </c>
      <c r="T564" s="217">
        <f>S564*H564</f>
        <v>0</v>
      </c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R564" s="218" t="s">
        <v>474</v>
      </c>
      <c r="AT564" s="218" t="s">
        <v>1040</v>
      </c>
      <c r="AU564" s="218" t="s">
        <v>83</v>
      </c>
      <c r="AY564" s="19" t="s">
        <v>147</v>
      </c>
      <c r="BE564" s="219">
        <f>IF(N564="základní",J564,0)</f>
        <v>0</v>
      </c>
      <c r="BF564" s="219">
        <f>IF(N564="snížená",J564,0)</f>
        <v>0</v>
      </c>
      <c r="BG564" s="219">
        <f>IF(N564="zákl. přenesená",J564,0)</f>
        <v>0</v>
      </c>
      <c r="BH564" s="219">
        <f>IF(N564="sníž. přenesená",J564,0)</f>
        <v>0</v>
      </c>
      <c r="BI564" s="219">
        <f>IF(N564="nulová",J564,0)</f>
        <v>0</v>
      </c>
      <c r="BJ564" s="19" t="s">
        <v>81</v>
      </c>
      <c r="BK564" s="219">
        <f>ROUND(I564*H564,2)</f>
        <v>0</v>
      </c>
      <c r="BL564" s="19" t="s">
        <v>321</v>
      </c>
      <c r="BM564" s="218" t="s">
        <v>1293</v>
      </c>
    </row>
    <row r="565" s="13" customFormat="1">
      <c r="A565" s="13"/>
      <c r="B565" s="231"/>
      <c r="C565" s="232"/>
      <c r="D565" s="222" t="s">
        <v>154</v>
      </c>
      <c r="E565" s="233" t="s">
        <v>19</v>
      </c>
      <c r="F565" s="234" t="s">
        <v>1294</v>
      </c>
      <c r="G565" s="232"/>
      <c r="H565" s="235">
        <v>0.010999999999999999</v>
      </c>
      <c r="I565" s="236"/>
      <c r="J565" s="232"/>
      <c r="K565" s="232"/>
      <c r="L565" s="237"/>
      <c r="M565" s="238"/>
      <c r="N565" s="239"/>
      <c r="O565" s="239"/>
      <c r="P565" s="239"/>
      <c r="Q565" s="239"/>
      <c r="R565" s="239"/>
      <c r="S565" s="239"/>
      <c r="T565" s="240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1" t="s">
        <v>154</v>
      </c>
      <c r="AU565" s="241" t="s">
        <v>83</v>
      </c>
      <c r="AV565" s="13" t="s">
        <v>83</v>
      </c>
      <c r="AW565" s="13" t="s">
        <v>33</v>
      </c>
      <c r="AX565" s="13" t="s">
        <v>81</v>
      </c>
      <c r="AY565" s="241" t="s">
        <v>147</v>
      </c>
    </row>
    <row r="566" s="2" customFormat="1" ht="24.15" customHeight="1">
      <c r="A566" s="40"/>
      <c r="B566" s="41"/>
      <c r="C566" s="207" t="s">
        <v>1295</v>
      </c>
      <c r="D566" s="207" t="s">
        <v>148</v>
      </c>
      <c r="E566" s="208" t="s">
        <v>1296</v>
      </c>
      <c r="F566" s="209" t="s">
        <v>1297</v>
      </c>
      <c r="G566" s="210" t="s">
        <v>239</v>
      </c>
      <c r="H566" s="211">
        <v>10.85</v>
      </c>
      <c r="I566" s="212"/>
      <c r="J566" s="213">
        <f>ROUND(I566*H566,2)</f>
        <v>0</v>
      </c>
      <c r="K566" s="209" t="s">
        <v>240</v>
      </c>
      <c r="L566" s="46"/>
      <c r="M566" s="214" t="s">
        <v>19</v>
      </c>
      <c r="N566" s="215" t="s">
        <v>44</v>
      </c>
      <c r="O566" s="86"/>
      <c r="P566" s="216">
        <f>O566*H566</f>
        <v>0</v>
      </c>
      <c r="Q566" s="216">
        <v>0.00040000000000000002</v>
      </c>
      <c r="R566" s="216">
        <f>Q566*H566</f>
        <v>0.0043400000000000001</v>
      </c>
      <c r="S566" s="216">
        <v>0</v>
      </c>
      <c r="T566" s="217">
        <f>S566*H566</f>
        <v>0</v>
      </c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R566" s="218" t="s">
        <v>321</v>
      </c>
      <c r="AT566" s="218" t="s">
        <v>148</v>
      </c>
      <c r="AU566" s="218" t="s">
        <v>83</v>
      </c>
      <c r="AY566" s="19" t="s">
        <v>147</v>
      </c>
      <c r="BE566" s="219">
        <f>IF(N566="základní",J566,0)</f>
        <v>0</v>
      </c>
      <c r="BF566" s="219">
        <f>IF(N566="snížená",J566,0)</f>
        <v>0</v>
      </c>
      <c r="BG566" s="219">
        <f>IF(N566="zákl. přenesená",J566,0)</f>
        <v>0</v>
      </c>
      <c r="BH566" s="219">
        <f>IF(N566="sníž. přenesená",J566,0)</f>
        <v>0</v>
      </c>
      <c r="BI566" s="219">
        <f>IF(N566="nulová",J566,0)</f>
        <v>0</v>
      </c>
      <c r="BJ566" s="19" t="s">
        <v>81</v>
      </c>
      <c r="BK566" s="219">
        <f>ROUND(I566*H566,2)</f>
        <v>0</v>
      </c>
      <c r="BL566" s="19" t="s">
        <v>321</v>
      </c>
      <c r="BM566" s="218" t="s">
        <v>1298</v>
      </c>
    </row>
    <row r="567" s="2" customFormat="1">
      <c r="A567" s="40"/>
      <c r="B567" s="41"/>
      <c r="C567" s="42"/>
      <c r="D567" s="254" t="s">
        <v>242</v>
      </c>
      <c r="E567" s="42"/>
      <c r="F567" s="255" t="s">
        <v>1299</v>
      </c>
      <c r="G567" s="42"/>
      <c r="H567" s="42"/>
      <c r="I567" s="256"/>
      <c r="J567" s="42"/>
      <c r="K567" s="42"/>
      <c r="L567" s="46"/>
      <c r="M567" s="257"/>
      <c r="N567" s="258"/>
      <c r="O567" s="86"/>
      <c r="P567" s="86"/>
      <c r="Q567" s="86"/>
      <c r="R567" s="86"/>
      <c r="S567" s="86"/>
      <c r="T567" s="87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T567" s="19" t="s">
        <v>242</v>
      </c>
      <c r="AU567" s="19" t="s">
        <v>83</v>
      </c>
    </row>
    <row r="568" s="12" customFormat="1">
      <c r="A568" s="12"/>
      <c r="B568" s="220"/>
      <c r="C568" s="221"/>
      <c r="D568" s="222" t="s">
        <v>154</v>
      </c>
      <c r="E568" s="223" t="s">
        <v>19</v>
      </c>
      <c r="F568" s="224" t="s">
        <v>785</v>
      </c>
      <c r="G568" s="221"/>
      <c r="H568" s="223" t="s">
        <v>19</v>
      </c>
      <c r="I568" s="225"/>
      <c r="J568" s="221"/>
      <c r="K568" s="221"/>
      <c r="L568" s="226"/>
      <c r="M568" s="227"/>
      <c r="N568" s="228"/>
      <c r="O568" s="228"/>
      <c r="P568" s="228"/>
      <c r="Q568" s="228"/>
      <c r="R568" s="228"/>
      <c r="S568" s="228"/>
      <c r="T568" s="229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T568" s="230" t="s">
        <v>154</v>
      </c>
      <c r="AU568" s="230" t="s">
        <v>83</v>
      </c>
      <c r="AV568" s="12" t="s">
        <v>81</v>
      </c>
      <c r="AW568" s="12" t="s">
        <v>33</v>
      </c>
      <c r="AX568" s="12" t="s">
        <v>73</v>
      </c>
      <c r="AY568" s="230" t="s">
        <v>147</v>
      </c>
    </row>
    <row r="569" s="13" customFormat="1">
      <c r="A569" s="13"/>
      <c r="B569" s="231"/>
      <c r="C569" s="232"/>
      <c r="D569" s="222" t="s">
        <v>154</v>
      </c>
      <c r="E569" s="233" t="s">
        <v>19</v>
      </c>
      <c r="F569" s="234" t="s">
        <v>1280</v>
      </c>
      <c r="G569" s="232"/>
      <c r="H569" s="235">
        <v>10.85</v>
      </c>
      <c r="I569" s="236"/>
      <c r="J569" s="232"/>
      <c r="K569" s="232"/>
      <c r="L569" s="237"/>
      <c r="M569" s="238"/>
      <c r="N569" s="239"/>
      <c r="O569" s="239"/>
      <c r="P569" s="239"/>
      <c r="Q569" s="239"/>
      <c r="R569" s="239"/>
      <c r="S569" s="239"/>
      <c r="T569" s="240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1" t="s">
        <v>154</v>
      </c>
      <c r="AU569" s="241" t="s">
        <v>83</v>
      </c>
      <c r="AV569" s="13" t="s">
        <v>83</v>
      </c>
      <c r="AW569" s="13" t="s">
        <v>33</v>
      </c>
      <c r="AX569" s="13" t="s">
        <v>81</v>
      </c>
      <c r="AY569" s="241" t="s">
        <v>147</v>
      </c>
    </row>
    <row r="570" s="2" customFormat="1" ht="49.05" customHeight="1">
      <c r="A570" s="40"/>
      <c r="B570" s="41"/>
      <c r="C570" s="273" t="s">
        <v>1300</v>
      </c>
      <c r="D570" s="273" t="s">
        <v>1040</v>
      </c>
      <c r="E570" s="274" t="s">
        <v>1301</v>
      </c>
      <c r="F570" s="275" t="s">
        <v>1302</v>
      </c>
      <c r="G570" s="276" t="s">
        <v>239</v>
      </c>
      <c r="H570" s="277">
        <v>12.646000000000001</v>
      </c>
      <c r="I570" s="278"/>
      <c r="J570" s="279">
        <f>ROUND(I570*H570,2)</f>
        <v>0</v>
      </c>
      <c r="K570" s="275" t="s">
        <v>240</v>
      </c>
      <c r="L570" s="280"/>
      <c r="M570" s="281" t="s">
        <v>19</v>
      </c>
      <c r="N570" s="282" t="s">
        <v>44</v>
      </c>
      <c r="O570" s="86"/>
      <c r="P570" s="216">
        <f>O570*H570</f>
        <v>0</v>
      </c>
      <c r="Q570" s="216">
        <v>0.0054000000000000003</v>
      </c>
      <c r="R570" s="216">
        <f>Q570*H570</f>
        <v>0.068288400000000013</v>
      </c>
      <c r="S570" s="216">
        <v>0</v>
      </c>
      <c r="T570" s="217">
        <f>S570*H570</f>
        <v>0</v>
      </c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R570" s="218" t="s">
        <v>474</v>
      </c>
      <c r="AT570" s="218" t="s">
        <v>1040</v>
      </c>
      <c r="AU570" s="218" t="s">
        <v>83</v>
      </c>
      <c r="AY570" s="19" t="s">
        <v>147</v>
      </c>
      <c r="BE570" s="219">
        <f>IF(N570="základní",J570,0)</f>
        <v>0</v>
      </c>
      <c r="BF570" s="219">
        <f>IF(N570="snížená",J570,0)</f>
        <v>0</v>
      </c>
      <c r="BG570" s="219">
        <f>IF(N570="zákl. přenesená",J570,0)</f>
        <v>0</v>
      </c>
      <c r="BH570" s="219">
        <f>IF(N570="sníž. přenesená",J570,0)</f>
        <v>0</v>
      </c>
      <c r="BI570" s="219">
        <f>IF(N570="nulová",J570,0)</f>
        <v>0</v>
      </c>
      <c r="BJ570" s="19" t="s">
        <v>81</v>
      </c>
      <c r="BK570" s="219">
        <f>ROUND(I570*H570,2)</f>
        <v>0</v>
      </c>
      <c r="BL570" s="19" t="s">
        <v>321</v>
      </c>
      <c r="BM570" s="218" t="s">
        <v>1303</v>
      </c>
    </row>
    <row r="571" s="13" customFormat="1">
      <c r="A571" s="13"/>
      <c r="B571" s="231"/>
      <c r="C571" s="232"/>
      <c r="D571" s="222" t="s">
        <v>154</v>
      </c>
      <c r="E571" s="233" t="s">
        <v>19</v>
      </c>
      <c r="F571" s="234" t="s">
        <v>1304</v>
      </c>
      <c r="G571" s="232"/>
      <c r="H571" s="235">
        <v>12.646000000000001</v>
      </c>
      <c r="I571" s="236"/>
      <c r="J571" s="232"/>
      <c r="K571" s="232"/>
      <c r="L571" s="237"/>
      <c r="M571" s="238"/>
      <c r="N571" s="239"/>
      <c r="O571" s="239"/>
      <c r="P571" s="239"/>
      <c r="Q571" s="239"/>
      <c r="R571" s="239"/>
      <c r="S571" s="239"/>
      <c r="T571" s="240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41" t="s">
        <v>154</v>
      </c>
      <c r="AU571" s="241" t="s">
        <v>83</v>
      </c>
      <c r="AV571" s="13" t="s">
        <v>83</v>
      </c>
      <c r="AW571" s="13" t="s">
        <v>33</v>
      </c>
      <c r="AX571" s="13" t="s">
        <v>81</v>
      </c>
      <c r="AY571" s="241" t="s">
        <v>147</v>
      </c>
    </row>
    <row r="572" s="2" customFormat="1" ht="24.15" customHeight="1">
      <c r="A572" s="40"/>
      <c r="B572" s="41"/>
      <c r="C572" s="207" t="s">
        <v>1305</v>
      </c>
      <c r="D572" s="207" t="s">
        <v>148</v>
      </c>
      <c r="E572" s="208" t="s">
        <v>1306</v>
      </c>
      <c r="F572" s="209" t="s">
        <v>1307</v>
      </c>
      <c r="G572" s="210" t="s">
        <v>239</v>
      </c>
      <c r="H572" s="211">
        <v>33.704999999999998</v>
      </c>
      <c r="I572" s="212"/>
      <c r="J572" s="213">
        <f>ROUND(I572*H572,2)</f>
        <v>0</v>
      </c>
      <c r="K572" s="209" t="s">
        <v>240</v>
      </c>
      <c r="L572" s="46"/>
      <c r="M572" s="214" t="s">
        <v>19</v>
      </c>
      <c r="N572" s="215" t="s">
        <v>44</v>
      </c>
      <c r="O572" s="86"/>
      <c r="P572" s="216">
        <f>O572*H572</f>
        <v>0</v>
      </c>
      <c r="Q572" s="216">
        <v>0.00040000000000000002</v>
      </c>
      <c r="R572" s="216">
        <f>Q572*H572</f>
        <v>0.013481999999999999</v>
      </c>
      <c r="S572" s="216">
        <v>0</v>
      </c>
      <c r="T572" s="217">
        <f>S572*H572</f>
        <v>0</v>
      </c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R572" s="218" t="s">
        <v>321</v>
      </c>
      <c r="AT572" s="218" t="s">
        <v>148</v>
      </c>
      <c r="AU572" s="218" t="s">
        <v>83</v>
      </c>
      <c r="AY572" s="19" t="s">
        <v>147</v>
      </c>
      <c r="BE572" s="219">
        <f>IF(N572="základní",J572,0)</f>
        <v>0</v>
      </c>
      <c r="BF572" s="219">
        <f>IF(N572="snížená",J572,0)</f>
        <v>0</v>
      </c>
      <c r="BG572" s="219">
        <f>IF(N572="zákl. přenesená",J572,0)</f>
        <v>0</v>
      </c>
      <c r="BH572" s="219">
        <f>IF(N572="sníž. přenesená",J572,0)</f>
        <v>0</v>
      </c>
      <c r="BI572" s="219">
        <f>IF(N572="nulová",J572,0)</f>
        <v>0</v>
      </c>
      <c r="BJ572" s="19" t="s">
        <v>81</v>
      </c>
      <c r="BK572" s="219">
        <f>ROUND(I572*H572,2)</f>
        <v>0</v>
      </c>
      <c r="BL572" s="19" t="s">
        <v>321</v>
      </c>
      <c r="BM572" s="218" t="s">
        <v>1308</v>
      </c>
    </row>
    <row r="573" s="2" customFormat="1">
      <c r="A573" s="40"/>
      <c r="B573" s="41"/>
      <c r="C573" s="42"/>
      <c r="D573" s="254" t="s">
        <v>242</v>
      </c>
      <c r="E573" s="42"/>
      <c r="F573" s="255" t="s">
        <v>1309</v>
      </c>
      <c r="G573" s="42"/>
      <c r="H573" s="42"/>
      <c r="I573" s="256"/>
      <c r="J573" s="42"/>
      <c r="K573" s="42"/>
      <c r="L573" s="46"/>
      <c r="M573" s="257"/>
      <c r="N573" s="258"/>
      <c r="O573" s="86"/>
      <c r="P573" s="86"/>
      <c r="Q573" s="86"/>
      <c r="R573" s="86"/>
      <c r="S573" s="86"/>
      <c r="T573" s="87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T573" s="19" t="s">
        <v>242</v>
      </c>
      <c r="AU573" s="19" t="s">
        <v>83</v>
      </c>
    </row>
    <row r="574" s="12" customFormat="1">
      <c r="A574" s="12"/>
      <c r="B574" s="220"/>
      <c r="C574" s="221"/>
      <c r="D574" s="222" t="s">
        <v>154</v>
      </c>
      <c r="E574" s="223" t="s">
        <v>19</v>
      </c>
      <c r="F574" s="224" t="s">
        <v>785</v>
      </c>
      <c r="G574" s="221"/>
      <c r="H574" s="223" t="s">
        <v>19</v>
      </c>
      <c r="I574" s="225"/>
      <c r="J574" s="221"/>
      <c r="K574" s="221"/>
      <c r="L574" s="226"/>
      <c r="M574" s="227"/>
      <c r="N574" s="228"/>
      <c r="O574" s="228"/>
      <c r="P574" s="228"/>
      <c r="Q574" s="228"/>
      <c r="R574" s="228"/>
      <c r="S574" s="228"/>
      <c r="T574" s="229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T574" s="230" t="s">
        <v>154</v>
      </c>
      <c r="AU574" s="230" t="s">
        <v>83</v>
      </c>
      <c r="AV574" s="12" t="s">
        <v>81</v>
      </c>
      <c r="AW574" s="12" t="s">
        <v>33</v>
      </c>
      <c r="AX574" s="12" t="s">
        <v>73</v>
      </c>
      <c r="AY574" s="230" t="s">
        <v>147</v>
      </c>
    </row>
    <row r="575" s="13" customFormat="1">
      <c r="A575" s="13"/>
      <c r="B575" s="231"/>
      <c r="C575" s="232"/>
      <c r="D575" s="222" t="s">
        <v>154</v>
      </c>
      <c r="E575" s="233" t="s">
        <v>19</v>
      </c>
      <c r="F575" s="234" t="s">
        <v>1291</v>
      </c>
      <c r="G575" s="232"/>
      <c r="H575" s="235">
        <v>33.704999999999998</v>
      </c>
      <c r="I575" s="236"/>
      <c r="J575" s="232"/>
      <c r="K575" s="232"/>
      <c r="L575" s="237"/>
      <c r="M575" s="238"/>
      <c r="N575" s="239"/>
      <c r="O575" s="239"/>
      <c r="P575" s="239"/>
      <c r="Q575" s="239"/>
      <c r="R575" s="239"/>
      <c r="S575" s="239"/>
      <c r="T575" s="240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1" t="s">
        <v>154</v>
      </c>
      <c r="AU575" s="241" t="s">
        <v>83</v>
      </c>
      <c r="AV575" s="13" t="s">
        <v>83</v>
      </c>
      <c r="AW575" s="13" t="s">
        <v>33</v>
      </c>
      <c r="AX575" s="13" t="s">
        <v>81</v>
      </c>
      <c r="AY575" s="241" t="s">
        <v>147</v>
      </c>
    </row>
    <row r="576" s="2" customFormat="1" ht="49.05" customHeight="1">
      <c r="A576" s="40"/>
      <c r="B576" s="41"/>
      <c r="C576" s="273" t="s">
        <v>1310</v>
      </c>
      <c r="D576" s="273" t="s">
        <v>1040</v>
      </c>
      <c r="E576" s="274" t="s">
        <v>1301</v>
      </c>
      <c r="F576" s="275" t="s">
        <v>1302</v>
      </c>
      <c r="G576" s="276" t="s">
        <v>239</v>
      </c>
      <c r="H576" s="277">
        <v>41.154000000000003</v>
      </c>
      <c r="I576" s="278"/>
      <c r="J576" s="279">
        <f>ROUND(I576*H576,2)</f>
        <v>0</v>
      </c>
      <c r="K576" s="275" t="s">
        <v>240</v>
      </c>
      <c r="L576" s="280"/>
      <c r="M576" s="281" t="s">
        <v>19</v>
      </c>
      <c r="N576" s="282" t="s">
        <v>44</v>
      </c>
      <c r="O576" s="86"/>
      <c r="P576" s="216">
        <f>O576*H576</f>
        <v>0</v>
      </c>
      <c r="Q576" s="216">
        <v>0.0054000000000000003</v>
      </c>
      <c r="R576" s="216">
        <f>Q576*H576</f>
        <v>0.22223160000000003</v>
      </c>
      <c r="S576" s="216">
        <v>0</v>
      </c>
      <c r="T576" s="217">
        <f>S576*H576</f>
        <v>0</v>
      </c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R576" s="218" t="s">
        <v>474</v>
      </c>
      <c r="AT576" s="218" t="s">
        <v>1040</v>
      </c>
      <c r="AU576" s="218" t="s">
        <v>83</v>
      </c>
      <c r="AY576" s="19" t="s">
        <v>147</v>
      </c>
      <c r="BE576" s="219">
        <f>IF(N576="základní",J576,0)</f>
        <v>0</v>
      </c>
      <c r="BF576" s="219">
        <f>IF(N576="snížená",J576,0)</f>
        <v>0</v>
      </c>
      <c r="BG576" s="219">
        <f>IF(N576="zákl. přenesená",J576,0)</f>
        <v>0</v>
      </c>
      <c r="BH576" s="219">
        <f>IF(N576="sníž. přenesená",J576,0)</f>
        <v>0</v>
      </c>
      <c r="BI576" s="219">
        <f>IF(N576="nulová",J576,0)</f>
        <v>0</v>
      </c>
      <c r="BJ576" s="19" t="s">
        <v>81</v>
      </c>
      <c r="BK576" s="219">
        <f>ROUND(I576*H576,2)</f>
        <v>0</v>
      </c>
      <c r="BL576" s="19" t="s">
        <v>321</v>
      </c>
      <c r="BM576" s="218" t="s">
        <v>1311</v>
      </c>
    </row>
    <row r="577" s="13" customFormat="1">
      <c r="A577" s="13"/>
      <c r="B577" s="231"/>
      <c r="C577" s="232"/>
      <c r="D577" s="222" t="s">
        <v>154</v>
      </c>
      <c r="E577" s="233" t="s">
        <v>19</v>
      </c>
      <c r="F577" s="234" t="s">
        <v>1312</v>
      </c>
      <c r="G577" s="232"/>
      <c r="H577" s="235">
        <v>41.154000000000003</v>
      </c>
      <c r="I577" s="236"/>
      <c r="J577" s="232"/>
      <c r="K577" s="232"/>
      <c r="L577" s="237"/>
      <c r="M577" s="238"/>
      <c r="N577" s="239"/>
      <c r="O577" s="239"/>
      <c r="P577" s="239"/>
      <c r="Q577" s="239"/>
      <c r="R577" s="239"/>
      <c r="S577" s="239"/>
      <c r="T577" s="240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41" t="s">
        <v>154</v>
      </c>
      <c r="AU577" s="241" t="s">
        <v>83</v>
      </c>
      <c r="AV577" s="13" t="s">
        <v>83</v>
      </c>
      <c r="AW577" s="13" t="s">
        <v>33</v>
      </c>
      <c r="AX577" s="13" t="s">
        <v>81</v>
      </c>
      <c r="AY577" s="241" t="s">
        <v>147</v>
      </c>
    </row>
    <row r="578" s="2" customFormat="1" ht="33" customHeight="1">
      <c r="A578" s="40"/>
      <c r="B578" s="41"/>
      <c r="C578" s="207" t="s">
        <v>1313</v>
      </c>
      <c r="D578" s="207" t="s">
        <v>148</v>
      </c>
      <c r="E578" s="208" t="s">
        <v>1314</v>
      </c>
      <c r="F578" s="209" t="s">
        <v>1315</v>
      </c>
      <c r="G578" s="210" t="s">
        <v>252</v>
      </c>
      <c r="H578" s="211">
        <v>23.800000000000001</v>
      </c>
      <c r="I578" s="212"/>
      <c r="J578" s="213">
        <f>ROUND(I578*H578,2)</f>
        <v>0</v>
      </c>
      <c r="K578" s="209" t="s">
        <v>240</v>
      </c>
      <c r="L578" s="46"/>
      <c r="M578" s="214" t="s">
        <v>19</v>
      </c>
      <c r="N578" s="215" t="s">
        <v>44</v>
      </c>
      <c r="O578" s="86"/>
      <c r="P578" s="216">
        <f>O578*H578</f>
        <v>0</v>
      </c>
      <c r="Q578" s="216">
        <v>0.00020000000000000001</v>
      </c>
      <c r="R578" s="216">
        <f>Q578*H578</f>
        <v>0.0047600000000000003</v>
      </c>
      <c r="S578" s="216">
        <v>0</v>
      </c>
      <c r="T578" s="217">
        <f>S578*H578</f>
        <v>0</v>
      </c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R578" s="218" t="s">
        <v>321</v>
      </c>
      <c r="AT578" s="218" t="s">
        <v>148</v>
      </c>
      <c r="AU578" s="218" t="s">
        <v>83</v>
      </c>
      <c r="AY578" s="19" t="s">
        <v>147</v>
      </c>
      <c r="BE578" s="219">
        <f>IF(N578="základní",J578,0)</f>
        <v>0</v>
      </c>
      <c r="BF578" s="219">
        <f>IF(N578="snížená",J578,0)</f>
        <v>0</v>
      </c>
      <c r="BG578" s="219">
        <f>IF(N578="zákl. přenesená",J578,0)</f>
        <v>0</v>
      </c>
      <c r="BH578" s="219">
        <f>IF(N578="sníž. přenesená",J578,0)</f>
        <v>0</v>
      </c>
      <c r="BI578" s="219">
        <f>IF(N578="nulová",J578,0)</f>
        <v>0</v>
      </c>
      <c r="BJ578" s="19" t="s">
        <v>81</v>
      </c>
      <c r="BK578" s="219">
        <f>ROUND(I578*H578,2)</f>
        <v>0</v>
      </c>
      <c r="BL578" s="19" t="s">
        <v>321</v>
      </c>
      <c r="BM578" s="218" t="s">
        <v>1316</v>
      </c>
    </row>
    <row r="579" s="2" customFormat="1">
      <c r="A579" s="40"/>
      <c r="B579" s="41"/>
      <c r="C579" s="42"/>
      <c r="D579" s="254" t="s">
        <v>242</v>
      </c>
      <c r="E579" s="42"/>
      <c r="F579" s="255" t="s">
        <v>1317</v>
      </c>
      <c r="G579" s="42"/>
      <c r="H579" s="42"/>
      <c r="I579" s="256"/>
      <c r="J579" s="42"/>
      <c r="K579" s="42"/>
      <c r="L579" s="46"/>
      <c r="M579" s="257"/>
      <c r="N579" s="258"/>
      <c r="O579" s="86"/>
      <c r="P579" s="86"/>
      <c r="Q579" s="86"/>
      <c r="R579" s="86"/>
      <c r="S579" s="86"/>
      <c r="T579" s="87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T579" s="19" t="s">
        <v>242</v>
      </c>
      <c r="AU579" s="19" t="s">
        <v>83</v>
      </c>
    </row>
    <row r="580" s="13" customFormat="1">
      <c r="A580" s="13"/>
      <c r="B580" s="231"/>
      <c r="C580" s="232"/>
      <c r="D580" s="222" t="s">
        <v>154</v>
      </c>
      <c r="E580" s="233" t="s">
        <v>19</v>
      </c>
      <c r="F580" s="234" t="s">
        <v>1318</v>
      </c>
      <c r="G580" s="232"/>
      <c r="H580" s="235">
        <v>13.199999999999999</v>
      </c>
      <c r="I580" s="236"/>
      <c r="J580" s="232"/>
      <c r="K580" s="232"/>
      <c r="L580" s="237"/>
      <c r="M580" s="238"/>
      <c r="N580" s="239"/>
      <c r="O580" s="239"/>
      <c r="P580" s="239"/>
      <c r="Q580" s="239"/>
      <c r="R580" s="239"/>
      <c r="S580" s="239"/>
      <c r="T580" s="240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1" t="s">
        <v>154</v>
      </c>
      <c r="AU580" s="241" t="s">
        <v>83</v>
      </c>
      <c r="AV580" s="13" t="s">
        <v>83</v>
      </c>
      <c r="AW580" s="13" t="s">
        <v>33</v>
      </c>
      <c r="AX580" s="13" t="s">
        <v>73</v>
      </c>
      <c r="AY580" s="241" t="s">
        <v>147</v>
      </c>
    </row>
    <row r="581" s="13" customFormat="1">
      <c r="A581" s="13"/>
      <c r="B581" s="231"/>
      <c r="C581" s="232"/>
      <c r="D581" s="222" t="s">
        <v>154</v>
      </c>
      <c r="E581" s="233" t="s">
        <v>19</v>
      </c>
      <c r="F581" s="234" t="s">
        <v>1319</v>
      </c>
      <c r="G581" s="232"/>
      <c r="H581" s="235">
        <v>10.6</v>
      </c>
      <c r="I581" s="236"/>
      <c r="J581" s="232"/>
      <c r="K581" s="232"/>
      <c r="L581" s="237"/>
      <c r="M581" s="238"/>
      <c r="N581" s="239"/>
      <c r="O581" s="239"/>
      <c r="P581" s="239"/>
      <c r="Q581" s="239"/>
      <c r="R581" s="239"/>
      <c r="S581" s="239"/>
      <c r="T581" s="240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41" t="s">
        <v>154</v>
      </c>
      <c r="AU581" s="241" t="s">
        <v>83</v>
      </c>
      <c r="AV581" s="13" t="s">
        <v>83</v>
      </c>
      <c r="AW581" s="13" t="s">
        <v>33</v>
      </c>
      <c r="AX581" s="13" t="s">
        <v>73</v>
      </c>
      <c r="AY581" s="241" t="s">
        <v>147</v>
      </c>
    </row>
    <row r="582" s="15" customFormat="1">
      <c r="A582" s="15"/>
      <c r="B582" s="259"/>
      <c r="C582" s="260"/>
      <c r="D582" s="222" t="s">
        <v>154</v>
      </c>
      <c r="E582" s="261" t="s">
        <v>19</v>
      </c>
      <c r="F582" s="262" t="s">
        <v>287</v>
      </c>
      <c r="G582" s="260"/>
      <c r="H582" s="263">
        <v>23.799999999999997</v>
      </c>
      <c r="I582" s="264"/>
      <c r="J582" s="260"/>
      <c r="K582" s="260"/>
      <c r="L582" s="265"/>
      <c r="M582" s="266"/>
      <c r="N582" s="267"/>
      <c r="O582" s="267"/>
      <c r="P582" s="267"/>
      <c r="Q582" s="267"/>
      <c r="R582" s="267"/>
      <c r="S582" s="267"/>
      <c r="T582" s="268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T582" s="269" t="s">
        <v>154</v>
      </c>
      <c r="AU582" s="269" t="s">
        <v>83</v>
      </c>
      <c r="AV582" s="15" t="s">
        <v>152</v>
      </c>
      <c r="AW582" s="15" t="s">
        <v>33</v>
      </c>
      <c r="AX582" s="15" t="s">
        <v>81</v>
      </c>
      <c r="AY582" s="269" t="s">
        <v>147</v>
      </c>
    </row>
    <row r="583" s="2" customFormat="1" ht="49.05" customHeight="1">
      <c r="A583" s="40"/>
      <c r="B583" s="41"/>
      <c r="C583" s="273" t="s">
        <v>1320</v>
      </c>
      <c r="D583" s="273" t="s">
        <v>1040</v>
      </c>
      <c r="E583" s="274" t="s">
        <v>1301</v>
      </c>
      <c r="F583" s="275" t="s">
        <v>1302</v>
      </c>
      <c r="G583" s="276" t="s">
        <v>239</v>
      </c>
      <c r="H583" s="277">
        <v>14.994</v>
      </c>
      <c r="I583" s="278"/>
      <c r="J583" s="279">
        <f>ROUND(I583*H583,2)</f>
        <v>0</v>
      </c>
      <c r="K583" s="275" t="s">
        <v>240</v>
      </c>
      <c r="L583" s="280"/>
      <c r="M583" s="281" t="s">
        <v>19</v>
      </c>
      <c r="N583" s="282" t="s">
        <v>44</v>
      </c>
      <c r="O583" s="86"/>
      <c r="P583" s="216">
        <f>O583*H583</f>
        <v>0</v>
      </c>
      <c r="Q583" s="216">
        <v>0.0054000000000000003</v>
      </c>
      <c r="R583" s="216">
        <f>Q583*H583</f>
        <v>0.080967600000000001</v>
      </c>
      <c r="S583" s="216">
        <v>0</v>
      </c>
      <c r="T583" s="217">
        <f>S583*H583</f>
        <v>0</v>
      </c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R583" s="218" t="s">
        <v>474</v>
      </c>
      <c r="AT583" s="218" t="s">
        <v>1040</v>
      </c>
      <c r="AU583" s="218" t="s">
        <v>83</v>
      </c>
      <c r="AY583" s="19" t="s">
        <v>147</v>
      </c>
      <c r="BE583" s="219">
        <f>IF(N583="základní",J583,0)</f>
        <v>0</v>
      </c>
      <c r="BF583" s="219">
        <f>IF(N583="snížená",J583,0)</f>
        <v>0</v>
      </c>
      <c r="BG583" s="219">
        <f>IF(N583="zákl. přenesená",J583,0)</f>
        <v>0</v>
      </c>
      <c r="BH583" s="219">
        <f>IF(N583="sníž. přenesená",J583,0)</f>
        <v>0</v>
      </c>
      <c r="BI583" s="219">
        <f>IF(N583="nulová",J583,0)</f>
        <v>0</v>
      </c>
      <c r="BJ583" s="19" t="s">
        <v>81</v>
      </c>
      <c r="BK583" s="219">
        <f>ROUND(I583*H583,2)</f>
        <v>0</v>
      </c>
      <c r="BL583" s="19" t="s">
        <v>321</v>
      </c>
      <c r="BM583" s="218" t="s">
        <v>1321</v>
      </c>
    </row>
    <row r="584" s="13" customFormat="1">
      <c r="A584" s="13"/>
      <c r="B584" s="231"/>
      <c r="C584" s="232"/>
      <c r="D584" s="222" t="s">
        <v>154</v>
      </c>
      <c r="E584" s="233" t="s">
        <v>19</v>
      </c>
      <c r="F584" s="234" t="s">
        <v>1322</v>
      </c>
      <c r="G584" s="232"/>
      <c r="H584" s="235">
        <v>14.994</v>
      </c>
      <c r="I584" s="236"/>
      <c r="J584" s="232"/>
      <c r="K584" s="232"/>
      <c r="L584" s="237"/>
      <c r="M584" s="238"/>
      <c r="N584" s="239"/>
      <c r="O584" s="239"/>
      <c r="P584" s="239"/>
      <c r="Q584" s="239"/>
      <c r="R584" s="239"/>
      <c r="S584" s="239"/>
      <c r="T584" s="240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1" t="s">
        <v>154</v>
      </c>
      <c r="AU584" s="241" t="s">
        <v>83</v>
      </c>
      <c r="AV584" s="13" t="s">
        <v>83</v>
      </c>
      <c r="AW584" s="13" t="s">
        <v>33</v>
      </c>
      <c r="AX584" s="13" t="s">
        <v>81</v>
      </c>
      <c r="AY584" s="241" t="s">
        <v>147</v>
      </c>
    </row>
    <row r="585" s="2" customFormat="1" ht="55.5" customHeight="1">
      <c r="A585" s="40"/>
      <c r="B585" s="41"/>
      <c r="C585" s="207" t="s">
        <v>1323</v>
      </c>
      <c r="D585" s="207" t="s">
        <v>148</v>
      </c>
      <c r="E585" s="208" t="s">
        <v>1324</v>
      </c>
      <c r="F585" s="209" t="s">
        <v>1325</v>
      </c>
      <c r="G585" s="210" t="s">
        <v>436</v>
      </c>
      <c r="H585" s="211">
        <v>0.40799999999999997</v>
      </c>
      <c r="I585" s="212"/>
      <c r="J585" s="213">
        <f>ROUND(I585*H585,2)</f>
        <v>0</v>
      </c>
      <c r="K585" s="209" t="s">
        <v>240</v>
      </c>
      <c r="L585" s="46"/>
      <c r="M585" s="214" t="s">
        <v>19</v>
      </c>
      <c r="N585" s="215" t="s">
        <v>44</v>
      </c>
      <c r="O585" s="86"/>
      <c r="P585" s="216">
        <f>O585*H585</f>
        <v>0</v>
      </c>
      <c r="Q585" s="216">
        <v>0</v>
      </c>
      <c r="R585" s="216">
        <f>Q585*H585</f>
        <v>0</v>
      </c>
      <c r="S585" s="216">
        <v>0</v>
      </c>
      <c r="T585" s="217">
        <f>S585*H585</f>
        <v>0</v>
      </c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R585" s="218" t="s">
        <v>321</v>
      </c>
      <c r="AT585" s="218" t="s">
        <v>148</v>
      </c>
      <c r="AU585" s="218" t="s">
        <v>83</v>
      </c>
      <c r="AY585" s="19" t="s">
        <v>147</v>
      </c>
      <c r="BE585" s="219">
        <f>IF(N585="základní",J585,0)</f>
        <v>0</v>
      </c>
      <c r="BF585" s="219">
        <f>IF(N585="snížená",J585,0)</f>
        <v>0</v>
      </c>
      <c r="BG585" s="219">
        <f>IF(N585="zákl. přenesená",J585,0)</f>
        <v>0</v>
      </c>
      <c r="BH585" s="219">
        <f>IF(N585="sníž. přenesená",J585,0)</f>
        <v>0</v>
      </c>
      <c r="BI585" s="219">
        <f>IF(N585="nulová",J585,0)</f>
        <v>0</v>
      </c>
      <c r="BJ585" s="19" t="s">
        <v>81</v>
      </c>
      <c r="BK585" s="219">
        <f>ROUND(I585*H585,2)</f>
        <v>0</v>
      </c>
      <c r="BL585" s="19" t="s">
        <v>321</v>
      </c>
      <c r="BM585" s="218" t="s">
        <v>1326</v>
      </c>
    </row>
    <row r="586" s="2" customFormat="1">
      <c r="A586" s="40"/>
      <c r="B586" s="41"/>
      <c r="C586" s="42"/>
      <c r="D586" s="254" t="s">
        <v>242</v>
      </c>
      <c r="E586" s="42"/>
      <c r="F586" s="255" t="s">
        <v>1327</v>
      </c>
      <c r="G586" s="42"/>
      <c r="H586" s="42"/>
      <c r="I586" s="256"/>
      <c r="J586" s="42"/>
      <c r="K586" s="42"/>
      <c r="L586" s="46"/>
      <c r="M586" s="257"/>
      <c r="N586" s="258"/>
      <c r="O586" s="86"/>
      <c r="P586" s="86"/>
      <c r="Q586" s="86"/>
      <c r="R586" s="86"/>
      <c r="S586" s="86"/>
      <c r="T586" s="87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T586" s="19" t="s">
        <v>242</v>
      </c>
      <c r="AU586" s="19" t="s">
        <v>83</v>
      </c>
    </row>
    <row r="587" s="11" customFormat="1" ht="22.8" customHeight="1">
      <c r="A587" s="11"/>
      <c r="B587" s="193"/>
      <c r="C587" s="194"/>
      <c r="D587" s="195" t="s">
        <v>72</v>
      </c>
      <c r="E587" s="252" t="s">
        <v>1328</v>
      </c>
      <c r="F587" s="252" t="s">
        <v>1329</v>
      </c>
      <c r="G587" s="194"/>
      <c r="H587" s="194"/>
      <c r="I587" s="197"/>
      <c r="J587" s="253">
        <f>BK587</f>
        <v>0</v>
      </c>
      <c r="K587" s="194"/>
      <c r="L587" s="199"/>
      <c r="M587" s="200"/>
      <c r="N587" s="201"/>
      <c r="O587" s="201"/>
      <c r="P587" s="202">
        <f>SUM(P588:P593)</f>
        <v>0</v>
      </c>
      <c r="Q587" s="201"/>
      <c r="R587" s="202">
        <f>SUM(R588:R593)</f>
        <v>0</v>
      </c>
      <c r="S587" s="201"/>
      <c r="T587" s="203">
        <f>SUM(T588:T593)</f>
        <v>0</v>
      </c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R587" s="204" t="s">
        <v>83</v>
      </c>
      <c r="AT587" s="205" t="s">
        <v>72</v>
      </c>
      <c r="AU587" s="205" t="s">
        <v>81</v>
      </c>
      <c r="AY587" s="204" t="s">
        <v>147</v>
      </c>
      <c r="BK587" s="206">
        <f>SUM(BK588:BK593)</f>
        <v>0</v>
      </c>
    </row>
    <row r="588" s="2" customFormat="1" ht="16.5" customHeight="1">
      <c r="A588" s="40"/>
      <c r="B588" s="41"/>
      <c r="C588" s="207" t="s">
        <v>1330</v>
      </c>
      <c r="D588" s="207" t="s">
        <v>148</v>
      </c>
      <c r="E588" s="208" t="s">
        <v>1331</v>
      </c>
      <c r="F588" s="209" t="s">
        <v>1332</v>
      </c>
      <c r="G588" s="210" t="s">
        <v>429</v>
      </c>
      <c r="H588" s="211">
        <v>8</v>
      </c>
      <c r="I588" s="212"/>
      <c r="J588" s="213">
        <f>ROUND(I588*H588,2)</f>
        <v>0</v>
      </c>
      <c r="K588" s="209" t="s">
        <v>19</v>
      </c>
      <c r="L588" s="46"/>
      <c r="M588" s="214" t="s">
        <v>19</v>
      </c>
      <c r="N588" s="215" t="s">
        <v>44</v>
      </c>
      <c r="O588" s="86"/>
      <c r="P588" s="216">
        <f>O588*H588</f>
        <v>0</v>
      </c>
      <c r="Q588" s="216">
        <v>0</v>
      </c>
      <c r="R588" s="216">
        <f>Q588*H588</f>
        <v>0</v>
      </c>
      <c r="S588" s="216">
        <v>0</v>
      </c>
      <c r="T588" s="217">
        <f>S588*H588</f>
        <v>0</v>
      </c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R588" s="218" t="s">
        <v>321</v>
      </c>
      <c r="AT588" s="218" t="s">
        <v>148</v>
      </c>
      <c r="AU588" s="218" t="s">
        <v>83</v>
      </c>
      <c r="AY588" s="19" t="s">
        <v>147</v>
      </c>
      <c r="BE588" s="219">
        <f>IF(N588="základní",J588,0)</f>
        <v>0</v>
      </c>
      <c r="BF588" s="219">
        <f>IF(N588="snížená",J588,0)</f>
        <v>0</v>
      </c>
      <c r="BG588" s="219">
        <f>IF(N588="zákl. přenesená",J588,0)</f>
        <v>0</v>
      </c>
      <c r="BH588" s="219">
        <f>IF(N588="sníž. přenesená",J588,0)</f>
        <v>0</v>
      </c>
      <c r="BI588" s="219">
        <f>IF(N588="nulová",J588,0)</f>
        <v>0</v>
      </c>
      <c r="BJ588" s="19" t="s">
        <v>81</v>
      </c>
      <c r="BK588" s="219">
        <f>ROUND(I588*H588,2)</f>
        <v>0</v>
      </c>
      <c r="BL588" s="19" t="s">
        <v>321</v>
      </c>
      <c r="BM588" s="218" t="s">
        <v>1333</v>
      </c>
    </row>
    <row r="589" s="12" customFormat="1">
      <c r="A589" s="12"/>
      <c r="B589" s="220"/>
      <c r="C589" s="221"/>
      <c r="D589" s="222" t="s">
        <v>154</v>
      </c>
      <c r="E589" s="223" t="s">
        <v>19</v>
      </c>
      <c r="F589" s="224" t="s">
        <v>1334</v>
      </c>
      <c r="G589" s="221"/>
      <c r="H589" s="223" t="s">
        <v>19</v>
      </c>
      <c r="I589" s="225"/>
      <c r="J589" s="221"/>
      <c r="K589" s="221"/>
      <c r="L589" s="226"/>
      <c r="M589" s="227"/>
      <c r="N589" s="228"/>
      <c r="O589" s="228"/>
      <c r="P589" s="228"/>
      <c r="Q589" s="228"/>
      <c r="R589" s="228"/>
      <c r="S589" s="228"/>
      <c r="T589" s="229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T589" s="230" t="s">
        <v>154</v>
      </c>
      <c r="AU589" s="230" t="s">
        <v>83</v>
      </c>
      <c r="AV589" s="12" t="s">
        <v>81</v>
      </c>
      <c r="AW589" s="12" t="s">
        <v>33</v>
      </c>
      <c r="AX589" s="12" t="s">
        <v>73</v>
      </c>
      <c r="AY589" s="230" t="s">
        <v>147</v>
      </c>
    </row>
    <row r="590" s="12" customFormat="1">
      <c r="A590" s="12"/>
      <c r="B590" s="220"/>
      <c r="C590" s="221"/>
      <c r="D590" s="222" t="s">
        <v>154</v>
      </c>
      <c r="E590" s="223" t="s">
        <v>19</v>
      </c>
      <c r="F590" s="224" t="s">
        <v>1335</v>
      </c>
      <c r="G590" s="221"/>
      <c r="H590" s="223" t="s">
        <v>19</v>
      </c>
      <c r="I590" s="225"/>
      <c r="J590" s="221"/>
      <c r="K590" s="221"/>
      <c r="L590" s="226"/>
      <c r="M590" s="227"/>
      <c r="N590" s="228"/>
      <c r="O590" s="228"/>
      <c r="P590" s="228"/>
      <c r="Q590" s="228"/>
      <c r="R590" s="228"/>
      <c r="S590" s="228"/>
      <c r="T590" s="229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T590" s="230" t="s">
        <v>154</v>
      </c>
      <c r="AU590" s="230" t="s">
        <v>83</v>
      </c>
      <c r="AV590" s="12" t="s">
        <v>81</v>
      </c>
      <c r="AW590" s="12" t="s">
        <v>33</v>
      </c>
      <c r="AX590" s="12" t="s">
        <v>73</v>
      </c>
      <c r="AY590" s="230" t="s">
        <v>147</v>
      </c>
    </row>
    <row r="591" s="13" customFormat="1">
      <c r="A591" s="13"/>
      <c r="B591" s="231"/>
      <c r="C591" s="232"/>
      <c r="D591" s="222" t="s">
        <v>154</v>
      </c>
      <c r="E591" s="233" t="s">
        <v>19</v>
      </c>
      <c r="F591" s="234" t="s">
        <v>189</v>
      </c>
      <c r="G591" s="232"/>
      <c r="H591" s="235">
        <v>8</v>
      </c>
      <c r="I591" s="236"/>
      <c r="J591" s="232"/>
      <c r="K591" s="232"/>
      <c r="L591" s="237"/>
      <c r="M591" s="238"/>
      <c r="N591" s="239"/>
      <c r="O591" s="239"/>
      <c r="P591" s="239"/>
      <c r="Q591" s="239"/>
      <c r="R591" s="239"/>
      <c r="S591" s="239"/>
      <c r="T591" s="240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41" t="s">
        <v>154</v>
      </c>
      <c r="AU591" s="241" t="s">
        <v>83</v>
      </c>
      <c r="AV591" s="13" t="s">
        <v>83</v>
      </c>
      <c r="AW591" s="13" t="s">
        <v>33</v>
      </c>
      <c r="AX591" s="13" t="s">
        <v>81</v>
      </c>
      <c r="AY591" s="241" t="s">
        <v>147</v>
      </c>
    </row>
    <row r="592" s="2" customFormat="1" ht="49.05" customHeight="1">
      <c r="A592" s="40"/>
      <c r="B592" s="41"/>
      <c r="C592" s="207" t="s">
        <v>1336</v>
      </c>
      <c r="D592" s="207" t="s">
        <v>148</v>
      </c>
      <c r="E592" s="208" t="s">
        <v>1337</v>
      </c>
      <c r="F592" s="209" t="s">
        <v>1338</v>
      </c>
      <c r="G592" s="210" t="s">
        <v>1339</v>
      </c>
      <c r="H592" s="283"/>
      <c r="I592" s="212"/>
      <c r="J592" s="213">
        <f>ROUND(I592*H592,2)</f>
        <v>0</v>
      </c>
      <c r="K592" s="209" t="s">
        <v>240</v>
      </c>
      <c r="L592" s="46"/>
      <c r="M592" s="214" t="s">
        <v>19</v>
      </c>
      <c r="N592" s="215" t="s">
        <v>44</v>
      </c>
      <c r="O592" s="86"/>
      <c r="P592" s="216">
        <f>O592*H592</f>
        <v>0</v>
      </c>
      <c r="Q592" s="216">
        <v>0</v>
      </c>
      <c r="R592" s="216">
        <f>Q592*H592</f>
        <v>0</v>
      </c>
      <c r="S592" s="216">
        <v>0</v>
      </c>
      <c r="T592" s="217">
        <f>S592*H592</f>
        <v>0</v>
      </c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R592" s="218" t="s">
        <v>321</v>
      </c>
      <c r="AT592" s="218" t="s">
        <v>148</v>
      </c>
      <c r="AU592" s="218" t="s">
        <v>83</v>
      </c>
      <c r="AY592" s="19" t="s">
        <v>147</v>
      </c>
      <c r="BE592" s="219">
        <f>IF(N592="základní",J592,0)</f>
        <v>0</v>
      </c>
      <c r="BF592" s="219">
        <f>IF(N592="snížená",J592,0)</f>
        <v>0</v>
      </c>
      <c r="BG592" s="219">
        <f>IF(N592="zákl. přenesená",J592,0)</f>
        <v>0</v>
      </c>
      <c r="BH592" s="219">
        <f>IF(N592="sníž. přenesená",J592,0)</f>
        <v>0</v>
      </c>
      <c r="BI592" s="219">
        <f>IF(N592="nulová",J592,0)</f>
        <v>0</v>
      </c>
      <c r="BJ592" s="19" t="s">
        <v>81</v>
      </c>
      <c r="BK592" s="219">
        <f>ROUND(I592*H592,2)</f>
        <v>0</v>
      </c>
      <c r="BL592" s="19" t="s">
        <v>321</v>
      </c>
      <c r="BM592" s="218" t="s">
        <v>1340</v>
      </c>
    </row>
    <row r="593" s="2" customFormat="1">
      <c r="A593" s="40"/>
      <c r="B593" s="41"/>
      <c r="C593" s="42"/>
      <c r="D593" s="254" t="s">
        <v>242</v>
      </c>
      <c r="E593" s="42"/>
      <c r="F593" s="255" t="s">
        <v>1341</v>
      </c>
      <c r="G593" s="42"/>
      <c r="H593" s="42"/>
      <c r="I593" s="256"/>
      <c r="J593" s="42"/>
      <c r="K593" s="42"/>
      <c r="L593" s="46"/>
      <c r="M593" s="257"/>
      <c r="N593" s="258"/>
      <c r="O593" s="86"/>
      <c r="P593" s="86"/>
      <c r="Q593" s="86"/>
      <c r="R593" s="86"/>
      <c r="S593" s="86"/>
      <c r="T593" s="87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T593" s="19" t="s">
        <v>242</v>
      </c>
      <c r="AU593" s="19" t="s">
        <v>83</v>
      </c>
    </row>
    <row r="594" s="11" customFormat="1" ht="22.8" customHeight="1">
      <c r="A594" s="11"/>
      <c r="B594" s="193"/>
      <c r="C594" s="194"/>
      <c r="D594" s="195" t="s">
        <v>72</v>
      </c>
      <c r="E594" s="252" t="s">
        <v>509</v>
      </c>
      <c r="F594" s="252" t="s">
        <v>510</v>
      </c>
      <c r="G594" s="194"/>
      <c r="H594" s="194"/>
      <c r="I594" s="197"/>
      <c r="J594" s="253">
        <f>BK594</f>
        <v>0</v>
      </c>
      <c r="K594" s="194"/>
      <c r="L594" s="199"/>
      <c r="M594" s="200"/>
      <c r="N594" s="201"/>
      <c r="O594" s="201"/>
      <c r="P594" s="202">
        <f>SUM(P595:P609)</f>
        <v>0</v>
      </c>
      <c r="Q594" s="201"/>
      <c r="R594" s="202">
        <f>SUM(R595:R609)</f>
        <v>1.4351992500000002</v>
      </c>
      <c r="S594" s="201"/>
      <c r="T594" s="203">
        <f>SUM(T595:T609)</f>
        <v>0</v>
      </c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R594" s="204" t="s">
        <v>83</v>
      </c>
      <c r="AT594" s="205" t="s">
        <v>72</v>
      </c>
      <c r="AU594" s="205" t="s">
        <v>81</v>
      </c>
      <c r="AY594" s="204" t="s">
        <v>147</v>
      </c>
      <c r="BK594" s="206">
        <f>SUM(BK595:BK609)</f>
        <v>0</v>
      </c>
    </row>
    <row r="595" s="2" customFormat="1" ht="37.8" customHeight="1">
      <c r="A595" s="40"/>
      <c r="B595" s="41"/>
      <c r="C595" s="207" t="s">
        <v>1342</v>
      </c>
      <c r="D595" s="207" t="s">
        <v>148</v>
      </c>
      <c r="E595" s="208" t="s">
        <v>1343</v>
      </c>
      <c r="F595" s="209" t="s">
        <v>1344</v>
      </c>
      <c r="G595" s="210" t="s">
        <v>239</v>
      </c>
      <c r="H595" s="211">
        <v>419.10000000000002</v>
      </c>
      <c r="I595" s="212"/>
      <c r="J595" s="213">
        <f>ROUND(I595*H595,2)</f>
        <v>0</v>
      </c>
      <c r="K595" s="209" t="s">
        <v>240</v>
      </c>
      <c r="L595" s="46"/>
      <c r="M595" s="214" t="s">
        <v>19</v>
      </c>
      <c r="N595" s="215" t="s">
        <v>44</v>
      </c>
      <c r="O595" s="86"/>
      <c r="P595" s="216">
        <f>O595*H595</f>
        <v>0</v>
      </c>
      <c r="Q595" s="216">
        <v>0</v>
      </c>
      <c r="R595" s="216">
        <f>Q595*H595</f>
        <v>0</v>
      </c>
      <c r="S595" s="216">
        <v>0</v>
      </c>
      <c r="T595" s="217">
        <f>S595*H595</f>
        <v>0</v>
      </c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R595" s="218" t="s">
        <v>321</v>
      </c>
      <c r="AT595" s="218" t="s">
        <v>148</v>
      </c>
      <c r="AU595" s="218" t="s">
        <v>83</v>
      </c>
      <c r="AY595" s="19" t="s">
        <v>147</v>
      </c>
      <c r="BE595" s="219">
        <f>IF(N595="základní",J595,0)</f>
        <v>0</v>
      </c>
      <c r="BF595" s="219">
        <f>IF(N595="snížená",J595,0)</f>
        <v>0</v>
      </c>
      <c r="BG595" s="219">
        <f>IF(N595="zákl. přenesená",J595,0)</f>
        <v>0</v>
      </c>
      <c r="BH595" s="219">
        <f>IF(N595="sníž. přenesená",J595,0)</f>
        <v>0</v>
      </c>
      <c r="BI595" s="219">
        <f>IF(N595="nulová",J595,0)</f>
        <v>0</v>
      </c>
      <c r="BJ595" s="19" t="s">
        <v>81</v>
      </c>
      <c r="BK595" s="219">
        <f>ROUND(I595*H595,2)</f>
        <v>0</v>
      </c>
      <c r="BL595" s="19" t="s">
        <v>321</v>
      </c>
      <c r="BM595" s="218" t="s">
        <v>1345</v>
      </c>
    </row>
    <row r="596" s="2" customFormat="1">
      <c r="A596" s="40"/>
      <c r="B596" s="41"/>
      <c r="C596" s="42"/>
      <c r="D596" s="254" t="s">
        <v>242</v>
      </c>
      <c r="E596" s="42"/>
      <c r="F596" s="255" t="s">
        <v>1346</v>
      </c>
      <c r="G596" s="42"/>
      <c r="H596" s="42"/>
      <c r="I596" s="256"/>
      <c r="J596" s="42"/>
      <c r="K596" s="42"/>
      <c r="L596" s="46"/>
      <c r="M596" s="257"/>
      <c r="N596" s="258"/>
      <c r="O596" s="86"/>
      <c r="P596" s="86"/>
      <c r="Q596" s="86"/>
      <c r="R596" s="86"/>
      <c r="S596" s="86"/>
      <c r="T596" s="87"/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T596" s="19" t="s">
        <v>242</v>
      </c>
      <c r="AU596" s="19" t="s">
        <v>83</v>
      </c>
    </row>
    <row r="597" s="12" customFormat="1">
      <c r="A597" s="12"/>
      <c r="B597" s="220"/>
      <c r="C597" s="221"/>
      <c r="D597" s="222" t="s">
        <v>154</v>
      </c>
      <c r="E597" s="223" t="s">
        <v>19</v>
      </c>
      <c r="F597" s="224" t="s">
        <v>1347</v>
      </c>
      <c r="G597" s="221"/>
      <c r="H597" s="223" t="s">
        <v>19</v>
      </c>
      <c r="I597" s="225"/>
      <c r="J597" s="221"/>
      <c r="K597" s="221"/>
      <c r="L597" s="226"/>
      <c r="M597" s="227"/>
      <c r="N597" s="228"/>
      <c r="O597" s="228"/>
      <c r="P597" s="228"/>
      <c r="Q597" s="228"/>
      <c r="R597" s="228"/>
      <c r="S597" s="228"/>
      <c r="T597" s="229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T597" s="230" t="s">
        <v>154</v>
      </c>
      <c r="AU597" s="230" t="s">
        <v>83</v>
      </c>
      <c r="AV597" s="12" t="s">
        <v>81</v>
      </c>
      <c r="AW597" s="12" t="s">
        <v>33</v>
      </c>
      <c r="AX597" s="12" t="s">
        <v>73</v>
      </c>
      <c r="AY597" s="230" t="s">
        <v>147</v>
      </c>
    </row>
    <row r="598" s="13" customFormat="1">
      <c r="A598" s="13"/>
      <c r="B598" s="231"/>
      <c r="C598" s="232"/>
      <c r="D598" s="222" t="s">
        <v>154</v>
      </c>
      <c r="E598" s="233" t="s">
        <v>19</v>
      </c>
      <c r="F598" s="234" t="s">
        <v>1128</v>
      </c>
      <c r="G598" s="232"/>
      <c r="H598" s="235">
        <v>419.10000000000002</v>
      </c>
      <c r="I598" s="236"/>
      <c r="J598" s="232"/>
      <c r="K598" s="232"/>
      <c r="L598" s="237"/>
      <c r="M598" s="238"/>
      <c r="N598" s="239"/>
      <c r="O598" s="239"/>
      <c r="P598" s="239"/>
      <c r="Q598" s="239"/>
      <c r="R598" s="239"/>
      <c r="S598" s="239"/>
      <c r="T598" s="240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41" t="s">
        <v>154</v>
      </c>
      <c r="AU598" s="241" t="s">
        <v>83</v>
      </c>
      <c r="AV598" s="13" t="s">
        <v>83</v>
      </c>
      <c r="AW598" s="13" t="s">
        <v>33</v>
      </c>
      <c r="AX598" s="13" t="s">
        <v>81</v>
      </c>
      <c r="AY598" s="241" t="s">
        <v>147</v>
      </c>
    </row>
    <row r="599" s="2" customFormat="1" ht="24.15" customHeight="1">
      <c r="A599" s="40"/>
      <c r="B599" s="41"/>
      <c r="C599" s="273" t="s">
        <v>1348</v>
      </c>
      <c r="D599" s="273" t="s">
        <v>1040</v>
      </c>
      <c r="E599" s="274" t="s">
        <v>1349</v>
      </c>
      <c r="F599" s="275" t="s">
        <v>1350</v>
      </c>
      <c r="G599" s="276" t="s">
        <v>239</v>
      </c>
      <c r="H599" s="277">
        <v>440.05500000000001</v>
      </c>
      <c r="I599" s="278"/>
      <c r="J599" s="279">
        <f>ROUND(I599*H599,2)</f>
        <v>0</v>
      </c>
      <c r="K599" s="275" t="s">
        <v>240</v>
      </c>
      <c r="L599" s="280"/>
      <c r="M599" s="281" t="s">
        <v>19</v>
      </c>
      <c r="N599" s="282" t="s">
        <v>44</v>
      </c>
      <c r="O599" s="86"/>
      <c r="P599" s="216">
        <f>O599*H599</f>
        <v>0</v>
      </c>
      <c r="Q599" s="216">
        <v>0.0030000000000000001</v>
      </c>
      <c r="R599" s="216">
        <f>Q599*H599</f>
        <v>1.320165</v>
      </c>
      <c r="S599" s="216">
        <v>0</v>
      </c>
      <c r="T599" s="217">
        <f>S599*H599</f>
        <v>0</v>
      </c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R599" s="218" t="s">
        <v>474</v>
      </c>
      <c r="AT599" s="218" t="s">
        <v>1040</v>
      </c>
      <c r="AU599" s="218" t="s">
        <v>83</v>
      </c>
      <c r="AY599" s="19" t="s">
        <v>147</v>
      </c>
      <c r="BE599" s="219">
        <f>IF(N599="základní",J599,0)</f>
        <v>0</v>
      </c>
      <c r="BF599" s="219">
        <f>IF(N599="snížená",J599,0)</f>
        <v>0</v>
      </c>
      <c r="BG599" s="219">
        <f>IF(N599="zákl. přenesená",J599,0)</f>
        <v>0</v>
      </c>
      <c r="BH599" s="219">
        <f>IF(N599="sníž. přenesená",J599,0)</f>
        <v>0</v>
      </c>
      <c r="BI599" s="219">
        <f>IF(N599="nulová",J599,0)</f>
        <v>0</v>
      </c>
      <c r="BJ599" s="19" t="s">
        <v>81</v>
      </c>
      <c r="BK599" s="219">
        <f>ROUND(I599*H599,2)</f>
        <v>0</v>
      </c>
      <c r="BL599" s="19" t="s">
        <v>321</v>
      </c>
      <c r="BM599" s="218" t="s">
        <v>1351</v>
      </c>
    </row>
    <row r="600" s="13" customFormat="1">
      <c r="A600" s="13"/>
      <c r="B600" s="231"/>
      <c r="C600" s="232"/>
      <c r="D600" s="222" t="s">
        <v>154</v>
      </c>
      <c r="E600" s="233" t="s">
        <v>19</v>
      </c>
      <c r="F600" s="234" t="s">
        <v>1352</v>
      </c>
      <c r="G600" s="232"/>
      <c r="H600" s="235">
        <v>440.05500000000001</v>
      </c>
      <c r="I600" s="236"/>
      <c r="J600" s="232"/>
      <c r="K600" s="232"/>
      <c r="L600" s="237"/>
      <c r="M600" s="238"/>
      <c r="N600" s="239"/>
      <c r="O600" s="239"/>
      <c r="P600" s="239"/>
      <c r="Q600" s="239"/>
      <c r="R600" s="239"/>
      <c r="S600" s="239"/>
      <c r="T600" s="240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1" t="s">
        <v>154</v>
      </c>
      <c r="AU600" s="241" t="s">
        <v>83</v>
      </c>
      <c r="AV600" s="13" t="s">
        <v>83</v>
      </c>
      <c r="AW600" s="13" t="s">
        <v>33</v>
      </c>
      <c r="AX600" s="13" t="s">
        <v>81</v>
      </c>
      <c r="AY600" s="241" t="s">
        <v>147</v>
      </c>
    </row>
    <row r="601" s="2" customFormat="1" ht="49.05" customHeight="1">
      <c r="A601" s="40"/>
      <c r="B601" s="41"/>
      <c r="C601" s="207" t="s">
        <v>1353</v>
      </c>
      <c r="D601" s="207" t="s">
        <v>148</v>
      </c>
      <c r="E601" s="208" t="s">
        <v>1354</v>
      </c>
      <c r="F601" s="209" t="s">
        <v>1355</v>
      </c>
      <c r="G601" s="210" t="s">
        <v>239</v>
      </c>
      <c r="H601" s="211">
        <v>34.965000000000003</v>
      </c>
      <c r="I601" s="212"/>
      <c r="J601" s="213">
        <f>ROUND(I601*H601,2)</f>
        <v>0</v>
      </c>
      <c r="K601" s="209" t="s">
        <v>240</v>
      </c>
      <c r="L601" s="46"/>
      <c r="M601" s="214" t="s">
        <v>19</v>
      </c>
      <c r="N601" s="215" t="s">
        <v>44</v>
      </c>
      <c r="O601" s="86"/>
      <c r="P601" s="216">
        <f>O601*H601</f>
        <v>0</v>
      </c>
      <c r="Q601" s="216">
        <v>5.0000000000000002E-05</v>
      </c>
      <c r="R601" s="216">
        <f>Q601*H601</f>
        <v>0.0017482500000000002</v>
      </c>
      <c r="S601" s="216">
        <v>0</v>
      </c>
      <c r="T601" s="217">
        <f>S601*H601</f>
        <v>0</v>
      </c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R601" s="218" t="s">
        <v>321</v>
      </c>
      <c r="AT601" s="218" t="s">
        <v>148</v>
      </c>
      <c r="AU601" s="218" t="s">
        <v>83</v>
      </c>
      <c r="AY601" s="19" t="s">
        <v>147</v>
      </c>
      <c r="BE601" s="219">
        <f>IF(N601="základní",J601,0)</f>
        <v>0</v>
      </c>
      <c r="BF601" s="219">
        <f>IF(N601="snížená",J601,0)</f>
        <v>0</v>
      </c>
      <c r="BG601" s="219">
        <f>IF(N601="zákl. přenesená",J601,0)</f>
        <v>0</v>
      </c>
      <c r="BH601" s="219">
        <f>IF(N601="sníž. přenesená",J601,0)</f>
        <v>0</v>
      </c>
      <c r="BI601" s="219">
        <f>IF(N601="nulová",J601,0)</f>
        <v>0</v>
      </c>
      <c r="BJ601" s="19" t="s">
        <v>81</v>
      </c>
      <c r="BK601" s="219">
        <f>ROUND(I601*H601,2)</f>
        <v>0</v>
      </c>
      <c r="BL601" s="19" t="s">
        <v>321</v>
      </c>
      <c r="BM601" s="218" t="s">
        <v>1356</v>
      </c>
    </row>
    <row r="602" s="2" customFormat="1">
      <c r="A602" s="40"/>
      <c r="B602" s="41"/>
      <c r="C602" s="42"/>
      <c r="D602" s="254" t="s">
        <v>242</v>
      </c>
      <c r="E602" s="42"/>
      <c r="F602" s="255" t="s">
        <v>1357</v>
      </c>
      <c r="G602" s="42"/>
      <c r="H602" s="42"/>
      <c r="I602" s="256"/>
      <c r="J602" s="42"/>
      <c r="K602" s="42"/>
      <c r="L602" s="46"/>
      <c r="M602" s="257"/>
      <c r="N602" s="258"/>
      <c r="O602" s="86"/>
      <c r="P602" s="86"/>
      <c r="Q602" s="86"/>
      <c r="R602" s="86"/>
      <c r="S602" s="86"/>
      <c r="T602" s="87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T602" s="19" t="s">
        <v>242</v>
      </c>
      <c r="AU602" s="19" t="s">
        <v>83</v>
      </c>
    </row>
    <row r="603" s="12" customFormat="1">
      <c r="A603" s="12"/>
      <c r="B603" s="220"/>
      <c r="C603" s="221"/>
      <c r="D603" s="222" t="s">
        <v>154</v>
      </c>
      <c r="E603" s="223" t="s">
        <v>19</v>
      </c>
      <c r="F603" s="224" t="s">
        <v>1358</v>
      </c>
      <c r="G603" s="221"/>
      <c r="H603" s="223" t="s">
        <v>19</v>
      </c>
      <c r="I603" s="225"/>
      <c r="J603" s="221"/>
      <c r="K603" s="221"/>
      <c r="L603" s="226"/>
      <c r="M603" s="227"/>
      <c r="N603" s="228"/>
      <c r="O603" s="228"/>
      <c r="P603" s="228"/>
      <c r="Q603" s="228"/>
      <c r="R603" s="228"/>
      <c r="S603" s="228"/>
      <c r="T603" s="229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T603" s="230" t="s">
        <v>154</v>
      </c>
      <c r="AU603" s="230" t="s">
        <v>83</v>
      </c>
      <c r="AV603" s="12" t="s">
        <v>81</v>
      </c>
      <c r="AW603" s="12" t="s">
        <v>33</v>
      </c>
      <c r="AX603" s="12" t="s">
        <v>73</v>
      </c>
      <c r="AY603" s="230" t="s">
        <v>147</v>
      </c>
    </row>
    <row r="604" s="12" customFormat="1">
      <c r="A604" s="12"/>
      <c r="B604" s="220"/>
      <c r="C604" s="221"/>
      <c r="D604" s="222" t="s">
        <v>154</v>
      </c>
      <c r="E604" s="223" t="s">
        <v>19</v>
      </c>
      <c r="F604" s="224" t="s">
        <v>785</v>
      </c>
      <c r="G604" s="221"/>
      <c r="H604" s="223" t="s">
        <v>19</v>
      </c>
      <c r="I604" s="225"/>
      <c r="J604" s="221"/>
      <c r="K604" s="221"/>
      <c r="L604" s="226"/>
      <c r="M604" s="227"/>
      <c r="N604" s="228"/>
      <c r="O604" s="228"/>
      <c r="P604" s="228"/>
      <c r="Q604" s="228"/>
      <c r="R604" s="228"/>
      <c r="S604" s="228"/>
      <c r="T604" s="229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T604" s="230" t="s">
        <v>154</v>
      </c>
      <c r="AU604" s="230" t="s">
        <v>83</v>
      </c>
      <c r="AV604" s="12" t="s">
        <v>81</v>
      </c>
      <c r="AW604" s="12" t="s">
        <v>33</v>
      </c>
      <c r="AX604" s="12" t="s">
        <v>73</v>
      </c>
      <c r="AY604" s="230" t="s">
        <v>147</v>
      </c>
    </row>
    <row r="605" s="13" customFormat="1">
      <c r="A605" s="13"/>
      <c r="B605" s="231"/>
      <c r="C605" s="232"/>
      <c r="D605" s="222" t="s">
        <v>154</v>
      </c>
      <c r="E605" s="233" t="s">
        <v>19</v>
      </c>
      <c r="F605" s="234" t="s">
        <v>1359</v>
      </c>
      <c r="G605" s="232"/>
      <c r="H605" s="235">
        <v>34.965000000000003</v>
      </c>
      <c r="I605" s="236"/>
      <c r="J605" s="232"/>
      <c r="K605" s="232"/>
      <c r="L605" s="237"/>
      <c r="M605" s="238"/>
      <c r="N605" s="239"/>
      <c r="O605" s="239"/>
      <c r="P605" s="239"/>
      <c r="Q605" s="239"/>
      <c r="R605" s="239"/>
      <c r="S605" s="239"/>
      <c r="T605" s="240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41" t="s">
        <v>154</v>
      </c>
      <c r="AU605" s="241" t="s">
        <v>83</v>
      </c>
      <c r="AV605" s="13" t="s">
        <v>83</v>
      </c>
      <c r="AW605" s="13" t="s">
        <v>33</v>
      </c>
      <c r="AX605" s="13" t="s">
        <v>81</v>
      </c>
      <c r="AY605" s="241" t="s">
        <v>147</v>
      </c>
    </row>
    <row r="606" s="2" customFormat="1" ht="24.15" customHeight="1">
      <c r="A606" s="40"/>
      <c r="B606" s="41"/>
      <c r="C606" s="273" t="s">
        <v>1360</v>
      </c>
      <c r="D606" s="273" t="s">
        <v>1040</v>
      </c>
      <c r="E606" s="274" t="s">
        <v>1361</v>
      </c>
      <c r="F606" s="275" t="s">
        <v>1362</v>
      </c>
      <c r="G606" s="276" t="s">
        <v>239</v>
      </c>
      <c r="H606" s="277">
        <v>37.762</v>
      </c>
      <c r="I606" s="278"/>
      <c r="J606" s="279">
        <f>ROUND(I606*H606,2)</f>
        <v>0</v>
      </c>
      <c r="K606" s="275" t="s">
        <v>240</v>
      </c>
      <c r="L606" s="280"/>
      <c r="M606" s="281" t="s">
        <v>19</v>
      </c>
      <c r="N606" s="282" t="s">
        <v>44</v>
      </c>
      <c r="O606" s="86"/>
      <c r="P606" s="216">
        <f>O606*H606</f>
        <v>0</v>
      </c>
      <c r="Q606" s="216">
        <v>0.0030000000000000001</v>
      </c>
      <c r="R606" s="216">
        <f>Q606*H606</f>
        <v>0.113286</v>
      </c>
      <c r="S606" s="216">
        <v>0</v>
      </c>
      <c r="T606" s="217">
        <f>S606*H606</f>
        <v>0</v>
      </c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R606" s="218" t="s">
        <v>474</v>
      </c>
      <c r="AT606" s="218" t="s">
        <v>1040</v>
      </c>
      <c r="AU606" s="218" t="s">
        <v>83</v>
      </c>
      <c r="AY606" s="19" t="s">
        <v>147</v>
      </c>
      <c r="BE606" s="219">
        <f>IF(N606="základní",J606,0)</f>
        <v>0</v>
      </c>
      <c r="BF606" s="219">
        <f>IF(N606="snížená",J606,0)</f>
        <v>0</v>
      </c>
      <c r="BG606" s="219">
        <f>IF(N606="zákl. přenesená",J606,0)</f>
        <v>0</v>
      </c>
      <c r="BH606" s="219">
        <f>IF(N606="sníž. přenesená",J606,0)</f>
        <v>0</v>
      </c>
      <c r="BI606" s="219">
        <f>IF(N606="nulová",J606,0)</f>
        <v>0</v>
      </c>
      <c r="BJ606" s="19" t="s">
        <v>81</v>
      </c>
      <c r="BK606" s="219">
        <f>ROUND(I606*H606,2)</f>
        <v>0</v>
      </c>
      <c r="BL606" s="19" t="s">
        <v>321</v>
      </c>
      <c r="BM606" s="218" t="s">
        <v>1363</v>
      </c>
    </row>
    <row r="607" s="13" customFormat="1">
      <c r="A607" s="13"/>
      <c r="B607" s="231"/>
      <c r="C607" s="232"/>
      <c r="D607" s="222" t="s">
        <v>154</v>
      </c>
      <c r="E607" s="233" t="s">
        <v>19</v>
      </c>
      <c r="F607" s="234" t="s">
        <v>1364</v>
      </c>
      <c r="G607" s="232"/>
      <c r="H607" s="235">
        <v>37.762</v>
      </c>
      <c r="I607" s="236"/>
      <c r="J607" s="232"/>
      <c r="K607" s="232"/>
      <c r="L607" s="237"/>
      <c r="M607" s="238"/>
      <c r="N607" s="239"/>
      <c r="O607" s="239"/>
      <c r="P607" s="239"/>
      <c r="Q607" s="239"/>
      <c r="R607" s="239"/>
      <c r="S607" s="239"/>
      <c r="T607" s="240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41" t="s">
        <v>154</v>
      </c>
      <c r="AU607" s="241" t="s">
        <v>83</v>
      </c>
      <c r="AV607" s="13" t="s">
        <v>83</v>
      </c>
      <c r="AW607" s="13" t="s">
        <v>33</v>
      </c>
      <c r="AX607" s="13" t="s">
        <v>81</v>
      </c>
      <c r="AY607" s="241" t="s">
        <v>147</v>
      </c>
    </row>
    <row r="608" s="2" customFormat="1" ht="49.05" customHeight="1">
      <c r="A608" s="40"/>
      <c r="B608" s="41"/>
      <c r="C608" s="207" t="s">
        <v>1365</v>
      </c>
      <c r="D608" s="207" t="s">
        <v>148</v>
      </c>
      <c r="E608" s="208" t="s">
        <v>1366</v>
      </c>
      <c r="F608" s="209" t="s">
        <v>1367</v>
      </c>
      <c r="G608" s="210" t="s">
        <v>436</v>
      </c>
      <c r="H608" s="211">
        <v>1.4350000000000001</v>
      </c>
      <c r="I608" s="212"/>
      <c r="J608" s="213">
        <f>ROUND(I608*H608,2)</f>
        <v>0</v>
      </c>
      <c r="K608" s="209" t="s">
        <v>240</v>
      </c>
      <c r="L608" s="46"/>
      <c r="M608" s="214" t="s">
        <v>19</v>
      </c>
      <c r="N608" s="215" t="s">
        <v>44</v>
      </c>
      <c r="O608" s="86"/>
      <c r="P608" s="216">
        <f>O608*H608</f>
        <v>0</v>
      </c>
      <c r="Q608" s="216">
        <v>0</v>
      </c>
      <c r="R608" s="216">
        <f>Q608*H608</f>
        <v>0</v>
      </c>
      <c r="S608" s="216">
        <v>0</v>
      </c>
      <c r="T608" s="217">
        <f>S608*H608</f>
        <v>0</v>
      </c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R608" s="218" t="s">
        <v>321</v>
      </c>
      <c r="AT608" s="218" t="s">
        <v>148</v>
      </c>
      <c r="AU608" s="218" t="s">
        <v>83</v>
      </c>
      <c r="AY608" s="19" t="s">
        <v>147</v>
      </c>
      <c r="BE608" s="219">
        <f>IF(N608="základní",J608,0)</f>
        <v>0</v>
      </c>
      <c r="BF608" s="219">
        <f>IF(N608="snížená",J608,0)</f>
        <v>0</v>
      </c>
      <c r="BG608" s="219">
        <f>IF(N608="zákl. přenesená",J608,0)</f>
        <v>0</v>
      </c>
      <c r="BH608" s="219">
        <f>IF(N608="sníž. přenesená",J608,0)</f>
        <v>0</v>
      </c>
      <c r="BI608" s="219">
        <f>IF(N608="nulová",J608,0)</f>
        <v>0</v>
      </c>
      <c r="BJ608" s="19" t="s">
        <v>81</v>
      </c>
      <c r="BK608" s="219">
        <f>ROUND(I608*H608,2)</f>
        <v>0</v>
      </c>
      <c r="BL608" s="19" t="s">
        <v>321</v>
      </c>
      <c r="BM608" s="218" t="s">
        <v>1368</v>
      </c>
    </row>
    <row r="609" s="2" customFormat="1">
      <c r="A609" s="40"/>
      <c r="B609" s="41"/>
      <c r="C609" s="42"/>
      <c r="D609" s="254" t="s">
        <v>242</v>
      </c>
      <c r="E609" s="42"/>
      <c r="F609" s="255" t="s">
        <v>1369</v>
      </c>
      <c r="G609" s="42"/>
      <c r="H609" s="42"/>
      <c r="I609" s="256"/>
      <c r="J609" s="42"/>
      <c r="K609" s="42"/>
      <c r="L609" s="46"/>
      <c r="M609" s="257"/>
      <c r="N609" s="258"/>
      <c r="O609" s="86"/>
      <c r="P609" s="86"/>
      <c r="Q609" s="86"/>
      <c r="R609" s="86"/>
      <c r="S609" s="86"/>
      <c r="T609" s="87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T609" s="19" t="s">
        <v>242</v>
      </c>
      <c r="AU609" s="19" t="s">
        <v>83</v>
      </c>
    </row>
    <row r="610" s="11" customFormat="1" ht="22.8" customHeight="1">
      <c r="A610" s="11"/>
      <c r="B610" s="193"/>
      <c r="C610" s="194"/>
      <c r="D610" s="195" t="s">
        <v>72</v>
      </c>
      <c r="E610" s="252" t="s">
        <v>1370</v>
      </c>
      <c r="F610" s="252" t="s">
        <v>1371</v>
      </c>
      <c r="G610" s="194"/>
      <c r="H610" s="194"/>
      <c r="I610" s="197"/>
      <c r="J610" s="253">
        <f>BK610</f>
        <v>0</v>
      </c>
      <c r="K610" s="194"/>
      <c r="L610" s="199"/>
      <c r="M610" s="200"/>
      <c r="N610" s="201"/>
      <c r="O610" s="201"/>
      <c r="P610" s="202">
        <f>SUM(P611:P616)</f>
        <v>0</v>
      </c>
      <c r="Q610" s="201"/>
      <c r="R610" s="202">
        <f>SUM(R611:R616)</f>
        <v>0.13398210000000002</v>
      </c>
      <c r="S610" s="201"/>
      <c r="T610" s="203">
        <f>SUM(T611:T616)</f>
        <v>0</v>
      </c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R610" s="204" t="s">
        <v>83</v>
      </c>
      <c r="AT610" s="205" t="s">
        <v>72</v>
      </c>
      <c r="AU610" s="205" t="s">
        <v>81</v>
      </c>
      <c r="AY610" s="204" t="s">
        <v>147</v>
      </c>
      <c r="BK610" s="206">
        <f>SUM(BK611:BK616)</f>
        <v>0</v>
      </c>
    </row>
    <row r="611" s="2" customFormat="1" ht="33" customHeight="1">
      <c r="A611" s="40"/>
      <c r="B611" s="41"/>
      <c r="C611" s="207" t="s">
        <v>1372</v>
      </c>
      <c r="D611" s="207" t="s">
        <v>148</v>
      </c>
      <c r="E611" s="208" t="s">
        <v>1373</v>
      </c>
      <c r="F611" s="209" t="s">
        <v>1374</v>
      </c>
      <c r="G611" s="210" t="s">
        <v>239</v>
      </c>
      <c r="H611" s="211">
        <v>5.3550000000000004</v>
      </c>
      <c r="I611" s="212"/>
      <c r="J611" s="213">
        <f>ROUND(I611*H611,2)</f>
        <v>0</v>
      </c>
      <c r="K611" s="209" t="s">
        <v>240</v>
      </c>
      <c r="L611" s="46"/>
      <c r="M611" s="214" t="s">
        <v>19</v>
      </c>
      <c r="N611" s="215" t="s">
        <v>44</v>
      </c>
      <c r="O611" s="86"/>
      <c r="P611" s="216">
        <f>O611*H611</f>
        <v>0</v>
      </c>
      <c r="Q611" s="216">
        <v>0.025020000000000001</v>
      </c>
      <c r="R611" s="216">
        <f>Q611*H611</f>
        <v>0.13398210000000002</v>
      </c>
      <c r="S611" s="216">
        <v>0</v>
      </c>
      <c r="T611" s="217">
        <f>S611*H611</f>
        <v>0</v>
      </c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R611" s="218" t="s">
        <v>321</v>
      </c>
      <c r="AT611" s="218" t="s">
        <v>148</v>
      </c>
      <c r="AU611" s="218" t="s">
        <v>83</v>
      </c>
      <c r="AY611" s="19" t="s">
        <v>147</v>
      </c>
      <c r="BE611" s="219">
        <f>IF(N611="základní",J611,0)</f>
        <v>0</v>
      </c>
      <c r="BF611" s="219">
        <f>IF(N611="snížená",J611,0)</f>
        <v>0</v>
      </c>
      <c r="BG611" s="219">
        <f>IF(N611="zákl. přenesená",J611,0)</f>
        <v>0</v>
      </c>
      <c r="BH611" s="219">
        <f>IF(N611="sníž. přenesená",J611,0)</f>
        <v>0</v>
      </c>
      <c r="BI611" s="219">
        <f>IF(N611="nulová",J611,0)</f>
        <v>0</v>
      </c>
      <c r="BJ611" s="19" t="s">
        <v>81</v>
      </c>
      <c r="BK611" s="219">
        <f>ROUND(I611*H611,2)</f>
        <v>0</v>
      </c>
      <c r="BL611" s="19" t="s">
        <v>321</v>
      </c>
      <c r="BM611" s="218" t="s">
        <v>1375</v>
      </c>
    </row>
    <row r="612" s="2" customFormat="1">
      <c r="A612" s="40"/>
      <c r="B612" s="41"/>
      <c r="C612" s="42"/>
      <c r="D612" s="254" t="s">
        <v>242</v>
      </c>
      <c r="E612" s="42"/>
      <c r="F612" s="255" t="s">
        <v>1376</v>
      </c>
      <c r="G612" s="42"/>
      <c r="H612" s="42"/>
      <c r="I612" s="256"/>
      <c r="J612" s="42"/>
      <c r="K612" s="42"/>
      <c r="L612" s="46"/>
      <c r="M612" s="257"/>
      <c r="N612" s="258"/>
      <c r="O612" s="86"/>
      <c r="P612" s="86"/>
      <c r="Q612" s="86"/>
      <c r="R612" s="86"/>
      <c r="S612" s="86"/>
      <c r="T612" s="87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T612" s="19" t="s">
        <v>242</v>
      </c>
      <c r="AU612" s="19" t="s">
        <v>83</v>
      </c>
    </row>
    <row r="613" s="12" customFormat="1">
      <c r="A613" s="12"/>
      <c r="B613" s="220"/>
      <c r="C613" s="221"/>
      <c r="D613" s="222" t="s">
        <v>154</v>
      </c>
      <c r="E613" s="223" t="s">
        <v>19</v>
      </c>
      <c r="F613" s="224" t="s">
        <v>1377</v>
      </c>
      <c r="G613" s="221"/>
      <c r="H613" s="223" t="s">
        <v>19</v>
      </c>
      <c r="I613" s="225"/>
      <c r="J613" s="221"/>
      <c r="K613" s="221"/>
      <c r="L613" s="226"/>
      <c r="M613" s="227"/>
      <c r="N613" s="228"/>
      <c r="O613" s="228"/>
      <c r="P613" s="228"/>
      <c r="Q613" s="228"/>
      <c r="R613" s="228"/>
      <c r="S613" s="228"/>
      <c r="T613" s="229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T613" s="230" t="s">
        <v>154</v>
      </c>
      <c r="AU613" s="230" t="s">
        <v>83</v>
      </c>
      <c r="AV613" s="12" t="s">
        <v>81</v>
      </c>
      <c r="AW613" s="12" t="s">
        <v>33</v>
      </c>
      <c r="AX613" s="12" t="s">
        <v>73</v>
      </c>
      <c r="AY613" s="230" t="s">
        <v>147</v>
      </c>
    </row>
    <row r="614" s="13" customFormat="1">
      <c r="A614" s="13"/>
      <c r="B614" s="231"/>
      <c r="C614" s="232"/>
      <c r="D614" s="222" t="s">
        <v>154</v>
      </c>
      <c r="E614" s="233" t="s">
        <v>19</v>
      </c>
      <c r="F614" s="234" t="s">
        <v>1378</v>
      </c>
      <c r="G614" s="232"/>
      <c r="H614" s="235">
        <v>5.3550000000000004</v>
      </c>
      <c r="I614" s="236"/>
      <c r="J614" s="232"/>
      <c r="K614" s="232"/>
      <c r="L614" s="237"/>
      <c r="M614" s="238"/>
      <c r="N614" s="239"/>
      <c r="O614" s="239"/>
      <c r="P614" s="239"/>
      <c r="Q614" s="239"/>
      <c r="R614" s="239"/>
      <c r="S614" s="239"/>
      <c r="T614" s="240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41" t="s">
        <v>154</v>
      </c>
      <c r="AU614" s="241" t="s">
        <v>83</v>
      </c>
      <c r="AV614" s="13" t="s">
        <v>83</v>
      </c>
      <c r="AW614" s="13" t="s">
        <v>33</v>
      </c>
      <c r="AX614" s="13" t="s">
        <v>81</v>
      </c>
      <c r="AY614" s="241" t="s">
        <v>147</v>
      </c>
    </row>
    <row r="615" s="2" customFormat="1" ht="49.05" customHeight="1">
      <c r="A615" s="40"/>
      <c r="B615" s="41"/>
      <c r="C615" s="207" t="s">
        <v>1379</v>
      </c>
      <c r="D615" s="207" t="s">
        <v>148</v>
      </c>
      <c r="E615" s="208" t="s">
        <v>1380</v>
      </c>
      <c r="F615" s="209" t="s">
        <v>1381</v>
      </c>
      <c r="G615" s="210" t="s">
        <v>436</v>
      </c>
      <c r="H615" s="211">
        <v>0.13400000000000001</v>
      </c>
      <c r="I615" s="212"/>
      <c r="J615" s="213">
        <f>ROUND(I615*H615,2)</f>
        <v>0</v>
      </c>
      <c r="K615" s="209" t="s">
        <v>240</v>
      </c>
      <c r="L615" s="46"/>
      <c r="M615" s="214" t="s">
        <v>19</v>
      </c>
      <c r="N615" s="215" t="s">
        <v>44</v>
      </c>
      <c r="O615" s="86"/>
      <c r="P615" s="216">
        <f>O615*H615</f>
        <v>0</v>
      </c>
      <c r="Q615" s="216">
        <v>0</v>
      </c>
      <c r="R615" s="216">
        <f>Q615*H615</f>
        <v>0</v>
      </c>
      <c r="S615" s="216">
        <v>0</v>
      </c>
      <c r="T615" s="217">
        <f>S615*H615</f>
        <v>0</v>
      </c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R615" s="218" t="s">
        <v>321</v>
      </c>
      <c r="AT615" s="218" t="s">
        <v>148</v>
      </c>
      <c r="AU615" s="218" t="s">
        <v>83</v>
      </c>
      <c r="AY615" s="19" t="s">
        <v>147</v>
      </c>
      <c r="BE615" s="219">
        <f>IF(N615="základní",J615,0)</f>
        <v>0</v>
      </c>
      <c r="BF615" s="219">
        <f>IF(N615="snížená",J615,0)</f>
        <v>0</v>
      </c>
      <c r="BG615" s="219">
        <f>IF(N615="zákl. přenesená",J615,0)</f>
        <v>0</v>
      </c>
      <c r="BH615" s="219">
        <f>IF(N615="sníž. přenesená",J615,0)</f>
        <v>0</v>
      </c>
      <c r="BI615" s="219">
        <f>IF(N615="nulová",J615,0)</f>
        <v>0</v>
      </c>
      <c r="BJ615" s="19" t="s">
        <v>81</v>
      </c>
      <c r="BK615" s="219">
        <f>ROUND(I615*H615,2)</f>
        <v>0</v>
      </c>
      <c r="BL615" s="19" t="s">
        <v>321</v>
      </c>
      <c r="BM615" s="218" t="s">
        <v>1382</v>
      </c>
    </row>
    <row r="616" s="2" customFormat="1">
      <c r="A616" s="40"/>
      <c r="B616" s="41"/>
      <c r="C616" s="42"/>
      <c r="D616" s="254" t="s">
        <v>242</v>
      </c>
      <c r="E616" s="42"/>
      <c r="F616" s="255" t="s">
        <v>1383</v>
      </c>
      <c r="G616" s="42"/>
      <c r="H616" s="42"/>
      <c r="I616" s="256"/>
      <c r="J616" s="42"/>
      <c r="K616" s="42"/>
      <c r="L616" s="46"/>
      <c r="M616" s="257"/>
      <c r="N616" s="258"/>
      <c r="O616" s="86"/>
      <c r="P616" s="86"/>
      <c r="Q616" s="86"/>
      <c r="R616" s="86"/>
      <c r="S616" s="86"/>
      <c r="T616" s="87"/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T616" s="19" t="s">
        <v>242</v>
      </c>
      <c r="AU616" s="19" t="s">
        <v>83</v>
      </c>
    </row>
    <row r="617" s="11" customFormat="1" ht="22.8" customHeight="1">
      <c r="A617" s="11"/>
      <c r="B617" s="193"/>
      <c r="C617" s="194"/>
      <c r="D617" s="195" t="s">
        <v>72</v>
      </c>
      <c r="E617" s="252" t="s">
        <v>1384</v>
      </c>
      <c r="F617" s="252" t="s">
        <v>1385</v>
      </c>
      <c r="G617" s="194"/>
      <c r="H617" s="194"/>
      <c r="I617" s="197"/>
      <c r="J617" s="253">
        <f>BK617</f>
        <v>0</v>
      </c>
      <c r="K617" s="194"/>
      <c r="L617" s="199"/>
      <c r="M617" s="200"/>
      <c r="N617" s="201"/>
      <c r="O617" s="201"/>
      <c r="P617" s="202">
        <f>SUM(P618:P630)</f>
        <v>0</v>
      </c>
      <c r="Q617" s="201"/>
      <c r="R617" s="202">
        <f>SUM(R618:R630)</f>
        <v>0.065063249999999989</v>
      </c>
      <c r="S617" s="201"/>
      <c r="T617" s="203">
        <f>SUM(T618:T630)</f>
        <v>0</v>
      </c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R617" s="204" t="s">
        <v>83</v>
      </c>
      <c r="AT617" s="205" t="s">
        <v>72</v>
      </c>
      <c r="AU617" s="205" t="s">
        <v>81</v>
      </c>
      <c r="AY617" s="204" t="s">
        <v>147</v>
      </c>
      <c r="BK617" s="206">
        <f>SUM(BK618:BK630)</f>
        <v>0</v>
      </c>
    </row>
    <row r="618" s="2" customFormat="1" ht="44.25" customHeight="1">
      <c r="A618" s="40"/>
      <c r="B618" s="41"/>
      <c r="C618" s="207" t="s">
        <v>1386</v>
      </c>
      <c r="D618" s="207" t="s">
        <v>148</v>
      </c>
      <c r="E618" s="208" t="s">
        <v>1387</v>
      </c>
      <c r="F618" s="209" t="s">
        <v>1388</v>
      </c>
      <c r="G618" s="210" t="s">
        <v>239</v>
      </c>
      <c r="H618" s="211">
        <v>5.3550000000000004</v>
      </c>
      <c r="I618" s="212"/>
      <c r="J618" s="213">
        <f>ROUND(I618*H618,2)</f>
        <v>0</v>
      </c>
      <c r="K618" s="209" t="s">
        <v>240</v>
      </c>
      <c r="L618" s="46"/>
      <c r="M618" s="214" t="s">
        <v>19</v>
      </c>
      <c r="N618" s="215" t="s">
        <v>44</v>
      </c>
      <c r="O618" s="86"/>
      <c r="P618" s="216">
        <f>O618*H618</f>
        <v>0</v>
      </c>
      <c r="Q618" s="216">
        <v>0.00029999999999999997</v>
      </c>
      <c r="R618" s="216">
        <f>Q618*H618</f>
        <v>0.0016065000000000001</v>
      </c>
      <c r="S618" s="216">
        <v>0</v>
      </c>
      <c r="T618" s="217">
        <f>S618*H618</f>
        <v>0</v>
      </c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R618" s="218" t="s">
        <v>152</v>
      </c>
      <c r="AT618" s="218" t="s">
        <v>148</v>
      </c>
      <c r="AU618" s="218" t="s">
        <v>83</v>
      </c>
      <c r="AY618" s="19" t="s">
        <v>147</v>
      </c>
      <c r="BE618" s="219">
        <f>IF(N618="základní",J618,0)</f>
        <v>0</v>
      </c>
      <c r="BF618" s="219">
        <f>IF(N618="snížená",J618,0)</f>
        <v>0</v>
      </c>
      <c r="BG618" s="219">
        <f>IF(N618="zákl. přenesená",J618,0)</f>
        <v>0</v>
      </c>
      <c r="BH618" s="219">
        <f>IF(N618="sníž. přenesená",J618,0)</f>
        <v>0</v>
      </c>
      <c r="BI618" s="219">
        <f>IF(N618="nulová",J618,0)</f>
        <v>0</v>
      </c>
      <c r="BJ618" s="19" t="s">
        <v>81</v>
      </c>
      <c r="BK618" s="219">
        <f>ROUND(I618*H618,2)</f>
        <v>0</v>
      </c>
      <c r="BL618" s="19" t="s">
        <v>152</v>
      </c>
      <c r="BM618" s="218" t="s">
        <v>1389</v>
      </c>
    </row>
    <row r="619" s="2" customFormat="1">
      <c r="A619" s="40"/>
      <c r="B619" s="41"/>
      <c r="C619" s="42"/>
      <c r="D619" s="254" t="s">
        <v>242</v>
      </c>
      <c r="E619" s="42"/>
      <c r="F619" s="255" t="s">
        <v>1390</v>
      </c>
      <c r="G619" s="42"/>
      <c r="H619" s="42"/>
      <c r="I619" s="256"/>
      <c r="J619" s="42"/>
      <c r="K619" s="42"/>
      <c r="L619" s="46"/>
      <c r="M619" s="257"/>
      <c r="N619" s="258"/>
      <c r="O619" s="86"/>
      <c r="P619" s="86"/>
      <c r="Q619" s="86"/>
      <c r="R619" s="86"/>
      <c r="S619" s="86"/>
      <c r="T619" s="87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T619" s="19" t="s">
        <v>242</v>
      </c>
      <c r="AU619" s="19" t="s">
        <v>83</v>
      </c>
    </row>
    <row r="620" s="12" customFormat="1">
      <c r="A620" s="12"/>
      <c r="B620" s="220"/>
      <c r="C620" s="221"/>
      <c r="D620" s="222" t="s">
        <v>154</v>
      </c>
      <c r="E620" s="223" t="s">
        <v>19</v>
      </c>
      <c r="F620" s="224" t="s">
        <v>1377</v>
      </c>
      <c r="G620" s="221"/>
      <c r="H620" s="223" t="s">
        <v>19</v>
      </c>
      <c r="I620" s="225"/>
      <c r="J620" s="221"/>
      <c r="K620" s="221"/>
      <c r="L620" s="226"/>
      <c r="M620" s="227"/>
      <c r="N620" s="228"/>
      <c r="O620" s="228"/>
      <c r="P620" s="228"/>
      <c r="Q620" s="228"/>
      <c r="R620" s="228"/>
      <c r="S620" s="228"/>
      <c r="T620" s="229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T620" s="230" t="s">
        <v>154</v>
      </c>
      <c r="AU620" s="230" t="s">
        <v>83</v>
      </c>
      <c r="AV620" s="12" t="s">
        <v>81</v>
      </c>
      <c r="AW620" s="12" t="s">
        <v>33</v>
      </c>
      <c r="AX620" s="12" t="s">
        <v>73</v>
      </c>
      <c r="AY620" s="230" t="s">
        <v>147</v>
      </c>
    </row>
    <row r="621" s="13" customFormat="1">
      <c r="A621" s="13"/>
      <c r="B621" s="231"/>
      <c r="C621" s="232"/>
      <c r="D621" s="222" t="s">
        <v>154</v>
      </c>
      <c r="E621" s="233" t="s">
        <v>19</v>
      </c>
      <c r="F621" s="234" t="s">
        <v>1378</v>
      </c>
      <c r="G621" s="232"/>
      <c r="H621" s="235">
        <v>5.3550000000000004</v>
      </c>
      <c r="I621" s="236"/>
      <c r="J621" s="232"/>
      <c r="K621" s="232"/>
      <c r="L621" s="237"/>
      <c r="M621" s="238"/>
      <c r="N621" s="239"/>
      <c r="O621" s="239"/>
      <c r="P621" s="239"/>
      <c r="Q621" s="239"/>
      <c r="R621" s="239"/>
      <c r="S621" s="239"/>
      <c r="T621" s="240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41" t="s">
        <v>154</v>
      </c>
      <c r="AU621" s="241" t="s">
        <v>83</v>
      </c>
      <c r="AV621" s="13" t="s">
        <v>83</v>
      </c>
      <c r="AW621" s="13" t="s">
        <v>33</v>
      </c>
      <c r="AX621" s="13" t="s">
        <v>81</v>
      </c>
      <c r="AY621" s="241" t="s">
        <v>147</v>
      </c>
    </row>
    <row r="622" s="2" customFormat="1" ht="16.5" customHeight="1">
      <c r="A622" s="40"/>
      <c r="B622" s="41"/>
      <c r="C622" s="273" t="s">
        <v>1391</v>
      </c>
      <c r="D622" s="273" t="s">
        <v>1040</v>
      </c>
      <c r="E622" s="274" t="s">
        <v>1392</v>
      </c>
      <c r="F622" s="275" t="s">
        <v>1393</v>
      </c>
      <c r="G622" s="276" t="s">
        <v>252</v>
      </c>
      <c r="H622" s="277">
        <v>26.774999999999999</v>
      </c>
      <c r="I622" s="278"/>
      <c r="J622" s="279">
        <f>ROUND(I622*H622,2)</f>
        <v>0</v>
      </c>
      <c r="K622" s="275" t="s">
        <v>240</v>
      </c>
      <c r="L622" s="280"/>
      <c r="M622" s="281" t="s">
        <v>19</v>
      </c>
      <c r="N622" s="282" t="s">
        <v>44</v>
      </c>
      <c r="O622" s="86"/>
      <c r="P622" s="216">
        <f>O622*H622</f>
        <v>0</v>
      </c>
      <c r="Q622" s="216">
        <v>0.00055000000000000003</v>
      </c>
      <c r="R622" s="216">
        <f>Q622*H622</f>
        <v>0.01472625</v>
      </c>
      <c r="S622" s="216">
        <v>0</v>
      </c>
      <c r="T622" s="217">
        <f>S622*H622</f>
        <v>0</v>
      </c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R622" s="218" t="s">
        <v>189</v>
      </c>
      <c r="AT622" s="218" t="s">
        <v>1040</v>
      </c>
      <c r="AU622" s="218" t="s">
        <v>83</v>
      </c>
      <c r="AY622" s="19" t="s">
        <v>147</v>
      </c>
      <c r="BE622" s="219">
        <f>IF(N622="základní",J622,0)</f>
        <v>0</v>
      </c>
      <c r="BF622" s="219">
        <f>IF(N622="snížená",J622,0)</f>
        <v>0</v>
      </c>
      <c r="BG622" s="219">
        <f>IF(N622="zákl. přenesená",J622,0)</f>
        <v>0</v>
      </c>
      <c r="BH622" s="219">
        <f>IF(N622="sníž. přenesená",J622,0)</f>
        <v>0</v>
      </c>
      <c r="BI622" s="219">
        <f>IF(N622="nulová",J622,0)</f>
        <v>0</v>
      </c>
      <c r="BJ622" s="19" t="s">
        <v>81</v>
      </c>
      <c r="BK622" s="219">
        <f>ROUND(I622*H622,2)</f>
        <v>0</v>
      </c>
      <c r="BL622" s="19" t="s">
        <v>152</v>
      </c>
      <c r="BM622" s="218" t="s">
        <v>1394</v>
      </c>
    </row>
    <row r="623" s="13" customFormat="1">
      <c r="A623" s="13"/>
      <c r="B623" s="231"/>
      <c r="C623" s="232"/>
      <c r="D623" s="222" t="s">
        <v>154</v>
      </c>
      <c r="E623" s="233" t="s">
        <v>19</v>
      </c>
      <c r="F623" s="234" t="s">
        <v>1395</v>
      </c>
      <c r="G623" s="232"/>
      <c r="H623" s="235">
        <v>26.774999999999999</v>
      </c>
      <c r="I623" s="236"/>
      <c r="J623" s="232"/>
      <c r="K623" s="232"/>
      <c r="L623" s="237"/>
      <c r="M623" s="238"/>
      <c r="N623" s="239"/>
      <c r="O623" s="239"/>
      <c r="P623" s="239"/>
      <c r="Q623" s="239"/>
      <c r="R623" s="239"/>
      <c r="S623" s="239"/>
      <c r="T623" s="240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41" t="s">
        <v>154</v>
      </c>
      <c r="AU623" s="241" t="s">
        <v>83</v>
      </c>
      <c r="AV623" s="13" t="s">
        <v>83</v>
      </c>
      <c r="AW623" s="13" t="s">
        <v>33</v>
      </c>
      <c r="AX623" s="13" t="s">
        <v>81</v>
      </c>
      <c r="AY623" s="241" t="s">
        <v>147</v>
      </c>
    </row>
    <row r="624" s="2" customFormat="1" ht="16.5" customHeight="1">
      <c r="A624" s="40"/>
      <c r="B624" s="41"/>
      <c r="C624" s="273" t="s">
        <v>1396</v>
      </c>
      <c r="D624" s="273" t="s">
        <v>1040</v>
      </c>
      <c r="E624" s="274" t="s">
        <v>1397</v>
      </c>
      <c r="F624" s="275" t="s">
        <v>1398</v>
      </c>
      <c r="G624" s="276" t="s">
        <v>252</v>
      </c>
      <c r="H624" s="277">
        <v>26.774999999999999</v>
      </c>
      <c r="I624" s="278"/>
      <c r="J624" s="279">
        <f>ROUND(I624*H624,2)</f>
        <v>0</v>
      </c>
      <c r="K624" s="275" t="s">
        <v>240</v>
      </c>
      <c r="L624" s="280"/>
      <c r="M624" s="281" t="s">
        <v>19</v>
      </c>
      <c r="N624" s="282" t="s">
        <v>44</v>
      </c>
      <c r="O624" s="86"/>
      <c r="P624" s="216">
        <f>O624*H624</f>
        <v>0</v>
      </c>
      <c r="Q624" s="216">
        <v>0.00182</v>
      </c>
      <c r="R624" s="216">
        <f>Q624*H624</f>
        <v>0.048730499999999996</v>
      </c>
      <c r="S624" s="216">
        <v>0</v>
      </c>
      <c r="T624" s="217">
        <f>S624*H624</f>
        <v>0</v>
      </c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R624" s="218" t="s">
        <v>189</v>
      </c>
      <c r="AT624" s="218" t="s">
        <v>1040</v>
      </c>
      <c r="AU624" s="218" t="s">
        <v>83</v>
      </c>
      <c r="AY624" s="19" t="s">
        <v>147</v>
      </c>
      <c r="BE624" s="219">
        <f>IF(N624="základní",J624,0)</f>
        <v>0</v>
      </c>
      <c r="BF624" s="219">
        <f>IF(N624="snížená",J624,0)</f>
        <v>0</v>
      </c>
      <c r="BG624" s="219">
        <f>IF(N624="zákl. přenesená",J624,0)</f>
        <v>0</v>
      </c>
      <c r="BH624" s="219">
        <f>IF(N624="sníž. přenesená",J624,0)</f>
        <v>0</v>
      </c>
      <c r="BI624" s="219">
        <f>IF(N624="nulová",J624,0)</f>
        <v>0</v>
      </c>
      <c r="BJ624" s="19" t="s">
        <v>81</v>
      </c>
      <c r="BK624" s="219">
        <f>ROUND(I624*H624,2)</f>
        <v>0</v>
      </c>
      <c r="BL624" s="19" t="s">
        <v>152</v>
      </c>
      <c r="BM624" s="218" t="s">
        <v>1399</v>
      </c>
    </row>
    <row r="625" s="13" customFormat="1">
      <c r="A625" s="13"/>
      <c r="B625" s="231"/>
      <c r="C625" s="232"/>
      <c r="D625" s="222" t="s">
        <v>154</v>
      </c>
      <c r="E625" s="233" t="s">
        <v>19</v>
      </c>
      <c r="F625" s="234" t="s">
        <v>1395</v>
      </c>
      <c r="G625" s="232"/>
      <c r="H625" s="235">
        <v>26.774999999999999</v>
      </c>
      <c r="I625" s="236"/>
      <c r="J625" s="232"/>
      <c r="K625" s="232"/>
      <c r="L625" s="237"/>
      <c r="M625" s="238"/>
      <c r="N625" s="239"/>
      <c r="O625" s="239"/>
      <c r="P625" s="239"/>
      <c r="Q625" s="239"/>
      <c r="R625" s="239"/>
      <c r="S625" s="239"/>
      <c r="T625" s="240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41" t="s">
        <v>154</v>
      </c>
      <c r="AU625" s="241" t="s">
        <v>83</v>
      </c>
      <c r="AV625" s="13" t="s">
        <v>83</v>
      </c>
      <c r="AW625" s="13" t="s">
        <v>33</v>
      </c>
      <c r="AX625" s="13" t="s">
        <v>81</v>
      </c>
      <c r="AY625" s="241" t="s">
        <v>147</v>
      </c>
    </row>
    <row r="626" s="2" customFormat="1" ht="24.15" customHeight="1">
      <c r="A626" s="40"/>
      <c r="B626" s="41"/>
      <c r="C626" s="207" t="s">
        <v>1400</v>
      </c>
      <c r="D626" s="207" t="s">
        <v>148</v>
      </c>
      <c r="E626" s="208" t="s">
        <v>1401</v>
      </c>
      <c r="F626" s="209" t="s">
        <v>1402</v>
      </c>
      <c r="G626" s="210" t="s">
        <v>252</v>
      </c>
      <c r="H626" s="211">
        <v>1.5</v>
      </c>
      <c r="I626" s="212"/>
      <c r="J626" s="213">
        <f>ROUND(I626*H626,2)</f>
        <v>0</v>
      </c>
      <c r="K626" s="209" t="s">
        <v>19</v>
      </c>
      <c r="L626" s="46"/>
      <c r="M626" s="214" t="s">
        <v>19</v>
      </c>
      <c r="N626" s="215" t="s">
        <v>44</v>
      </c>
      <c r="O626" s="86"/>
      <c r="P626" s="216">
        <f>O626*H626</f>
        <v>0</v>
      </c>
      <c r="Q626" s="216">
        <v>0</v>
      </c>
      <c r="R626" s="216">
        <f>Q626*H626</f>
        <v>0</v>
      </c>
      <c r="S626" s="216">
        <v>0</v>
      </c>
      <c r="T626" s="217">
        <f>S626*H626</f>
        <v>0</v>
      </c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R626" s="218" t="s">
        <v>321</v>
      </c>
      <c r="AT626" s="218" t="s">
        <v>148</v>
      </c>
      <c r="AU626" s="218" t="s">
        <v>83</v>
      </c>
      <c r="AY626" s="19" t="s">
        <v>147</v>
      </c>
      <c r="BE626" s="219">
        <f>IF(N626="základní",J626,0)</f>
        <v>0</v>
      </c>
      <c r="BF626" s="219">
        <f>IF(N626="snížená",J626,0)</f>
        <v>0</v>
      </c>
      <c r="BG626" s="219">
        <f>IF(N626="zákl. přenesená",J626,0)</f>
        <v>0</v>
      </c>
      <c r="BH626" s="219">
        <f>IF(N626="sníž. přenesená",J626,0)</f>
        <v>0</v>
      </c>
      <c r="BI626" s="219">
        <f>IF(N626="nulová",J626,0)</f>
        <v>0</v>
      </c>
      <c r="BJ626" s="19" t="s">
        <v>81</v>
      </c>
      <c r="BK626" s="219">
        <f>ROUND(I626*H626,2)</f>
        <v>0</v>
      </c>
      <c r="BL626" s="19" t="s">
        <v>321</v>
      </c>
      <c r="BM626" s="218" t="s">
        <v>1403</v>
      </c>
    </row>
    <row r="627" s="12" customFormat="1">
      <c r="A627" s="12"/>
      <c r="B627" s="220"/>
      <c r="C627" s="221"/>
      <c r="D627" s="222" t="s">
        <v>154</v>
      </c>
      <c r="E627" s="223" t="s">
        <v>19</v>
      </c>
      <c r="F627" s="224" t="s">
        <v>1404</v>
      </c>
      <c r="G627" s="221"/>
      <c r="H627" s="223" t="s">
        <v>19</v>
      </c>
      <c r="I627" s="225"/>
      <c r="J627" s="221"/>
      <c r="K627" s="221"/>
      <c r="L627" s="226"/>
      <c r="M627" s="227"/>
      <c r="N627" s="228"/>
      <c r="O627" s="228"/>
      <c r="P627" s="228"/>
      <c r="Q627" s="228"/>
      <c r="R627" s="228"/>
      <c r="S627" s="228"/>
      <c r="T627" s="229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T627" s="230" t="s">
        <v>154</v>
      </c>
      <c r="AU627" s="230" t="s">
        <v>83</v>
      </c>
      <c r="AV627" s="12" t="s">
        <v>81</v>
      </c>
      <c r="AW627" s="12" t="s">
        <v>33</v>
      </c>
      <c r="AX627" s="12" t="s">
        <v>73</v>
      </c>
      <c r="AY627" s="230" t="s">
        <v>147</v>
      </c>
    </row>
    <row r="628" s="13" customFormat="1">
      <c r="A628" s="13"/>
      <c r="B628" s="231"/>
      <c r="C628" s="232"/>
      <c r="D628" s="222" t="s">
        <v>154</v>
      </c>
      <c r="E628" s="233" t="s">
        <v>19</v>
      </c>
      <c r="F628" s="234" t="s">
        <v>276</v>
      </c>
      <c r="G628" s="232"/>
      <c r="H628" s="235">
        <v>1.5</v>
      </c>
      <c r="I628" s="236"/>
      <c r="J628" s="232"/>
      <c r="K628" s="232"/>
      <c r="L628" s="237"/>
      <c r="M628" s="238"/>
      <c r="N628" s="239"/>
      <c r="O628" s="239"/>
      <c r="P628" s="239"/>
      <c r="Q628" s="239"/>
      <c r="R628" s="239"/>
      <c r="S628" s="239"/>
      <c r="T628" s="240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41" t="s">
        <v>154</v>
      </c>
      <c r="AU628" s="241" t="s">
        <v>83</v>
      </c>
      <c r="AV628" s="13" t="s">
        <v>83</v>
      </c>
      <c r="AW628" s="13" t="s">
        <v>33</v>
      </c>
      <c r="AX628" s="13" t="s">
        <v>81</v>
      </c>
      <c r="AY628" s="241" t="s">
        <v>147</v>
      </c>
    </row>
    <row r="629" s="2" customFormat="1" ht="76.35" customHeight="1">
      <c r="A629" s="40"/>
      <c r="B629" s="41"/>
      <c r="C629" s="207" t="s">
        <v>1405</v>
      </c>
      <c r="D629" s="207" t="s">
        <v>148</v>
      </c>
      <c r="E629" s="208" t="s">
        <v>1406</v>
      </c>
      <c r="F629" s="209" t="s">
        <v>1407</v>
      </c>
      <c r="G629" s="210" t="s">
        <v>436</v>
      </c>
      <c r="H629" s="211">
        <v>0.065000000000000002</v>
      </c>
      <c r="I629" s="212"/>
      <c r="J629" s="213">
        <f>ROUND(I629*H629,2)</f>
        <v>0</v>
      </c>
      <c r="K629" s="209" t="s">
        <v>240</v>
      </c>
      <c r="L629" s="46"/>
      <c r="M629" s="214" t="s">
        <v>19</v>
      </c>
      <c r="N629" s="215" t="s">
        <v>44</v>
      </c>
      <c r="O629" s="86"/>
      <c r="P629" s="216">
        <f>O629*H629</f>
        <v>0</v>
      </c>
      <c r="Q629" s="216">
        <v>0</v>
      </c>
      <c r="R629" s="216">
        <f>Q629*H629</f>
        <v>0</v>
      </c>
      <c r="S629" s="216">
        <v>0</v>
      </c>
      <c r="T629" s="217">
        <f>S629*H629</f>
        <v>0</v>
      </c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R629" s="218" t="s">
        <v>321</v>
      </c>
      <c r="AT629" s="218" t="s">
        <v>148</v>
      </c>
      <c r="AU629" s="218" t="s">
        <v>83</v>
      </c>
      <c r="AY629" s="19" t="s">
        <v>147</v>
      </c>
      <c r="BE629" s="219">
        <f>IF(N629="základní",J629,0)</f>
        <v>0</v>
      </c>
      <c r="BF629" s="219">
        <f>IF(N629="snížená",J629,0)</f>
        <v>0</v>
      </c>
      <c r="BG629" s="219">
        <f>IF(N629="zákl. přenesená",J629,0)</f>
        <v>0</v>
      </c>
      <c r="BH629" s="219">
        <f>IF(N629="sníž. přenesená",J629,0)</f>
        <v>0</v>
      </c>
      <c r="BI629" s="219">
        <f>IF(N629="nulová",J629,0)</f>
        <v>0</v>
      </c>
      <c r="BJ629" s="19" t="s">
        <v>81</v>
      </c>
      <c r="BK629" s="219">
        <f>ROUND(I629*H629,2)</f>
        <v>0</v>
      </c>
      <c r="BL629" s="19" t="s">
        <v>321</v>
      </c>
      <c r="BM629" s="218" t="s">
        <v>1408</v>
      </c>
    </row>
    <row r="630" s="2" customFormat="1">
      <c r="A630" s="40"/>
      <c r="B630" s="41"/>
      <c r="C630" s="42"/>
      <c r="D630" s="254" t="s">
        <v>242</v>
      </c>
      <c r="E630" s="42"/>
      <c r="F630" s="255" t="s">
        <v>1409</v>
      </c>
      <c r="G630" s="42"/>
      <c r="H630" s="42"/>
      <c r="I630" s="256"/>
      <c r="J630" s="42"/>
      <c r="K630" s="42"/>
      <c r="L630" s="46"/>
      <c r="M630" s="257"/>
      <c r="N630" s="258"/>
      <c r="O630" s="86"/>
      <c r="P630" s="86"/>
      <c r="Q630" s="86"/>
      <c r="R630" s="86"/>
      <c r="S630" s="86"/>
      <c r="T630" s="87"/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T630" s="19" t="s">
        <v>242</v>
      </c>
      <c r="AU630" s="19" t="s">
        <v>83</v>
      </c>
    </row>
    <row r="631" s="11" customFormat="1" ht="22.8" customHeight="1">
      <c r="A631" s="11"/>
      <c r="B631" s="193"/>
      <c r="C631" s="194"/>
      <c r="D631" s="195" t="s">
        <v>72</v>
      </c>
      <c r="E631" s="252" t="s">
        <v>516</v>
      </c>
      <c r="F631" s="252" t="s">
        <v>517</v>
      </c>
      <c r="G631" s="194"/>
      <c r="H631" s="194"/>
      <c r="I631" s="197"/>
      <c r="J631" s="253">
        <f>BK631</f>
        <v>0</v>
      </c>
      <c r="K631" s="194"/>
      <c r="L631" s="199"/>
      <c r="M631" s="200"/>
      <c r="N631" s="201"/>
      <c r="O631" s="201"/>
      <c r="P631" s="202">
        <f>SUM(P632:P643)</f>
        <v>0</v>
      </c>
      <c r="Q631" s="201"/>
      <c r="R631" s="202">
        <f>SUM(R632:R643)</f>
        <v>0.060480500000000006</v>
      </c>
      <c r="S631" s="201"/>
      <c r="T631" s="203">
        <f>SUM(T632:T643)</f>
        <v>0</v>
      </c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R631" s="204" t="s">
        <v>83</v>
      </c>
      <c r="AT631" s="205" t="s">
        <v>72</v>
      </c>
      <c r="AU631" s="205" t="s">
        <v>81</v>
      </c>
      <c r="AY631" s="204" t="s">
        <v>147</v>
      </c>
      <c r="BK631" s="206">
        <f>SUM(BK632:BK643)</f>
        <v>0</v>
      </c>
    </row>
    <row r="632" s="2" customFormat="1" ht="37.8" customHeight="1">
      <c r="A632" s="40"/>
      <c r="B632" s="41"/>
      <c r="C632" s="207" t="s">
        <v>1410</v>
      </c>
      <c r="D632" s="207" t="s">
        <v>148</v>
      </c>
      <c r="E632" s="208" t="s">
        <v>1411</v>
      </c>
      <c r="F632" s="209" t="s">
        <v>1412</v>
      </c>
      <c r="G632" s="210" t="s">
        <v>252</v>
      </c>
      <c r="H632" s="211">
        <v>20.300000000000001</v>
      </c>
      <c r="I632" s="212"/>
      <c r="J632" s="213">
        <f>ROUND(I632*H632,2)</f>
        <v>0</v>
      </c>
      <c r="K632" s="209" t="s">
        <v>240</v>
      </c>
      <c r="L632" s="46"/>
      <c r="M632" s="214" t="s">
        <v>19</v>
      </c>
      <c r="N632" s="215" t="s">
        <v>44</v>
      </c>
      <c r="O632" s="86"/>
      <c r="P632" s="216">
        <f>O632*H632</f>
        <v>0</v>
      </c>
      <c r="Q632" s="216">
        <v>0.0022599999999999999</v>
      </c>
      <c r="R632" s="216">
        <f>Q632*H632</f>
        <v>0.045878000000000002</v>
      </c>
      <c r="S632" s="216">
        <v>0</v>
      </c>
      <c r="T632" s="217">
        <f>S632*H632</f>
        <v>0</v>
      </c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R632" s="218" t="s">
        <v>321</v>
      </c>
      <c r="AT632" s="218" t="s">
        <v>148</v>
      </c>
      <c r="AU632" s="218" t="s">
        <v>83</v>
      </c>
      <c r="AY632" s="19" t="s">
        <v>147</v>
      </c>
      <c r="BE632" s="219">
        <f>IF(N632="základní",J632,0)</f>
        <v>0</v>
      </c>
      <c r="BF632" s="219">
        <f>IF(N632="snížená",J632,0)</f>
        <v>0</v>
      </c>
      <c r="BG632" s="219">
        <f>IF(N632="zákl. přenesená",J632,0)</f>
        <v>0</v>
      </c>
      <c r="BH632" s="219">
        <f>IF(N632="sníž. přenesená",J632,0)</f>
        <v>0</v>
      </c>
      <c r="BI632" s="219">
        <f>IF(N632="nulová",J632,0)</f>
        <v>0</v>
      </c>
      <c r="BJ632" s="19" t="s">
        <v>81</v>
      </c>
      <c r="BK632" s="219">
        <f>ROUND(I632*H632,2)</f>
        <v>0</v>
      </c>
      <c r="BL632" s="19" t="s">
        <v>321</v>
      </c>
      <c r="BM632" s="218" t="s">
        <v>1413</v>
      </c>
    </row>
    <row r="633" s="2" customFormat="1">
      <c r="A633" s="40"/>
      <c r="B633" s="41"/>
      <c r="C633" s="42"/>
      <c r="D633" s="254" t="s">
        <v>242</v>
      </c>
      <c r="E633" s="42"/>
      <c r="F633" s="255" t="s">
        <v>1414</v>
      </c>
      <c r="G633" s="42"/>
      <c r="H633" s="42"/>
      <c r="I633" s="256"/>
      <c r="J633" s="42"/>
      <c r="K633" s="42"/>
      <c r="L633" s="46"/>
      <c r="M633" s="257"/>
      <c r="N633" s="258"/>
      <c r="O633" s="86"/>
      <c r="P633" s="86"/>
      <c r="Q633" s="86"/>
      <c r="R633" s="86"/>
      <c r="S633" s="86"/>
      <c r="T633" s="87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T633" s="19" t="s">
        <v>242</v>
      </c>
      <c r="AU633" s="19" t="s">
        <v>83</v>
      </c>
    </row>
    <row r="634" s="12" customFormat="1">
      <c r="A634" s="12"/>
      <c r="B634" s="220"/>
      <c r="C634" s="221"/>
      <c r="D634" s="222" t="s">
        <v>154</v>
      </c>
      <c r="E634" s="223" t="s">
        <v>19</v>
      </c>
      <c r="F634" s="224" t="s">
        <v>1020</v>
      </c>
      <c r="G634" s="221"/>
      <c r="H634" s="223" t="s">
        <v>19</v>
      </c>
      <c r="I634" s="225"/>
      <c r="J634" s="221"/>
      <c r="K634" s="221"/>
      <c r="L634" s="226"/>
      <c r="M634" s="227"/>
      <c r="N634" s="228"/>
      <c r="O634" s="228"/>
      <c r="P634" s="228"/>
      <c r="Q634" s="228"/>
      <c r="R634" s="228"/>
      <c r="S634" s="228"/>
      <c r="T634" s="229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T634" s="230" t="s">
        <v>154</v>
      </c>
      <c r="AU634" s="230" t="s">
        <v>83</v>
      </c>
      <c r="AV634" s="12" t="s">
        <v>81</v>
      </c>
      <c r="AW634" s="12" t="s">
        <v>33</v>
      </c>
      <c r="AX634" s="12" t="s">
        <v>73</v>
      </c>
      <c r="AY634" s="230" t="s">
        <v>147</v>
      </c>
    </row>
    <row r="635" s="13" customFormat="1">
      <c r="A635" s="13"/>
      <c r="B635" s="231"/>
      <c r="C635" s="232"/>
      <c r="D635" s="222" t="s">
        <v>154</v>
      </c>
      <c r="E635" s="233" t="s">
        <v>19</v>
      </c>
      <c r="F635" s="234" t="s">
        <v>566</v>
      </c>
      <c r="G635" s="232"/>
      <c r="H635" s="235">
        <v>20.300000000000001</v>
      </c>
      <c r="I635" s="236"/>
      <c r="J635" s="232"/>
      <c r="K635" s="232"/>
      <c r="L635" s="237"/>
      <c r="M635" s="238"/>
      <c r="N635" s="239"/>
      <c r="O635" s="239"/>
      <c r="P635" s="239"/>
      <c r="Q635" s="239"/>
      <c r="R635" s="239"/>
      <c r="S635" s="239"/>
      <c r="T635" s="240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41" t="s">
        <v>154</v>
      </c>
      <c r="AU635" s="241" t="s">
        <v>83</v>
      </c>
      <c r="AV635" s="13" t="s">
        <v>83</v>
      </c>
      <c r="AW635" s="13" t="s">
        <v>33</v>
      </c>
      <c r="AX635" s="13" t="s">
        <v>81</v>
      </c>
      <c r="AY635" s="241" t="s">
        <v>147</v>
      </c>
    </row>
    <row r="636" s="2" customFormat="1" ht="37.8" customHeight="1">
      <c r="A636" s="40"/>
      <c r="B636" s="41"/>
      <c r="C636" s="207" t="s">
        <v>1415</v>
      </c>
      <c r="D636" s="207" t="s">
        <v>148</v>
      </c>
      <c r="E636" s="208" t="s">
        <v>1416</v>
      </c>
      <c r="F636" s="209" t="s">
        <v>1417</v>
      </c>
      <c r="G636" s="210" t="s">
        <v>252</v>
      </c>
      <c r="H636" s="211">
        <v>4.9500000000000002</v>
      </c>
      <c r="I636" s="212"/>
      <c r="J636" s="213">
        <f>ROUND(I636*H636,2)</f>
        <v>0</v>
      </c>
      <c r="K636" s="209" t="s">
        <v>240</v>
      </c>
      <c r="L636" s="46"/>
      <c r="M636" s="214" t="s">
        <v>19</v>
      </c>
      <c r="N636" s="215" t="s">
        <v>44</v>
      </c>
      <c r="O636" s="86"/>
      <c r="P636" s="216">
        <f>O636*H636</f>
        <v>0</v>
      </c>
      <c r="Q636" s="216">
        <v>0.0029499999999999999</v>
      </c>
      <c r="R636" s="216">
        <f>Q636*H636</f>
        <v>0.014602500000000001</v>
      </c>
      <c r="S636" s="216">
        <v>0</v>
      </c>
      <c r="T636" s="217">
        <f>S636*H636</f>
        <v>0</v>
      </c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R636" s="218" t="s">
        <v>321</v>
      </c>
      <c r="AT636" s="218" t="s">
        <v>148</v>
      </c>
      <c r="AU636" s="218" t="s">
        <v>83</v>
      </c>
      <c r="AY636" s="19" t="s">
        <v>147</v>
      </c>
      <c r="BE636" s="219">
        <f>IF(N636="základní",J636,0)</f>
        <v>0</v>
      </c>
      <c r="BF636" s="219">
        <f>IF(N636="snížená",J636,0)</f>
        <v>0</v>
      </c>
      <c r="BG636" s="219">
        <f>IF(N636="zákl. přenesená",J636,0)</f>
        <v>0</v>
      </c>
      <c r="BH636" s="219">
        <f>IF(N636="sníž. přenesená",J636,0)</f>
        <v>0</v>
      </c>
      <c r="BI636" s="219">
        <f>IF(N636="nulová",J636,0)</f>
        <v>0</v>
      </c>
      <c r="BJ636" s="19" t="s">
        <v>81</v>
      </c>
      <c r="BK636" s="219">
        <f>ROUND(I636*H636,2)</f>
        <v>0</v>
      </c>
      <c r="BL636" s="19" t="s">
        <v>321</v>
      </c>
      <c r="BM636" s="218" t="s">
        <v>1418</v>
      </c>
    </row>
    <row r="637" s="2" customFormat="1">
      <c r="A637" s="40"/>
      <c r="B637" s="41"/>
      <c r="C637" s="42"/>
      <c r="D637" s="254" t="s">
        <v>242</v>
      </c>
      <c r="E637" s="42"/>
      <c r="F637" s="255" t="s">
        <v>1419</v>
      </c>
      <c r="G637" s="42"/>
      <c r="H637" s="42"/>
      <c r="I637" s="256"/>
      <c r="J637" s="42"/>
      <c r="K637" s="42"/>
      <c r="L637" s="46"/>
      <c r="M637" s="257"/>
      <c r="N637" s="258"/>
      <c r="O637" s="86"/>
      <c r="P637" s="86"/>
      <c r="Q637" s="86"/>
      <c r="R637" s="86"/>
      <c r="S637" s="86"/>
      <c r="T637" s="87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T637" s="19" t="s">
        <v>242</v>
      </c>
      <c r="AU637" s="19" t="s">
        <v>83</v>
      </c>
    </row>
    <row r="638" s="13" customFormat="1">
      <c r="A638" s="13"/>
      <c r="B638" s="231"/>
      <c r="C638" s="232"/>
      <c r="D638" s="222" t="s">
        <v>154</v>
      </c>
      <c r="E638" s="233" t="s">
        <v>19</v>
      </c>
      <c r="F638" s="234" t="s">
        <v>1420</v>
      </c>
      <c r="G638" s="232"/>
      <c r="H638" s="235">
        <v>2.2000000000000002</v>
      </c>
      <c r="I638" s="236"/>
      <c r="J638" s="232"/>
      <c r="K638" s="232"/>
      <c r="L638" s="237"/>
      <c r="M638" s="238"/>
      <c r="N638" s="239"/>
      <c r="O638" s="239"/>
      <c r="P638" s="239"/>
      <c r="Q638" s="239"/>
      <c r="R638" s="239"/>
      <c r="S638" s="239"/>
      <c r="T638" s="240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41" t="s">
        <v>154</v>
      </c>
      <c r="AU638" s="241" t="s">
        <v>83</v>
      </c>
      <c r="AV638" s="13" t="s">
        <v>83</v>
      </c>
      <c r="AW638" s="13" t="s">
        <v>33</v>
      </c>
      <c r="AX638" s="13" t="s">
        <v>73</v>
      </c>
      <c r="AY638" s="241" t="s">
        <v>147</v>
      </c>
    </row>
    <row r="639" s="13" customFormat="1">
      <c r="A639" s="13"/>
      <c r="B639" s="231"/>
      <c r="C639" s="232"/>
      <c r="D639" s="222" t="s">
        <v>154</v>
      </c>
      <c r="E639" s="233" t="s">
        <v>19</v>
      </c>
      <c r="F639" s="234" t="s">
        <v>1421</v>
      </c>
      <c r="G639" s="232"/>
      <c r="H639" s="235">
        <v>1.7</v>
      </c>
      <c r="I639" s="236"/>
      <c r="J639" s="232"/>
      <c r="K639" s="232"/>
      <c r="L639" s="237"/>
      <c r="M639" s="238"/>
      <c r="N639" s="239"/>
      <c r="O639" s="239"/>
      <c r="P639" s="239"/>
      <c r="Q639" s="239"/>
      <c r="R639" s="239"/>
      <c r="S639" s="239"/>
      <c r="T639" s="240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41" t="s">
        <v>154</v>
      </c>
      <c r="AU639" s="241" t="s">
        <v>83</v>
      </c>
      <c r="AV639" s="13" t="s">
        <v>83</v>
      </c>
      <c r="AW639" s="13" t="s">
        <v>33</v>
      </c>
      <c r="AX639" s="13" t="s">
        <v>73</v>
      </c>
      <c r="AY639" s="241" t="s">
        <v>147</v>
      </c>
    </row>
    <row r="640" s="13" customFormat="1">
      <c r="A640" s="13"/>
      <c r="B640" s="231"/>
      <c r="C640" s="232"/>
      <c r="D640" s="222" t="s">
        <v>154</v>
      </c>
      <c r="E640" s="233" t="s">
        <v>19</v>
      </c>
      <c r="F640" s="234" t="s">
        <v>1422</v>
      </c>
      <c r="G640" s="232"/>
      <c r="H640" s="235">
        <v>1.05</v>
      </c>
      <c r="I640" s="236"/>
      <c r="J640" s="232"/>
      <c r="K640" s="232"/>
      <c r="L640" s="237"/>
      <c r="M640" s="238"/>
      <c r="N640" s="239"/>
      <c r="O640" s="239"/>
      <c r="P640" s="239"/>
      <c r="Q640" s="239"/>
      <c r="R640" s="239"/>
      <c r="S640" s="239"/>
      <c r="T640" s="240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41" t="s">
        <v>154</v>
      </c>
      <c r="AU640" s="241" t="s">
        <v>83</v>
      </c>
      <c r="AV640" s="13" t="s">
        <v>83</v>
      </c>
      <c r="AW640" s="13" t="s">
        <v>33</v>
      </c>
      <c r="AX640" s="13" t="s">
        <v>73</v>
      </c>
      <c r="AY640" s="241" t="s">
        <v>147</v>
      </c>
    </row>
    <row r="641" s="15" customFormat="1">
      <c r="A641" s="15"/>
      <c r="B641" s="259"/>
      <c r="C641" s="260"/>
      <c r="D641" s="222" t="s">
        <v>154</v>
      </c>
      <c r="E641" s="261" t="s">
        <v>19</v>
      </c>
      <c r="F641" s="262" t="s">
        <v>287</v>
      </c>
      <c r="G641" s="260"/>
      <c r="H641" s="263">
        <v>4.9500000000000002</v>
      </c>
      <c r="I641" s="264"/>
      <c r="J641" s="260"/>
      <c r="K641" s="260"/>
      <c r="L641" s="265"/>
      <c r="M641" s="266"/>
      <c r="N641" s="267"/>
      <c r="O641" s="267"/>
      <c r="P641" s="267"/>
      <c r="Q641" s="267"/>
      <c r="R641" s="267"/>
      <c r="S641" s="267"/>
      <c r="T641" s="268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T641" s="269" t="s">
        <v>154</v>
      </c>
      <c r="AU641" s="269" t="s">
        <v>83</v>
      </c>
      <c r="AV641" s="15" t="s">
        <v>152</v>
      </c>
      <c r="AW641" s="15" t="s">
        <v>33</v>
      </c>
      <c r="AX641" s="15" t="s">
        <v>81</v>
      </c>
      <c r="AY641" s="269" t="s">
        <v>147</v>
      </c>
    </row>
    <row r="642" s="2" customFormat="1" ht="55.5" customHeight="1">
      <c r="A642" s="40"/>
      <c r="B642" s="41"/>
      <c r="C642" s="207" t="s">
        <v>1423</v>
      </c>
      <c r="D642" s="207" t="s">
        <v>148</v>
      </c>
      <c r="E642" s="208" t="s">
        <v>1424</v>
      </c>
      <c r="F642" s="209" t="s">
        <v>1425</v>
      </c>
      <c r="G642" s="210" t="s">
        <v>436</v>
      </c>
      <c r="H642" s="211">
        <v>0.059999999999999998</v>
      </c>
      <c r="I642" s="212"/>
      <c r="J642" s="213">
        <f>ROUND(I642*H642,2)</f>
        <v>0</v>
      </c>
      <c r="K642" s="209" t="s">
        <v>240</v>
      </c>
      <c r="L642" s="46"/>
      <c r="M642" s="214" t="s">
        <v>19</v>
      </c>
      <c r="N642" s="215" t="s">
        <v>44</v>
      </c>
      <c r="O642" s="86"/>
      <c r="P642" s="216">
        <f>O642*H642</f>
        <v>0</v>
      </c>
      <c r="Q642" s="216">
        <v>0</v>
      </c>
      <c r="R642" s="216">
        <f>Q642*H642</f>
        <v>0</v>
      </c>
      <c r="S642" s="216">
        <v>0</v>
      </c>
      <c r="T642" s="217">
        <f>S642*H642</f>
        <v>0</v>
      </c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R642" s="218" t="s">
        <v>321</v>
      </c>
      <c r="AT642" s="218" t="s">
        <v>148</v>
      </c>
      <c r="AU642" s="218" t="s">
        <v>83</v>
      </c>
      <c r="AY642" s="19" t="s">
        <v>147</v>
      </c>
      <c r="BE642" s="219">
        <f>IF(N642="základní",J642,0)</f>
        <v>0</v>
      </c>
      <c r="BF642" s="219">
        <f>IF(N642="snížená",J642,0)</f>
        <v>0</v>
      </c>
      <c r="BG642" s="219">
        <f>IF(N642="zákl. přenesená",J642,0)</f>
        <v>0</v>
      </c>
      <c r="BH642" s="219">
        <f>IF(N642="sníž. přenesená",J642,0)</f>
        <v>0</v>
      </c>
      <c r="BI642" s="219">
        <f>IF(N642="nulová",J642,0)</f>
        <v>0</v>
      </c>
      <c r="BJ642" s="19" t="s">
        <v>81</v>
      </c>
      <c r="BK642" s="219">
        <f>ROUND(I642*H642,2)</f>
        <v>0</v>
      </c>
      <c r="BL642" s="19" t="s">
        <v>321</v>
      </c>
      <c r="BM642" s="218" t="s">
        <v>1426</v>
      </c>
    </row>
    <row r="643" s="2" customFormat="1">
      <c r="A643" s="40"/>
      <c r="B643" s="41"/>
      <c r="C643" s="42"/>
      <c r="D643" s="254" t="s">
        <v>242</v>
      </c>
      <c r="E643" s="42"/>
      <c r="F643" s="255" t="s">
        <v>1427</v>
      </c>
      <c r="G643" s="42"/>
      <c r="H643" s="42"/>
      <c r="I643" s="256"/>
      <c r="J643" s="42"/>
      <c r="K643" s="42"/>
      <c r="L643" s="46"/>
      <c r="M643" s="257"/>
      <c r="N643" s="258"/>
      <c r="O643" s="86"/>
      <c r="P643" s="86"/>
      <c r="Q643" s="86"/>
      <c r="R643" s="86"/>
      <c r="S643" s="86"/>
      <c r="T643" s="87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T643" s="19" t="s">
        <v>242</v>
      </c>
      <c r="AU643" s="19" t="s">
        <v>83</v>
      </c>
    </row>
    <row r="644" s="11" customFormat="1" ht="22.8" customHeight="1">
      <c r="A644" s="11"/>
      <c r="B644" s="193"/>
      <c r="C644" s="194"/>
      <c r="D644" s="195" t="s">
        <v>72</v>
      </c>
      <c r="E644" s="252" t="s">
        <v>527</v>
      </c>
      <c r="F644" s="252" t="s">
        <v>528</v>
      </c>
      <c r="G644" s="194"/>
      <c r="H644" s="194"/>
      <c r="I644" s="197"/>
      <c r="J644" s="253">
        <f>BK644</f>
        <v>0</v>
      </c>
      <c r="K644" s="194"/>
      <c r="L644" s="199"/>
      <c r="M644" s="200"/>
      <c r="N644" s="201"/>
      <c r="O644" s="201"/>
      <c r="P644" s="202">
        <f>SUM(P645:P673)</f>
        <v>0</v>
      </c>
      <c r="Q644" s="201"/>
      <c r="R644" s="202">
        <f>SUM(R645:R673)</f>
        <v>0.014647499999999999</v>
      </c>
      <c r="S644" s="201"/>
      <c r="T644" s="203">
        <f>SUM(T645:T673)</f>
        <v>0</v>
      </c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R644" s="204" t="s">
        <v>83</v>
      </c>
      <c r="AT644" s="205" t="s">
        <v>72</v>
      </c>
      <c r="AU644" s="205" t="s">
        <v>81</v>
      </c>
      <c r="AY644" s="204" t="s">
        <v>147</v>
      </c>
      <c r="BK644" s="206">
        <f>SUM(BK645:BK673)</f>
        <v>0</v>
      </c>
    </row>
    <row r="645" s="2" customFormat="1" ht="55.5" customHeight="1">
      <c r="A645" s="40"/>
      <c r="B645" s="41"/>
      <c r="C645" s="207" t="s">
        <v>1428</v>
      </c>
      <c r="D645" s="207" t="s">
        <v>148</v>
      </c>
      <c r="E645" s="208" t="s">
        <v>1429</v>
      </c>
      <c r="F645" s="209" t="s">
        <v>1430</v>
      </c>
      <c r="G645" s="210" t="s">
        <v>429</v>
      </c>
      <c r="H645" s="211">
        <v>4</v>
      </c>
      <c r="I645" s="212"/>
      <c r="J645" s="213">
        <f>ROUND(I645*H645,2)</f>
        <v>0</v>
      </c>
      <c r="K645" s="209" t="s">
        <v>19</v>
      </c>
      <c r="L645" s="46"/>
      <c r="M645" s="214" t="s">
        <v>19</v>
      </c>
      <c r="N645" s="215" t="s">
        <v>44</v>
      </c>
      <c r="O645" s="86"/>
      <c r="P645" s="216">
        <f>O645*H645</f>
        <v>0</v>
      </c>
      <c r="Q645" s="216">
        <v>0</v>
      </c>
      <c r="R645" s="216">
        <f>Q645*H645</f>
        <v>0</v>
      </c>
      <c r="S645" s="216">
        <v>0</v>
      </c>
      <c r="T645" s="217">
        <f>S645*H645</f>
        <v>0</v>
      </c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R645" s="218" t="s">
        <v>321</v>
      </c>
      <c r="AT645" s="218" t="s">
        <v>148</v>
      </c>
      <c r="AU645" s="218" t="s">
        <v>83</v>
      </c>
      <c r="AY645" s="19" t="s">
        <v>147</v>
      </c>
      <c r="BE645" s="219">
        <f>IF(N645="základní",J645,0)</f>
        <v>0</v>
      </c>
      <c r="BF645" s="219">
        <f>IF(N645="snížená",J645,0)</f>
        <v>0</v>
      </c>
      <c r="BG645" s="219">
        <f>IF(N645="zákl. přenesená",J645,0)</f>
        <v>0</v>
      </c>
      <c r="BH645" s="219">
        <f>IF(N645="sníž. přenesená",J645,0)</f>
        <v>0</v>
      </c>
      <c r="BI645" s="219">
        <f>IF(N645="nulová",J645,0)</f>
        <v>0</v>
      </c>
      <c r="BJ645" s="19" t="s">
        <v>81</v>
      </c>
      <c r="BK645" s="219">
        <f>ROUND(I645*H645,2)</f>
        <v>0</v>
      </c>
      <c r="BL645" s="19" t="s">
        <v>321</v>
      </c>
      <c r="BM645" s="218" t="s">
        <v>1431</v>
      </c>
    </row>
    <row r="646" s="2" customFormat="1" ht="55.5" customHeight="1">
      <c r="A646" s="40"/>
      <c r="B646" s="41"/>
      <c r="C646" s="207" t="s">
        <v>1432</v>
      </c>
      <c r="D646" s="207" t="s">
        <v>148</v>
      </c>
      <c r="E646" s="208" t="s">
        <v>1433</v>
      </c>
      <c r="F646" s="209" t="s">
        <v>1434</v>
      </c>
      <c r="G646" s="210" t="s">
        <v>429</v>
      </c>
      <c r="H646" s="211">
        <v>1</v>
      </c>
      <c r="I646" s="212"/>
      <c r="J646" s="213">
        <f>ROUND(I646*H646,2)</f>
        <v>0</v>
      </c>
      <c r="K646" s="209" t="s">
        <v>19</v>
      </c>
      <c r="L646" s="46"/>
      <c r="M646" s="214" t="s">
        <v>19</v>
      </c>
      <c r="N646" s="215" t="s">
        <v>44</v>
      </c>
      <c r="O646" s="86"/>
      <c r="P646" s="216">
        <f>O646*H646</f>
        <v>0</v>
      </c>
      <c r="Q646" s="216">
        <v>0</v>
      </c>
      <c r="R646" s="216">
        <f>Q646*H646</f>
        <v>0</v>
      </c>
      <c r="S646" s="216">
        <v>0</v>
      </c>
      <c r="T646" s="217">
        <f>S646*H646</f>
        <v>0</v>
      </c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R646" s="218" t="s">
        <v>321</v>
      </c>
      <c r="AT646" s="218" t="s">
        <v>148</v>
      </c>
      <c r="AU646" s="218" t="s">
        <v>83</v>
      </c>
      <c r="AY646" s="19" t="s">
        <v>147</v>
      </c>
      <c r="BE646" s="219">
        <f>IF(N646="základní",J646,0)</f>
        <v>0</v>
      </c>
      <c r="BF646" s="219">
        <f>IF(N646="snížená",J646,0)</f>
        <v>0</v>
      </c>
      <c r="BG646" s="219">
        <f>IF(N646="zákl. přenesená",J646,0)</f>
        <v>0</v>
      </c>
      <c r="BH646" s="219">
        <f>IF(N646="sníž. přenesená",J646,0)</f>
        <v>0</v>
      </c>
      <c r="BI646" s="219">
        <f>IF(N646="nulová",J646,0)</f>
        <v>0</v>
      </c>
      <c r="BJ646" s="19" t="s">
        <v>81</v>
      </c>
      <c r="BK646" s="219">
        <f>ROUND(I646*H646,2)</f>
        <v>0</v>
      </c>
      <c r="BL646" s="19" t="s">
        <v>321</v>
      </c>
      <c r="BM646" s="218" t="s">
        <v>1435</v>
      </c>
    </row>
    <row r="647" s="2" customFormat="1" ht="55.5" customHeight="1">
      <c r="A647" s="40"/>
      <c r="B647" s="41"/>
      <c r="C647" s="207" t="s">
        <v>1436</v>
      </c>
      <c r="D647" s="207" t="s">
        <v>148</v>
      </c>
      <c r="E647" s="208" t="s">
        <v>1437</v>
      </c>
      <c r="F647" s="209" t="s">
        <v>1438</v>
      </c>
      <c r="G647" s="210" t="s">
        <v>429</v>
      </c>
      <c r="H647" s="211">
        <v>3</v>
      </c>
      <c r="I647" s="212"/>
      <c r="J647" s="213">
        <f>ROUND(I647*H647,2)</f>
        <v>0</v>
      </c>
      <c r="K647" s="209" t="s">
        <v>19</v>
      </c>
      <c r="L647" s="46"/>
      <c r="M647" s="214" t="s">
        <v>19</v>
      </c>
      <c r="N647" s="215" t="s">
        <v>44</v>
      </c>
      <c r="O647" s="86"/>
      <c r="P647" s="216">
        <f>O647*H647</f>
        <v>0</v>
      </c>
      <c r="Q647" s="216">
        <v>0</v>
      </c>
      <c r="R647" s="216">
        <f>Q647*H647</f>
        <v>0</v>
      </c>
      <c r="S647" s="216">
        <v>0</v>
      </c>
      <c r="T647" s="217">
        <f>S647*H647</f>
        <v>0</v>
      </c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R647" s="218" t="s">
        <v>321</v>
      </c>
      <c r="AT647" s="218" t="s">
        <v>148</v>
      </c>
      <c r="AU647" s="218" t="s">
        <v>83</v>
      </c>
      <c r="AY647" s="19" t="s">
        <v>147</v>
      </c>
      <c r="BE647" s="219">
        <f>IF(N647="základní",J647,0)</f>
        <v>0</v>
      </c>
      <c r="BF647" s="219">
        <f>IF(N647="snížená",J647,0)</f>
        <v>0</v>
      </c>
      <c r="BG647" s="219">
        <f>IF(N647="zákl. přenesená",J647,0)</f>
        <v>0</v>
      </c>
      <c r="BH647" s="219">
        <f>IF(N647="sníž. přenesená",J647,0)</f>
        <v>0</v>
      </c>
      <c r="BI647" s="219">
        <f>IF(N647="nulová",J647,0)</f>
        <v>0</v>
      </c>
      <c r="BJ647" s="19" t="s">
        <v>81</v>
      </c>
      <c r="BK647" s="219">
        <f>ROUND(I647*H647,2)</f>
        <v>0</v>
      </c>
      <c r="BL647" s="19" t="s">
        <v>321</v>
      </c>
      <c r="BM647" s="218" t="s">
        <v>1439</v>
      </c>
    </row>
    <row r="648" s="2" customFormat="1" ht="55.5" customHeight="1">
      <c r="A648" s="40"/>
      <c r="B648" s="41"/>
      <c r="C648" s="207" t="s">
        <v>1440</v>
      </c>
      <c r="D648" s="207" t="s">
        <v>148</v>
      </c>
      <c r="E648" s="208" t="s">
        <v>1441</v>
      </c>
      <c r="F648" s="209" t="s">
        <v>1442</v>
      </c>
      <c r="G648" s="210" t="s">
        <v>429</v>
      </c>
      <c r="H648" s="211">
        <v>4</v>
      </c>
      <c r="I648" s="212"/>
      <c r="J648" s="213">
        <f>ROUND(I648*H648,2)</f>
        <v>0</v>
      </c>
      <c r="K648" s="209" t="s">
        <v>19</v>
      </c>
      <c r="L648" s="46"/>
      <c r="M648" s="214" t="s">
        <v>19</v>
      </c>
      <c r="N648" s="215" t="s">
        <v>44</v>
      </c>
      <c r="O648" s="86"/>
      <c r="P648" s="216">
        <f>O648*H648</f>
        <v>0</v>
      </c>
      <c r="Q648" s="216">
        <v>0</v>
      </c>
      <c r="R648" s="216">
        <f>Q648*H648</f>
        <v>0</v>
      </c>
      <c r="S648" s="216">
        <v>0</v>
      </c>
      <c r="T648" s="217">
        <f>S648*H648</f>
        <v>0</v>
      </c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R648" s="218" t="s">
        <v>321</v>
      </c>
      <c r="AT648" s="218" t="s">
        <v>148</v>
      </c>
      <c r="AU648" s="218" t="s">
        <v>83</v>
      </c>
      <c r="AY648" s="19" t="s">
        <v>147</v>
      </c>
      <c r="BE648" s="219">
        <f>IF(N648="základní",J648,0)</f>
        <v>0</v>
      </c>
      <c r="BF648" s="219">
        <f>IF(N648="snížená",J648,0)</f>
        <v>0</v>
      </c>
      <c r="BG648" s="219">
        <f>IF(N648="zákl. přenesená",J648,0)</f>
        <v>0</v>
      </c>
      <c r="BH648" s="219">
        <f>IF(N648="sníž. přenesená",J648,0)</f>
        <v>0</v>
      </c>
      <c r="BI648" s="219">
        <f>IF(N648="nulová",J648,0)</f>
        <v>0</v>
      </c>
      <c r="BJ648" s="19" t="s">
        <v>81</v>
      </c>
      <c r="BK648" s="219">
        <f>ROUND(I648*H648,2)</f>
        <v>0</v>
      </c>
      <c r="BL648" s="19" t="s">
        <v>321</v>
      </c>
      <c r="BM648" s="218" t="s">
        <v>1443</v>
      </c>
    </row>
    <row r="649" s="2" customFormat="1" ht="55.5" customHeight="1">
      <c r="A649" s="40"/>
      <c r="B649" s="41"/>
      <c r="C649" s="207" t="s">
        <v>1444</v>
      </c>
      <c r="D649" s="207" t="s">
        <v>148</v>
      </c>
      <c r="E649" s="208" t="s">
        <v>1445</v>
      </c>
      <c r="F649" s="209" t="s">
        <v>1446</v>
      </c>
      <c r="G649" s="210" t="s">
        <v>429</v>
      </c>
      <c r="H649" s="211">
        <v>3</v>
      </c>
      <c r="I649" s="212"/>
      <c r="J649" s="213">
        <f>ROUND(I649*H649,2)</f>
        <v>0</v>
      </c>
      <c r="K649" s="209" t="s">
        <v>19</v>
      </c>
      <c r="L649" s="46"/>
      <c r="M649" s="214" t="s">
        <v>19</v>
      </c>
      <c r="N649" s="215" t="s">
        <v>44</v>
      </c>
      <c r="O649" s="86"/>
      <c r="P649" s="216">
        <f>O649*H649</f>
        <v>0</v>
      </c>
      <c r="Q649" s="216">
        <v>0</v>
      </c>
      <c r="R649" s="216">
        <f>Q649*H649</f>
        <v>0</v>
      </c>
      <c r="S649" s="216">
        <v>0</v>
      </c>
      <c r="T649" s="217">
        <f>S649*H649</f>
        <v>0</v>
      </c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R649" s="218" t="s">
        <v>321</v>
      </c>
      <c r="AT649" s="218" t="s">
        <v>148</v>
      </c>
      <c r="AU649" s="218" t="s">
        <v>83</v>
      </c>
      <c r="AY649" s="19" t="s">
        <v>147</v>
      </c>
      <c r="BE649" s="219">
        <f>IF(N649="základní",J649,0)</f>
        <v>0</v>
      </c>
      <c r="BF649" s="219">
        <f>IF(N649="snížená",J649,0)</f>
        <v>0</v>
      </c>
      <c r="BG649" s="219">
        <f>IF(N649="zákl. přenesená",J649,0)</f>
        <v>0</v>
      </c>
      <c r="BH649" s="219">
        <f>IF(N649="sníž. přenesená",J649,0)</f>
        <v>0</v>
      </c>
      <c r="BI649" s="219">
        <f>IF(N649="nulová",J649,0)</f>
        <v>0</v>
      </c>
      <c r="BJ649" s="19" t="s">
        <v>81</v>
      </c>
      <c r="BK649" s="219">
        <f>ROUND(I649*H649,2)</f>
        <v>0</v>
      </c>
      <c r="BL649" s="19" t="s">
        <v>321</v>
      </c>
      <c r="BM649" s="218" t="s">
        <v>1447</v>
      </c>
    </row>
    <row r="650" s="2" customFormat="1" ht="55.5" customHeight="1">
      <c r="A650" s="40"/>
      <c r="B650" s="41"/>
      <c r="C650" s="207" t="s">
        <v>1448</v>
      </c>
      <c r="D650" s="207" t="s">
        <v>148</v>
      </c>
      <c r="E650" s="208" t="s">
        <v>1449</v>
      </c>
      <c r="F650" s="209" t="s">
        <v>1450</v>
      </c>
      <c r="G650" s="210" t="s">
        <v>429</v>
      </c>
      <c r="H650" s="211">
        <v>6</v>
      </c>
      <c r="I650" s="212"/>
      <c r="J650" s="213">
        <f>ROUND(I650*H650,2)</f>
        <v>0</v>
      </c>
      <c r="K650" s="209" t="s">
        <v>19</v>
      </c>
      <c r="L650" s="46"/>
      <c r="M650" s="214" t="s">
        <v>19</v>
      </c>
      <c r="N650" s="215" t="s">
        <v>44</v>
      </c>
      <c r="O650" s="86"/>
      <c r="P650" s="216">
        <f>O650*H650</f>
        <v>0</v>
      </c>
      <c r="Q650" s="216">
        <v>0</v>
      </c>
      <c r="R650" s="216">
        <f>Q650*H650</f>
        <v>0</v>
      </c>
      <c r="S650" s="216">
        <v>0</v>
      </c>
      <c r="T650" s="217">
        <f>S650*H650</f>
        <v>0</v>
      </c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R650" s="218" t="s">
        <v>321</v>
      </c>
      <c r="AT650" s="218" t="s">
        <v>148</v>
      </c>
      <c r="AU650" s="218" t="s">
        <v>83</v>
      </c>
      <c r="AY650" s="19" t="s">
        <v>147</v>
      </c>
      <c r="BE650" s="219">
        <f>IF(N650="základní",J650,0)</f>
        <v>0</v>
      </c>
      <c r="BF650" s="219">
        <f>IF(N650="snížená",J650,0)</f>
        <v>0</v>
      </c>
      <c r="BG650" s="219">
        <f>IF(N650="zákl. přenesená",J650,0)</f>
        <v>0</v>
      </c>
      <c r="BH650" s="219">
        <f>IF(N650="sníž. přenesená",J650,0)</f>
        <v>0</v>
      </c>
      <c r="BI650" s="219">
        <f>IF(N650="nulová",J650,0)</f>
        <v>0</v>
      </c>
      <c r="BJ650" s="19" t="s">
        <v>81</v>
      </c>
      <c r="BK650" s="219">
        <f>ROUND(I650*H650,2)</f>
        <v>0</v>
      </c>
      <c r="BL650" s="19" t="s">
        <v>321</v>
      </c>
      <c r="BM650" s="218" t="s">
        <v>1451</v>
      </c>
    </row>
    <row r="651" s="2" customFormat="1" ht="55.5" customHeight="1">
      <c r="A651" s="40"/>
      <c r="B651" s="41"/>
      <c r="C651" s="207" t="s">
        <v>1452</v>
      </c>
      <c r="D651" s="207" t="s">
        <v>148</v>
      </c>
      <c r="E651" s="208" t="s">
        <v>1453</v>
      </c>
      <c r="F651" s="209" t="s">
        <v>1454</v>
      </c>
      <c r="G651" s="210" t="s">
        <v>429</v>
      </c>
      <c r="H651" s="211">
        <v>1</v>
      </c>
      <c r="I651" s="212"/>
      <c r="J651" s="213">
        <f>ROUND(I651*H651,2)</f>
        <v>0</v>
      </c>
      <c r="K651" s="209" t="s">
        <v>19</v>
      </c>
      <c r="L651" s="46"/>
      <c r="M651" s="214" t="s">
        <v>19</v>
      </c>
      <c r="N651" s="215" t="s">
        <v>44</v>
      </c>
      <c r="O651" s="86"/>
      <c r="P651" s="216">
        <f>O651*H651</f>
        <v>0</v>
      </c>
      <c r="Q651" s="216">
        <v>0</v>
      </c>
      <c r="R651" s="216">
        <f>Q651*H651</f>
        <v>0</v>
      </c>
      <c r="S651" s="216">
        <v>0</v>
      </c>
      <c r="T651" s="217">
        <f>S651*H651</f>
        <v>0</v>
      </c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R651" s="218" t="s">
        <v>321</v>
      </c>
      <c r="AT651" s="218" t="s">
        <v>148</v>
      </c>
      <c r="AU651" s="218" t="s">
        <v>83</v>
      </c>
      <c r="AY651" s="19" t="s">
        <v>147</v>
      </c>
      <c r="BE651" s="219">
        <f>IF(N651="základní",J651,0)</f>
        <v>0</v>
      </c>
      <c r="BF651" s="219">
        <f>IF(N651="snížená",J651,0)</f>
        <v>0</v>
      </c>
      <c r="BG651" s="219">
        <f>IF(N651="zákl. přenesená",J651,0)</f>
        <v>0</v>
      </c>
      <c r="BH651" s="219">
        <f>IF(N651="sníž. přenesená",J651,0)</f>
        <v>0</v>
      </c>
      <c r="BI651" s="219">
        <f>IF(N651="nulová",J651,0)</f>
        <v>0</v>
      </c>
      <c r="BJ651" s="19" t="s">
        <v>81</v>
      </c>
      <c r="BK651" s="219">
        <f>ROUND(I651*H651,2)</f>
        <v>0</v>
      </c>
      <c r="BL651" s="19" t="s">
        <v>321</v>
      </c>
      <c r="BM651" s="218" t="s">
        <v>1455</v>
      </c>
    </row>
    <row r="652" s="2" customFormat="1" ht="55.5" customHeight="1">
      <c r="A652" s="40"/>
      <c r="B652" s="41"/>
      <c r="C652" s="207" t="s">
        <v>1456</v>
      </c>
      <c r="D652" s="207" t="s">
        <v>148</v>
      </c>
      <c r="E652" s="208" t="s">
        <v>1457</v>
      </c>
      <c r="F652" s="209" t="s">
        <v>1458</v>
      </c>
      <c r="G652" s="210" t="s">
        <v>429</v>
      </c>
      <c r="H652" s="211">
        <v>2</v>
      </c>
      <c r="I652" s="212"/>
      <c r="J652" s="213">
        <f>ROUND(I652*H652,2)</f>
        <v>0</v>
      </c>
      <c r="K652" s="209" t="s">
        <v>19</v>
      </c>
      <c r="L652" s="46"/>
      <c r="M652" s="214" t="s">
        <v>19</v>
      </c>
      <c r="N652" s="215" t="s">
        <v>44</v>
      </c>
      <c r="O652" s="86"/>
      <c r="P652" s="216">
        <f>O652*H652</f>
        <v>0</v>
      </c>
      <c r="Q652" s="216">
        <v>0</v>
      </c>
      <c r="R652" s="216">
        <f>Q652*H652</f>
        <v>0</v>
      </c>
      <c r="S652" s="216">
        <v>0</v>
      </c>
      <c r="T652" s="217">
        <f>S652*H652</f>
        <v>0</v>
      </c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R652" s="218" t="s">
        <v>321</v>
      </c>
      <c r="AT652" s="218" t="s">
        <v>148</v>
      </c>
      <c r="AU652" s="218" t="s">
        <v>83</v>
      </c>
      <c r="AY652" s="19" t="s">
        <v>147</v>
      </c>
      <c r="BE652" s="219">
        <f>IF(N652="základní",J652,0)</f>
        <v>0</v>
      </c>
      <c r="BF652" s="219">
        <f>IF(N652="snížená",J652,0)</f>
        <v>0</v>
      </c>
      <c r="BG652" s="219">
        <f>IF(N652="zákl. přenesená",J652,0)</f>
        <v>0</v>
      </c>
      <c r="BH652" s="219">
        <f>IF(N652="sníž. přenesená",J652,0)</f>
        <v>0</v>
      </c>
      <c r="BI652" s="219">
        <f>IF(N652="nulová",J652,0)</f>
        <v>0</v>
      </c>
      <c r="BJ652" s="19" t="s">
        <v>81</v>
      </c>
      <c r="BK652" s="219">
        <f>ROUND(I652*H652,2)</f>
        <v>0</v>
      </c>
      <c r="BL652" s="19" t="s">
        <v>321</v>
      </c>
      <c r="BM652" s="218" t="s">
        <v>1459</v>
      </c>
    </row>
    <row r="653" s="2" customFormat="1" ht="55.5" customHeight="1">
      <c r="A653" s="40"/>
      <c r="B653" s="41"/>
      <c r="C653" s="207" t="s">
        <v>1460</v>
      </c>
      <c r="D653" s="207" t="s">
        <v>148</v>
      </c>
      <c r="E653" s="208" t="s">
        <v>1461</v>
      </c>
      <c r="F653" s="209" t="s">
        <v>1462</v>
      </c>
      <c r="G653" s="210" t="s">
        <v>429</v>
      </c>
      <c r="H653" s="211">
        <v>2</v>
      </c>
      <c r="I653" s="212"/>
      <c r="J653" s="213">
        <f>ROUND(I653*H653,2)</f>
        <v>0</v>
      </c>
      <c r="K653" s="209" t="s">
        <v>19</v>
      </c>
      <c r="L653" s="46"/>
      <c r="M653" s="214" t="s">
        <v>19</v>
      </c>
      <c r="N653" s="215" t="s">
        <v>44</v>
      </c>
      <c r="O653" s="86"/>
      <c r="P653" s="216">
        <f>O653*H653</f>
        <v>0</v>
      </c>
      <c r="Q653" s="216">
        <v>0</v>
      </c>
      <c r="R653" s="216">
        <f>Q653*H653</f>
        <v>0</v>
      </c>
      <c r="S653" s="216">
        <v>0</v>
      </c>
      <c r="T653" s="217">
        <f>S653*H653</f>
        <v>0</v>
      </c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R653" s="218" t="s">
        <v>321</v>
      </c>
      <c r="AT653" s="218" t="s">
        <v>148</v>
      </c>
      <c r="AU653" s="218" t="s">
        <v>83</v>
      </c>
      <c r="AY653" s="19" t="s">
        <v>147</v>
      </c>
      <c r="BE653" s="219">
        <f>IF(N653="základní",J653,0)</f>
        <v>0</v>
      </c>
      <c r="BF653" s="219">
        <f>IF(N653="snížená",J653,0)</f>
        <v>0</v>
      </c>
      <c r="BG653" s="219">
        <f>IF(N653="zákl. přenesená",J653,0)</f>
        <v>0</v>
      </c>
      <c r="BH653" s="219">
        <f>IF(N653="sníž. přenesená",J653,0)</f>
        <v>0</v>
      </c>
      <c r="BI653" s="219">
        <f>IF(N653="nulová",J653,0)</f>
        <v>0</v>
      </c>
      <c r="BJ653" s="19" t="s">
        <v>81</v>
      </c>
      <c r="BK653" s="219">
        <f>ROUND(I653*H653,2)</f>
        <v>0</v>
      </c>
      <c r="BL653" s="19" t="s">
        <v>321</v>
      </c>
      <c r="BM653" s="218" t="s">
        <v>1463</v>
      </c>
    </row>
    <row r="654" s="2" customFormat="1" ht="37.8" customHeight="1">
      <c r="A654" s="40"/>
      <c r="B654" s="41"/>
      <c r="C654" s="207" t="s">
        <v>1464</v>
      </c>
      <c r="D654" s="207" t="s">
        <v>148</v>
      </c>
      <c r="E654" s="208" t="s">
        <v>1465</v>
      </c>
      <c r="F654" s="209" t="s">
        <v>1466</v>
      </c>
      <c r="G654" s="210" t="s">
        <v>429</v>
      </c>
      <c r="H654" s="211">
        <v>1</v>
      </c>
      <c r="I654" s="212"/>
      <c r="J654" s="213">
        <f>ROUND(I654*H654,2)</f>
        <v>0</v>
      </c>
      <c r="K654" s="209" t="s">
        <v>19</v>
      </c>
      <c r="L654" s="46"/>
      <c r="M654" s="214" t="s">
        <v>19</v>
      </c>
      <c r="N654" s="215" t="s">
        <v>44</v>
      </c>
      <c r="O654" s="86"/>
      <c r="P654" s="216">
        <f>O654*H654</f>
        <v>0</v>
      </c>
      <c r="Q654" s="216">
        <v>0</v>
      </c>
      <c r="R654" s="216">
        <f>Q654*H654</f>
        <v>0</v>
      </c>
      <c r="S654" s="216">
        <v>0</v>
      </c>
      <c r="T654" s="217">
        <f>S654*H654</f>
        <v>0</v>
      </c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R654" s="218" t="s">
        <v>321</v>
      </c>
      <c r="AT654" s="218" t="s">
        <v>148</v>
      </c>
      <c r="AU654" s="218" t="s">
        <v>83</v>
      </c>
      <c r="AY654" s="19" t="s">
        <v>147</v>
      </c>
      <c r="BE654" s="219">
        <f>IF(N654="základní",J654,0)</f>
        <v>0</v>
      </c>
      <c r="BF654" s="219">
        <f>IF(N654="snížená",J654,0)</f>
        <v>0</v>
      </c>
      <c r="BG654" s="219">
        <f>IF(N654="zákl. přenesená",J654,0)</f>
        <v>0</v>
      </c>
      <c r="BH654" s="219">
        <f>IF(N654="sníž. přenesená",J654,0)</f>
        <v>0</v>
      </c>
      <c r="BI654" s="219">
        <f>IF(N654="nulová",J654,0)</f>
        <v>0</v>
      </c>
      <c r="BJ654" s="19" t="s">
        <v>81</v>
      </c>
      <c r="BK654" s="219">
        <f>ROUND(I654*H654,2)</f>
        <v>0</v>
      </c>
      <c r="BL654" s="19" t="s">
        <v>321</v>
      </c>
      <c r="BM654" s="218" t="s">
        <v>1467</v>
      </c>
    </row>
    <row r="655" s="2" customFormat="1" ht="37.8" customHeight="1">
      <c r="A655" s="40"/>
      <c r="B655" s="41"/>
      <c r="C655" s="207" t="s">
        <v>1468</v>
      </c>
      <c r="D655" s="207" t="s">
        <v>148</v>
      </c>
      <c r="E655" s="208" t="s">
        <v>1469</v>
      </c>
      <c r="F655" s="209" t="s">
        <v>1470</v>
      </c>
      <c r="G655" s="210" t="s">
        <v>429</v>
      </c>
      <c r="H655" s="211">
        <v>1</v>
      </c>
      <c r="I655" s="212"/>
      <c r="J655" s="213">
        <f>ROUND(I655*H655,2)</f>
        <v>0</v>
      </c>
      <c r="K655" s="209" t="s">
        <v>19</v>
      </c>
      <c r="L655" s="46"/>
      <c r="M655" s="214" t="s">
        <v>19</v>
      </c>
      <c r="N655" s="215" t="s">
        <v>44</v>
      </c>
      <c r="O655" s="86"/>
      <c r="P655" s="216">
        <f>O655*H655</f>
        <v>0</v>
      </c>
      <c r="Q655" s="216">
        <v>0</v>
      </c>
      <c r="R655" s="216">
        <f>Q655*H655</f>
        <v>0</v>
      </c>
      <c r="S655" s="216">
        <v>0</v>
      </c>
      <c r="T655" s="217">
        <f>S655*H655</f>
        <v>0</v>
      </c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R655" s="218" t="s">
        <v>321</v>
      </c>
      <c r="AT655" s="218" t="s">
        <v>148</v>
      </c>
      <c r="AU655" s="218" t="s">
        <v>83</v>
      </c>
      <c r="AY655" s="19" t="s">
        <v>147</v>
      </c>
      <c r="BE655" s="219">
        <f>IF(N655="základní",J655,0)</f>
        <v>0</v>
      </c>
      <c r="BF655" s="219">
        <f>IF(N655="snížená",J655,0)</f>
        <v>0</v>
      </c>
      <c r="BG655" s="219">
        <f>IF(N655="zákl. přenesená",J655,0)</f>
        <v>0</v>
      </c>
      <c r="BH655" s="219">
        <f>IF(N655="sníž. přenesená",J655,0)</f>
        <v>0</v>
      </c>
      <c r="BI655" s="219">
        <f>IF(N655="nulová",J655,0)</f>
        <v>0</v>
      </c>
      <c r="BJ655" s="19" t="s">
        <v>81</v>
      </c>
      <c r="BK655" s="219">
        <f>ROUND(I655*H655,2)</f>
        <v>0</v>
      </c>
      <c r="BL655" s="19" t="s">
        <v>321</v>
      </c>
      <c r="BM655" s="218" t="s">
        <v>1471</v>
      </c>
    </row>
    <row r="656" s="2" customFormat="1" ht="49.05" customHeight="1">
      <c r="A656" s="40"/>
      <c r="B656" s="41"/>
      <c r="C656" s="207" t="s">
        <v>1472</v>
      </c>
      <c r="D656" s="207" t="s">
        <v>148</v>
      </c>
      <c r="E656" s="208" t="s">
        <v>1473</v>
      </c>
      <c r="F656" s="209" t="s">
        <v>1474</v>
      </c>
      <c r="G656" s="210" t="s">
        <v>429</v>
      </c>
      <c r="H656" s="211">
        <v>9</v>
      </c>
      <c r="I656" s="212"/>
      <c r="J656" s="213">
        <f>ROUND(I656*H656,2)</f>
        <v>0</v>
      </c>
      <c r="K656" s="209" t="s">
        <v>19</v>
      </c>
      <c r="L656" s="46"/>
      <c r="M656" s="214" t="s">
        <v>19</v>
      </c>
      <c r="N656" s="215" t="s">
        <v>44</v>
      </c>
      <c r="O656" s="86"/>
      <c r="P656" s="216">
        <f>O656*H656</f>
        <v>0</v>
      </c>
      <c r="Q656" s="216">
        <v>0</v>
      </c>
      <c r="R656" s="216">
        <f>Q656*H656</f>
        <v>0</v>
      </c>
      <c r="S656" s="216">
        <v>0</v>
      </c>
      <c r="T656" s="217">
        <f>S656*H656</f>
        <v>0</v>
      </c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R656" s="218" t="s">
        <v>321</v>
      </c>
      <c r="AT656" s="218" t="s">
        <v>148</v>
      </c>
      <c r="AU656" s="218" t="s">
        <v>83</v>
      </c>
      <c r="AY656" s="19" t="s">
        <v>147</v>
      </c>
      <c r="BE656" s="219">
        <f>IF(N656="základní",J656,0)</f>
        <v>0</v>
      </c>
      <c r="BF656" s="219">
        <f>IF(N656="snížená",J656,0)</f>
        <v>0</v>
      </c>
      <c r="BG656" s="219">
        <f>IF(N656="zákl. přenesená",J656,0)</f>
        <v>0</v>
      </c>
      <c r="BH656" s="219">
        <f>IF(N656="sníž. přenesená",J656,0)</f>
        <v>0</v>
      </c>
      <c r="BI656" s="219">
        <f>IF(N656="nulová",J656,0)</f>
        <v>0</v>
      </c>
      <c r="BJ656" s="19" t="s">
        <v>81</v>
      </c>
      <c r="BK656" s="219">
        <f>ROUND(I656*H656,2)</f>
        <v>0</v>
      </c>
      <c r="BL656" s="19" t="s">
        <v>321</v>
      </c>
      <c r="BM656" s="218" t="s">
        <v>1475</v>
      </c>
    </row>
    <row r="657" s="2" customFormat="1" ht="37.8" customHeight="1">
      <c r="A657" s="40"/>
      <c r="B657" s="41"/>
      <c r="C657" s="207" t="s">
        <v>1476</v>
      </c>
      <c r="D657" s="207" t="s">
        <v>148</v>
      </c>
      <c r="E657" s="208" t="s">
        <v>1477</v>
      </c>
      <c r="F657" s="209" t="s">
        <v>1478</v>
      </c>
      <c r="G657" s="210" t="s">
        <v>429</v>
      </c>
      <c r="H657" s="211">
        <v>18</v>
      </c>
      <c r="I657" s="212"/>
      <c r="J657" s="213">
        <f>ROUND(I657*H657,2)</f>
        <v>0</v>
      </c>
      <c r="K657" s="209" t="s">
        <v>19</v>
      </c>
      <c r="L657" s="46"/>
      <c r="M657" s="214" t="s">
        <v>19</v>
      </c>
      <c r="N657" s="215" t="s">
        <v>44</v>
      </c>
      <c r="O657" s="86"/>
      <c r="P657" s="216">
        <f>O657*H657</f>
        <v>0</v>
      </c>
      <c r="Q657" s="216">
        <v>0</v>
      </c>
      <c r="R657" s="216">
        <f>Q657*H657</f>
        <v>0</v>
      </c>
      <c r="S657" s="216">
        <v>0</v>
      </c>
      <c r="T657" s="217">
        <f>S657*H657</f>
        <v>0</v>
      </c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R657" s="218" t="s">
        <v>321</v>
      </c>
      <c r="AT657" s="218" t="s">
        <v>148</v>
      </c>
      <c r="AU657" s="218" t="s">
        <v>83</v>
      </c>
      <c r="AY657" s="19" t="s">
        <v>147</v>
      </c>
      <c r="BE657" s="219">
        <f>IF(N657="základní",J657,0)</f>
        <v>0</v>
      </c>
      <c r="BF657" s="219">
        <f>IF(N657="snížená",J657,0)</f>
        <v>0</v>
      </c>
      <c r="BG657" s="219">
        <f>IF(N657="zákl. přenesená",J657,0)</f>
        <v>0</v>
      </c>
      <c r="BH657" s="219">
        <f>IF(N657="sníž. přenesená",J657,0)</f>
        <v>0</v>
      </c>
      <c r="BI657" s="219">
        <f>IF(N657="nulová",J657,0)</f>
        <v>0</v>
      </c>
      <c r="BJ657" s="19" t="s">
        <v>81</v>
      </c>
      <c r="BK657" s="219">
        <f>ROUND(I657*H657,2)</f>
        <v>0</v>
      </c>
      <c r="BL657" s="19" t="s">
        <v>321</v>
      </c>
      <c r="BM657" s="218" t="s">
        <v>1479</v>
      </c>
    </row>
    <row r="658" s="2" customFormat="1" ht="37.8" customHeight="1">
      <c r="A658" s="40"/>
      <c r="B658" s="41"/>
      <c r="C658" s="207" t="s">
        <v>1480</v>
      </c>
      <c r="D658" s="207" t="s">
        <v>148</v>
      </c>
      <c r="E658" s="208" t="s">
        <v>1481</v>
      </c>
      <c r="F658" s="209" t="s">
        <v>1482</v>
      </c>
      <c r="G658" s="210" t="s">
        <v>429</v>
      </c>
      <c r="H658" s="211">
        <v>2</v>
      </c>
      <c r="I658" s="212"/>
      <c r="J658" s="213">
        <f>ROUND(I658*H658,2)</f>
        <v>0</v>
      </c>
      <c r="K658" s="209" t="s">
        <v>19</v>
      </c>
      <c r="L658" s="46"/>
      <c r="M658" s="214" t="s">
        <v>19</v>
      </c>
      <c r="N658" s="215" t="s">
        <v>44</v>
      </c>
      <c r="O658" s="86"/>
      <c r="P658" s="216">
        <f>O658*H658</f>
        <v>0</v>
      </c>
      <c r="Q658" s="216">
        <v>0</v>
      </c>
      <c r="R658" s="216">
        <f>Q658*H658</f>
        <v>0</v>
      </c>
      <c r="S658" s="216">
        <v>0</v>
      </c>
      <c r="T658" s="217">
        <f>S658*H658</f>
        <v>0</v>
      </c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R658" s="218" t="s">
        <v>321</v>
      </c>
      <c r="AT658" s="218" t="s">
        <v>148</v>
      </c>
      <c r="AU658" s="218" t="s">
        <v>83</v>
      </c>
      <c r="AY658" s="19" t="s">
        <v>147</v>
      </c>
      <c r="BE658" s="219">
        <f>IF(N658="základní",J658,0)</f>
        <v>0</v>
      </c>
      <c r="BF658" s="219">
        <f>IF(N658="snížená",J658,0)</f>
        <v>0</v>
      </c>
      <c r="BG658" s="219">
        <f>IF(N658="zákl. přenesená",J658,0)</f>
        <v>0</v>
      </c>
      <c r="BH658" s="219">
        <f>IF(N658="sníž. přenesená",J658,0)</f>
        <v>0</v>
      </c>
      <c r="BI658" s="219">
        <f>IF(N658="nulová",J658,0)</f>
        <v>0</v>
      </c>
      <c r="BJ658" s="19" t="s">
        <v>81</v>
      </c>
      <c r="BK658" s="219">
        <f>ROUND(I658*H658,2)</f>
        <v>0</v>
      </c>
      <c r="BL658" s="19" t="s">
        <v>321</v>
      </c>
      <c r="BM658" s="218" t="s">
        <v>1483</v>
      </c>
    </row>
    <row r="659" s="2" customFormat="1" ht="37.8" customHeight="1">
      <c r="A659" s="40"/>
      <c r="B659" s="41"/>
      <c r="C659" s="207" t="s">
        <v>1484</v>
      </c>
      <c r="D659" s="207" t="s">
        <v>148</v>
      </c>
      <c r="E659" s="208" t="s">
        <v>1485</v>
      </c>
      <c r="F659" s="209" t="s">
        <v>1486</v>
      </c>
      <c r="G659" s="210" t="s">
        <v>429</v>
      </c>
      <c r="H659" s="211">
        <v>1</v>
      </c>
      <c r="I659" s="212"/>
      <c r="J659" s="213">
        <f>ROUND(I659*H659,2)</f>
        <v>0</v>
      </c>
      <c r="K659" s="209" t="s">
        <v>19</v>
      </c>
      <c r="L659" s="46"/>
      <c r="M659" s="214" t="s">
        <v>19</v>
      </c>
      <c r="N659" s="215" t="s">
        <v>44</v>
      </c>
      <c r="O659" s="86"/>
      <c r="P659" s="216">
        <f>O659*H659</f>
        <v>0</v>
      </c>
      <c r="Q659" s="216">
        <v>0</v>
      </c>
      <c r="R659" s="216">
        <f>Q659*H659</f>
        <v>0</v>
      </c>
      <c r="S659" s="216">
        <v>0</v>
      </c>
      <c r="T659" s="217">
        <f>S659*H659</f>
        <v>0</v>
      </c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R659" s="218" t="s">
        <v>321</v>
      </c>
      <c r="AT659" s="218" t="s">
        <v>148</v>
      </c>
      <c r="AU659" s="218" t="s">
        <v>83</v>
      </c>
      <c r="AY659" s="19" t="s">
        <v>147</v>
      </c>
      <c r="BE659" s="219">
        <f>IF(N659="základní",J659,0)</f>
        <v>0</v>
      </c>
      <c r="BF659" s="219">
        <f>IF(N659="snížená",J659,0)</f>
        <v>0</v>
      </c>
      <c r="BG659" s="219">
        <f>IF(N659="zákl. přenesená",J659,0)</f>
        <v>0</v>
      </c>
      <c r="BH659" s="219">
        <f>IF(N659="sníž. přenesená",J659,0)</f>
        <v>0</v>
      </c>
      <c r="BI659" s="219">
        <f>IF(N659="nulová",J659,0)</f>
        <v>0</v>
      </c>
      <c r="BJ659" s="19" t="s">
        <v>81</v>
      </c>
      <c r="BK659" s="219">
        <f>ROUND(I659*H659,2)</f>
        <v>0</v>
      </c>
      <c r="BL659" s="19" t="s">
        <v>321</v>
      </c>
      <c r="BM659" s="218" t="s">
        <v>1487</v>
      </c>
    </row>
    <row r="660" s="2" customFormat="1" ht="37.8" customHeight="1">
      <c r="A660" s="40"/>
      <c r="B660" s="41"/>
      <c r="C660" s="207" t="s">
        <v>1488</v>
      </c>
      <c r="D660" s="207" t="s">
        <v>148</v>
      </c>
      <c r="E660" s="208" t="s">
        <v>1489</v>
      </c>
      <c r="F660" s="209" t="s">
        <v>1490</v>
      </c>
      <c r="G660" s="210" t="s">
        <v>429</v>
      </c>
      <c r="H660" s="211">
        <v>1</v>
      </c>
      <c r="I660" s="212"/>
      <c r="J660" s="213">
        <f>ROUND(I660*H660,2)</f>
        <v>0</v>
      </c>
      <c r="K660" s="209" t="s">
        <v>19</v>
      </c>
      <c r="L660" s="46"/>
      <c r="M660" s="214" t="s">
        <v>19</v>
      </c>
      <c r="N660" s="215" t="s">
        <v>44</v>
      </c>
      <c r="O660" s="86"/>
      <c r="P660" s="216">
        <f>O660*H660</f>
        <v>0</v>
      </c>
      <c r="Q660" s="216">
        <v>0</v>
      </c>
      <c r="R660" s="216">
        <f>Q660*H660</f>
        <v>0</v>
      </c>
      <c r="S660" s="216">
        <v>0</v>
      </c>
      <c r="T660" s="217">
        <f>S660*H660</f>
        <v>0</v>
      </c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R660" s="218" t="s">
        <v>321</v>
      </c>
      <c r="AT660" s="218" t="s">
        <v>148</v>
      </c>
      <c r="AU660" s="218" t="s">
        <v>83</v>
      </c>
      <c r="AY660" s="19" t="s">
        <v>147</v>
      </c>
      <c r="BE660" s="219">
        <f>IF(N660="základní",J660,0)</f>
        <v>0</v>
      </c>
      <c r="BF660" s="219">
        <f>IF(N660="snížená",J660,0)</f>
        <v>0</v>
      </c>
      <c r="BG660" s="219">
        <f>IF(N660="zákl. přenesená",J660,0)</f>
        <v>0</v>
      </c>
      <c r="BH660" s="219">
        <f>IF(N660="sníž. přenesená",J660,0)</f>
        <v>0</v>
      </c>
      <c r="BI660" s="219">
        <f>IF(N660="nulová",J660,0)</f>
        <v>0</v>
      </c>
      <c r="BJ660" s="19" t="s">
        <v>81</v>
      </c>
      <c r="BK660" s="219">
        <f>ROUND(I660*H660,2)</f>
        <v>0</v>
      </c>
      <c r="BL660" s="19" t="s">
        <v>321</v>
      </c>
      <c r="BM660" s="218" t="s">
        <v>1491</v>
      </c>
    </row>
    <row r="661" s="2" customFormat="1" ht="37.8" customHeight="1">
      <c r="A661" s="40"/>
      <c r="B661" s="41"/>
      <c r="C661" s="207" t="s">
        <v>1492</v>
      </c>
      <c r="D661" s="207" t="s">
        <v>148</v>
      </c>
      <c r="E661" s="208" t="s">
        <v>1493</v>
      </c>
      <c r="F661" s="209" t="s">
        <v>1494</v>
      </c>
      <c r="G661" s="210" t="s">
        <v>429</v>
      </c>
      <c r="H661" s="211">
        <v>1</v>
      </c>
      <c r="I661" s="212"/>
      <c r="J661" s="213">
        <f>ROUND(I661*H661,2)</f>
        <v>0</v>
      </c>
      <c r="K661" s="209" t="s">
        <v>19</v>
      </c>
      <c r="L661" s="46"/>
      <c r="M661" s="214" t="s">
        <v>19</v>
      </c>
      <c r="N661" s="215" t="s">
        <v>44</v>
      </c>
      <c r="O661" s="86"/>
      <c r="P661" s="216">
        <f>O661*H661</f>
        <v>0</v>
      </c>
      <c r="Q661" s="216">
        <v>0</v>
      </c>
      <c r="R661" s="216">
        <f>Q661*H661</f>
        <v>0</v>
      </c>
      <c r="S661" s="216">
        <v>0</v>
      </c>
      <c r="T661" s="217">
        <f>S661*H661</f>
        <v>0</v>
      </c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R661" s="218" t="s">
        <v>321</v>
      </c>
      <c r="AT661" s="218" t="s">
        <v>148</v>
      </c>
      <c r="AU661" s="218" t="s">
        <v>83</v>
      </c>
      <c r="AY661" s="19" t="s">
        <v>147</v>
      </c>
      <c r="BE661" s="219">
        <f>IF(N661="základní",J661,0)</f>
        <v>0</v>
      </c>
      <c r="BF661" s="219">
        <f>IF(N661="snížená",J661,0)</f>
        <v>0</v>
      </c>
      <c r="BG661" s="219">
        <f>IF(N661="zákl. přenesená",J661,0)</f>
        <v>0</v>
      </c>
      <c r="BH661" s="219">
        <f>IF(N661="sníž. přenesená",J661,0)</f>
        <v>0</v>
      </c>
      <c r="BI661" s="219">
        <f>IF(N661="nulová",J661,0)</f>
        <v>0</v>
      </c>
      <c r="BJ661" s="19" t="s">
        <v>81</v>
      </c>
      <c r="BK661" s="219">
        <f>ROUND(I661*H661,2)</f>
        <v>0</v>
      </c>
      <c r="BL661" s="19" t="s">
        <v>321</v>
      </c>
      <c r="BM661" s="218" t="s">
        <v>1495</v>
      </c>
    </row>
    <row r="662" s="2" customFormat="1" ht="33" customHeight="1">
      <c r="A662" s="40"/>
      <c r="B662" s="41"/>
      <c r="C662" s="207" t="s">
        <v>1496</v>
      </c>
      <c r="D662" s="207" t="s">
        <v>148</v>
      </c>
      <c r="E662" s="208" t="s">
        <v>1497</v>
      </c>
      <c r="F662" s="209" t="s">
        <v>1498</v>
      </c>
      <c r="G662" s="210" t="s">
        <v>252</v>
      </c>
      <c r="H662" s="211">
        <v>8.1500000000000004</v>
      </c>
      <c r="I662" s="212"/>
      <c r="J662" s="213">
        <f>ROUND(I662*H662,2)</f>
        <v>0</v>
      </c>
      <c r="K662" s="209" t="s">
        <v>240</v>
      </c>
      <c r="L662" s="46"/>
      <c r="M662" s="214" t="s">
        <v>19</v>
      </c>
      <c r="N662" s="215" t="s">
        <v>44</v>
      </c>
      <c r="O662" s="86"/>
      <c r="P662" s="216">
        <f>O662*H662</f>
        <v>0</v>
      </c>
      <c r="Q662" s="216">
        <v>0</v>
      </c>
      <c r="R662" s="216">
        <f>Q662*H662</f>
        <v>0</v>
      </c>
      <c r="S662" s="216">
        <v>0</v>
      </c>
      <c r="T662" s="217">
        <f>S662*H662</f>
        <v>0</v>
      </c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R662" s="218" t="s">
        <v>321</v>
      </c>
      <c r="AT662" s="218" t="s">
        <v>148</v>
      </c>
      <c r="AU662" s="218" t="s">
        <v>83</v>
      </c>
      <c r="AY662" s="19" t="s">
        <v>147</v>
      </c>
      <c r="BE662" s="219">
        <f>IF(N662="základní",J662,0)</f>
        <v>0</v>
      </c>
      <c r="BF662" s="219">
        <f>IF(N662="snížená",J662,0)</f>
        <v>0</v>
      </c>
      <c r="BG662" s="219">
        <f>IF(N662="zákl. přenesená",J662,0)</f>
        <v>0</v>
      </c>
      <c r="BH662" s="219">
        <f>IF(N662="sníž. přenesená",J662,0)</f>
        <v>0</v>
      </c>
      <c r="BI662" s="219">
        <f>IF(N662="nulová",J662,0)</f>
        <v>0</v>
      </c>
      <c r="BJ662" s="19" t="s">
        <v>81</v>
      </c>
      <c r="BK662" s="219">
        <f>ROUND(I662*H662,2)</f>
        <v>0</v>
      </c>
      <c r="BL662" s="19" t="s">
        <v>321</v>
      </c>
      <c r="BM662" s="218" t="s">
        <v>1499</v>
      </c>
    </row>
    <row r="663" s="2" customFormat="1">
      <c r="A663" s="40"/>
      <c r="B663" s="41"/>
      <c r="C663" s="42"/>
      <c r="D663" s="254" t="s">
        <v>242</v>
      </c>
      <c r="E663" s="42"/>
      <c r="F663" s="255" t="s">
        <v>1500</v>
      </c>
      <c r="G663" s="42"/>
      <c r="H663" s="42"/>
      <c r="I663" s="256"/>
      <c r="J663" s="42"/>
      <c r="K663" s="42"/>
      <c r="L663" s="46"/>
      <c r="M663" s="257"/>
      <c r="N663" s="258"/>
      <c r="O663" s="86"/>
      <c r="P663" s="86"/>
      <c r="Q663" s="86"/>
      <c r="R663" s="86"/>
      <c r="S663" s="86"/>
      <c r="T663" s="87"/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T663" s="19" t="s">
        <v>242</v>
      </c>
      <c r="AU663" s="19" t="s">
        <v>83</v>
      </c>
    </row>
    <row r="664" s="13" customFormat="1">
      <c r="A664" s="13"/>
      <c r="B664" s="231"/>
      <c r="C664" s="232"/>
      <c r="D664" s="222" t="s">
        <v>154</v>
      </c>
      <c r="E664" s="233" t="s">
        <v>19</v>
      </c>
      <c r="F664" s="234" t="s">
        <v>1420</v>
      </c>
      <c r="G664" s="232"/>
      <c r="H664" s="235">
        <v>2.2000000000000002</v>
      </c>
      <c r="I664" s="236"/>
      <c r="J664" s="232"/>
      <c r="K664" s="232"/>
      <c r="L664" s="237"/>
      <c r="M664" s="238"/>
      <c r="N664" s="239"/>
      <c r="O664" s="239"/>
      <c r="P664" s="239"/>
      <c r="Q664" s="239"/>
      <c r="R664" s="239"/>
      <c r="S664" s="239"/>
      <c r="T664" s="240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41" t="s">
        <v>154</v>
      </c>
      <c r="AU664" s="241" t="s">
        <v>83</v>
      </c>
      <c r="AV664" s="13" t="s">
        <v>83</v>
      </c>
      <c r="AW664" s="13" t="s">
        <v>33</v>
      </c>
      <c r="AX664" s="13" t="s">
        <v>73</v>
      </c>
      <c r="AY664" s="241" t="s">
        <v>147</v>
      </c>
    </row>
    <row r="665" s="13" customFormat="1">
      <c r="A665" s="13"/>
      <c r="B665" s="231"/>
      <c r="C665" s="232"/>
      <c r="D665" s="222" t="s">
        <v>154</v>
      </c>
      <c r="E665" s="233" t="s">
        <v>19</v>
      </c>
      <c r="F665" s="234" t="s">
        <v>1421</v>
      </c>
      <c r="G665" s="232"/>
      <c r="H665" s="235">
        <v>1.7</v>
      </c>
      <c r="I665" s="236"/>
      <c r="J665" s="232"/>
      <c r="K665" s="232"/>
      <c r="L665" s="237"/>
      <c r="M665" s="238"/>
      <c r="N665" s="239"/>
      <c r="O665" s="239"/>
      <c r="P665" s="239"/>
      <c r="Q665" s="239"/>
      <c r="R665" s="239"/>
      <c r="S665" s="239"/>
      <c r="T665" s="240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41" t="s">
        <v>154</v>
      </c>
      <c r="AU665" s="241" t="s">
        <v>83</v>
      </c>
      <c r="AV665" s="13" t="s">
        <v>83</v>
      </c>
      <c r="AW665" s="13" t="s">
        <v>33</v>
      </c>
      <c r="AX665" s="13" t="s">
        <v>73</v>
      </c>
      <c r="AY665" s="241" t="s">
        <v>147</v>
      </c>
    </row>
    <row r="666" s="13" customFormat="1">
      <c r="A666" s="13"/>
      <c r="B666" s="231"/>
      <c r="C666" s="232"/>
      <c r="D666" s="222" t="s">
        <v>154</v>
      </c>
      <c r="E666" s="233" t="s">
        <v>19</v>
      </c>
      <c r="F666" s="234" t="s">
        <v>1501</v>
      </c>
      <c r="G666" s="232"/>
      <c r="H666" s="235">
        <v>3.2000000000000002</v>
      </c>
      <c r="I666" s="236"/>
      <c r="J666" s="232"/>
      <c r="K666" s="232"/>
      <c r="L666" s="237"/>
      <c r="M666" s="238"/>
      <c r="N666" s="239"/>
      <c r="O666" s="239"/>
      <c r="P666" s="239"/>
      <c r="Q666" s="239"/>
      <c r="R666" s="239"/>
      <c r="S666" s="239"/>
      <c r="T666" s="240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41" t="s">
        <v>154</v>
      </c>
      <c r="AU666" s="241" t="s">
        <v>83</v>
      </c>
      <c r="AV666" s="13" t="s">
        <v>83</v>
      </c>
      <c r="AW666" s="13" t="s">
        <v>33</v>
      </c>
      <c r="AX666" s="13" t="s">
        <v>73</v>
      </c>
      <c r="AY666" s="241" t="s">
        <v>147</v>
      </c>
    </row>
    <row r="667" s="13" customFormat="1">
      <c r="A667" s="13"/>
      <c r="B667" s="231"/>
      <c r="C667" s="232"/>
      <c r="D667" s="222" t="s">
        <v>154</v>
      </c>
      <c r="E667" s="233" t="s">
        <v>19</v>
      </c>
      <c r="F667" s="234" t="s">
        <v>1422</v>
      </c>
      <c r="G667" s="232"/>
      <c r="H667" s="235">
        <v>1.05</v>
      </c>
      <c r="I667" s="236"/>
      <c r="J667" s="232"/>
      <c r="K667" s="232"/>
      <c r="L667" s="237"/>
      <c r="M667" s="238"/>
      <c r="N667" s="239"/>
      <c r="O667" s="239"/>
      <c r="P667" s="239"/>
      <c r="Q667" s="239"/>
      <c r="R667" s="239"/>
      <c r="S667" s="239"/>
      <c r="T667" s="240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41" t="s">
        <v>154</v>
      </c>
      <c r="AU667" s="241" t="s">
        <v>83</v>
      </c>
      <c r="AV667" s="13" t="s">
        <v>83</v>
      </c>
      <c r="AW667" s="13" t="s">
        <v>33</v>
      </c>
      <c r="AX667" s="13" t="s">
        <v>73</v>
      </c>
      <c r="AY667" s="241" t="s">
        <v>147</v>
      </c>
    </row>
    <row r="668" s="15" customFormat="1">
      <c r="A668" s="15"/>
      <c r="B668" s="259"/>
      <c r="C668" s="260"/>
      <c r="D668" s="222" t="s">
        <v>154</v>
      </c>
      <c r="E668" s="261" t="s">
        <v>19</v>
      </c>
      <c r="F668" s="262" t="s">
        <v>287</v>
      </c>
      <c r="G668" s="260"/>
      <c r="H668" s="263">
        <v>8.1500000000000004</v>
      </c>
      <c r="I668" s="264"/>
      <c r="J668" s="260"/>
      <c r="K668" s="260"/>
      <c r="L668" s="265"/>
      <c r="M668" s="266"/>
      <c r="N668" s="267"/>
      <c r="O668" s="267"/>
      <c r="P668" s="267"/>
      <c r="Q668" s="267"/>
      <c r="R668" s="267"/>
      <c r="S668" s="267"/>
      <c r="T668" s="268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T668" s="269" t="s">
        <v>154</v>
      </c>
      <c r="AU668" s="269" t="s">
        <v>83</v>
      </c>
      <c r="AV668" s="15" t="s">
        <v>152</v>
      </c>
      <c r="AW668" s="15" t="s">
        <v>33</v>
      </c>
      <c r="AX668" s="15" t="s">
        <v>81</v>
      </c>
      <c r="AY668" s="269" t="s">
        <v>147</v>
      </c>
    </row>
    <row r="669" s="2" customFormat="1" ht="16.5" customHeight="1">
      <c r="A669" s="40"/>
      <c r="B669" s="41"/>
      <c r="C669" s="273" t="s">
        <v>1502</v>
      </c>
      <c r="D669" s="273" t="s">
        <v>1040</v>
      </c>
      <c r="E669" s="274" t="s">
        <v>1503</v>
      </c>
      <c r="F669" s="275" t="s">
        <v>1504</v>
      </c>
      <c r="G669" s="276" t="s">
        <v>252</v>
      </c>
      <c r="H669" s="277">
        <v>8.9649999999999999</v>
      </c>
      <c r="I669" s="278"/>
      <c r="J669" s="279">
        <f>ROUND(I669*H669,2)</f>
        <v>0</v>
      </c>
      <c r="K669" s="275" t="s">
        <v>240</v>
      </c>
      <c r="L669" s="280"/>
      <c r="M669" s="281" t="s">
        <v>19</v>
      </c>
      <c r="N669" s="282" t="s">
        <v>44</v>
      </c>
      <c r="O669" s="86"/>
      <c r="P669" s="216">
        <f>O669*H669</f>
        <v>0</v>
      </c>
      <c r="Q669" s="216">
        <v>0.0015</v>
      </c>
      <c r="R669" s="216">
        <f>Q669*H669</f>
        <v>0.013447499999999999</v>
      </c>
      <c r="S669" s="216">
        <v>0</v>
      </c>
      <c r="T669" s="217">
        <f>S669*H669</f>
        <v>0</v>
      </c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R669" s="218" t="s">
        <v>474</v>
      </c>
      <c r="AT669" s="218" t="s">
        <v>1040</v>
      </c>
      <c r="AU669" s="218" t="s">
        <v>83</v>
      </c>
      <c r="AY669" s="19" t="s">
        <v>147</v>
      </c>
      <c r="BE669" s="219">
        <f>IF(N669="základní",J669,0)</f>
        <v>0</v>
      </c>
      <c r="BF669" s="219">
        <f>IF(N669="snížená",J669,0)</f>
        <v>0</v>
      </c>
      <c r="BG669" s="219">
        <f>IF(N669="zákl. přenesená",J669,0)</f>
        <v>0</v>
      </c>
      <c r="BH669" s="219">
        <f>IF(N669="sníž. přenesená",J669,0)</f>
        <v>0</v>
      </c>
      <c r="BI669" s="219">
        <f>IF(N669="nulová",J669,0)</f>
        <v>0</v>
      </c>
      <c r="BJ669" s="19" t="s">
        <v>81</v>
      </c>
      <c r="BK669" s="219">
        <f>ROUND(I669*H669,2)</f>
        <v>0</v>
      </c>
      <c r="BL669" s="19" t="s">
        <v>321</v>
      </c>
      <c r="BM669" s="218" t="s">
        <v>1505</v>
      </c>
    </row>
    <row r="670" s="13" customFormat="1">
      <c r="A670" s="13"/>
      <c r="B670" s="231"/>
      <c r="C670" s="232"/>
      <c r="D670" s="222" t="s">
        <v>154</v>
      </c>
      <c r="E670" s="233" t="s">
        <v>19</v>
      </c>
      <c r="F670" s="234" t="s">
        <v>1506</v>
      </c>
      <c r="G670" s="232"/>
      <c r="H670" s="235">
        <v>8.9649999999999999</v>
      </c>
      <c r="I670" s="236"/>
      <c r="J670" s="232"/>
      <c r="K670" s="232"/>
      <c r="L670" s="237"/>
      <c r="M670" s="238"/>
      <c r="N670" s="239"/>
      <c r="O670" s="239"/>
      <c r="P670" s="239"/>
      <c r="Q670" s="239"/>
      <c r="R670" s="239"/>
      <c r="S670" s="239"/>
      <c r="T670" s="240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41" t="s">
        <v>154</v>
      </c>
      <c r="AU670" s="241" t="s">
        <v>83</v>
      </c>
      <c r="AV670" s="13" t="s">
        <v>83</v>
      </c>
      <c r="AW670" s="13" t="s">
        <v>33</v>
      </c>
      <c r="AX670" s="13" t="s">
        <v>81</v>
      </c>
      <c r="AY670" s="241" t="s">
        <v>147</v>
      </c>
    </row>
    <row r="671" s="2" customFormat="1" ht="16.5" customHeight="1">
      <c r="A671" s="40"/>
      <c r="B671" s="41"/>
      <c r="C671" s="273" t="s">
        <v>1507</v>
      </c>
      <c r="D671" s="273" t="s">
        <v>1040</v>
      </c>
      <c r="E671" s="274" t="s">
        <v>1508</v>
      </c>
      <c r="F671" s="275" t="s">
        <v>1509</v>
      </c>
      <c r="G671" s="276" t="s">
        <v>1510</v>
      </c>
      <c r="H671" s="277">
        <v>6</v>
      </c>
      <c r="I671" s="278"/>
      <c r="J671" s="279">
        <f>ROUND(I671*H671,2)</f>
        <v>0</v>
      </c>
      <c r="K671" s="275" t="s">
        <v>240</v>
      </c>
      <c r="L671" s="280"/>
      <c r="M671" s="281" t="s">
        <v>19</v>
      </c>
      <c r="N671" s="282" t="s">
        <v>44</v>
      </c>
      <c r="O671" s="86"/>
      <c r="P671" s="216">
        <f>O671*H671</f>
        <v>0</v>
      </c>
      <c r="Q671" s="216">
        <v>0.00020000000000000001</v>
      </c>
      <c r="R671" s="216">
        <f>Q671*H671</f>
        <v>0.0012000000000000001</v>
      </c>
      <c r="S671" s="216">
        <v>0</v>
      </c>
      <c r="T671" s="217">
        <f>S671*H671</f>
        <v>0</v>
      </c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R671" s="218" t="s">
        <v>474</v>
      </c>
      <c r="AT671" s="218" t="s">
        <v>1040</v>
      </c>
      <c r="AU671" s="218" t="s">
        <v>83</v>
      </c>
      <c r="AY671" s="19" t="s">
        <v>147</v>
      </c>
      <c r="BE671" s="219">
        <f>IF(N671="základní",J671,0)</f>
        <v>0</v>
      </c>
      <c r="BF671" s="219">
        <f>IF(N671="snížená",J671,0)</f>
        <v>0</v>
      </c>
      <c r="BG671" s="219">
        <f>IF(N671="zákl. přenesená",J671,0)</f>
        <v>0</v>
      </c>
      <c r="BH671" s="219">
        <f>IF(N671="sníž. přenesená",J671,0)</f>
        <v>0</v>
      </c>
      <c r="BI671" s="219">
        <f>IF(N671="nulová",J671,0)</f>
        <v>0</v>
      </c>
      <c r="BJ671" s="19" t="s">
        <v>81</v>
      </c>
      <c r="BK671" s="219">
        <f>ROUND(I671*H671,2)</f>
        <v>0</v>
      </c>
      <c r="BL671" s="19" t="s">
        <v>321</v>
      </c>
      <c r="BM671" s="218" t="s">
        <v>1511</v>
      </c>
    </row>
    <row r="672" s="2" customFormat="1" ht="49.05" customHeight="1">
      <c r="A672" s="40"/>
      <c r="B672" s="41"/>
      <c r="C672" s="207" t="s">
        <v>1512</v>
      </c>
      <c r="D672" s="207" t="s">
        <v>148</v>
      </c>
      <c r="E672" s="208" t="s">
        <v>1513</v>
      </c>
      <c r="F672" s="209" t="s">
        <v>1514</v>
      </c>
      <c r="G672" s="210" t="s">
        <v>1339</v>
      </c>
      <c r="H672" s="283"/>
      <c r="I672" s="212"/>
      <c r="J672" s="213">
        <f>ROUND(I672*H672,2)</f>
        <v>0</v>
      </c>
      <c r="K672" s="209" t="s">
        <v>240</v>
      </c>
      <c r="L672" s="46"/>
      <c r="M672" s="214" t="s">
        <v>19</v>
      </c>
      <c r="N672" s="215" t="s">
        <v>44</v>
      </c>
      <c r="O672" s="86"/>
      <c r="P672" s="216">
        <f>O672*H672</f>
        <v>0</v>
      </c>
      <c r="Q672" s="216">
        <v>0</v>
      </c>
      <c r="R672" s="216">
        <f>Q672*H672</f>
        <v>0</v>
      </c>
      <c r="S672" s="216">
        <v>0</v>
      </c>
      <c r="T672" s="217">
        <f>S672*H672</f>
        <v>0</v>
      </c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R672" s="218" t="s">
        <v>321</v>
      </c>
      <c r="AT672" s="218" t="s">
        <v>148</v>
      </c>
      <c r="AU672" s="218" t="s">
        <v>83</v>
      </c>
      <c r="AY672" s="19" t="s">
        <v>147</v>
      </c>
      <c r="BE672" s="219">
        <f>IF(N672="základní",J672,0)</f>
        <v>0</v>
      </c>
      <c r="BF672" s="219">
        <f>IF(N672="snížená",J672,0)</f>
        <v>0</v>
      </c>
      <c r="BG672" s="219">
        <f>IF(N672="zákl. přenesená",J672,0)</f>
        <v>0</v>
      </c>
      <c r="BH672" s="219">
        <f>IF(N672="sníž. přenesená",J672,0)</f>
        <v>0</v>
      </c>
      <c r="BI672" s="219">
        <f>IF(N672="nulová",J672,0)</f>
        <v>0</v>
      </c>
      <c r="BJ672" s="19" t="s">
        <v>81</v>
      </c>
      <c r="BK672" s="219">
        <f>ROUND(I672*H672,2)</f>
        <v>0</v>
      </c>
      <c r="BL672" s="19" t="s">
        <v>321</v>
      </c>
      <c r="BM672" s="218" t="s">
        <v>1515</v>
      </c>
    </row>
    <row r="673" s="2" customFormat="1">
      <c r="A673" s="40"/>
      <c r="B673" s="41"/>
      <c r="C673" s="42"/>
      <c r="D673" s="254" t="s">
        <v>242</v>
      </c>
      <c r="E673" s="42"/>
      <c r="F673" s="255" t="s">
        <v>1516</v>
      </c>
      <c r="G673" s="42"/>
      <c r="H673" s="42"/>
      <c r="I673" s="256"/>
      <c r="J673" s="42"/>
      <c r="K673" s="42"/>
      <c r="L673" s="46"/>
      <c r="M673" s="257"/>
      <c r="N673" s="258"/>
      <c r="O673" s="86"/>
      <c r="P673" s="86"/>
      <c r="Q673" s="86"/>
      <c r="R673" s="86"/>
      <c r="S673" s="86"/>
      <c r="T673" s="87"/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T673" s="19" t="s">
        <v>242</v>
      </c>
      <c r="AU673" s="19" t="s">
        <v>83</v>
      </c>
    </row>
    <row r="674" s="11" customFormat="1" ht="22.8" customHeight="1">
      <c r="A674" s="11"/>
      <c r="B674" s="193"/>
      <c r="C674" s="194"/>
      <c r="D674" s="195" t="s">
        <v>72</v>
      </c>
      <c r="E674" s="252" t="s">
        <v>559</v>
      </c>
      <c r="F674" s="252" t="s">
        <v>560</v>
      </c>
      <c r="G674" s="194"/>
      <c r="H674" s="194"/>
      <c r="I674" s="197"/>
      <c r="J674" s="253">
        <f>BK674</f>
        <v>0</v>
      </c>
      <c r="K674" s="194"/>
      <c r="L674" s="199"/>
      <c r="M674" s="200"/>
      <c r="N674" s="201"/>
      <c r="O674" s="201"/>
      <c r="P674" s="202">
        <f>SUM(P675:P698)</f>
        <v>0</v>
      </c>
      <c r="Q674" s="201"/>
      <c r="R674" s="202">
        <f>SUM(R675:R698)</f>
        <v>0</v>
      </c>
      <c r="S674" s="201"/>
      <c r="T674" s="203">
        <f>SUM(T675:T698)</f>
        <v>0</v>
      </c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R674" s="204" t="s">
        <v>83</v>
      </c>
      <c r="AT674" s="205" t="s">
        <v>72</v>
      </c>
      <c r="AU674" s="205" t="s">
        <v>81</v>
      </c>
      <c r="AY674" s="204" t="s">
        <v>147</v>
      </c>
      <c r="BK674" s="206">
        <f>SUM(BK675:BK698)</f>
        <v>0</v>
      </c>
    </row>
    <row r="675" s="2" customFormat="1" ht="33" customHeight="1">
      <c r="A675" s="40"/>
      <c r="B675" s="41"/>
      <c r="C675" s="207" t="s">
        <v>1517</v>
      </c>
      <c r="D675" s="207" t="s">
        <v>148</v>
      </c>
      <c r="E675" s="208" t="s">
        <v>1518</v>
      </c>
      <c r="F675" s="209" t="s">
        <v>1519</v>
      </c>
      <c r="G675" s="210" t="s">
        <v>429</v>
      </c>
      <c r="H675" s="211">
        <v>5</v>
      </c>
      <c r="I675" s="212"/>
      <c r="J675" s="213">
        <f>ROUND(I675*H675,2)</f>
        <v>0</v>
      </c>
      <c r="K675" s="209" t="s">
        <v>19</v>
      </c>
      <c r="L675" s="46"/>
      <c r="M675" s="214" t="s">
        <v>19</v>
      </c>
      <c r="N675" s="215" t="s">
        <v>44</v>
      </c>
      <c r="O675" s="86"/>
      <c r="P675" s="216">
        <f>O675*H675</f>
        <v>0</v>
      </c>
      <c r="Q675" s="216">
        <v>0</v>
      </c>
      <c r="R675" s="216">
        <f>Q675*H675</f>
        <v>0</v>
      </c>
      <c r="S675" s="216">
        <v>0</v>
      </c>
      <c r="T675" s="217">
        <f>S675*H675</f>
        <v>0</v>
      </c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R675" s="218" t="s">
        <v>321</v>
      </c>
      <c r="AT675" s="218" t="s">
        <v>148</v>
      </c>
      <c r="AU675" s="218" t="s">
        <v>83</v>
      </c>
      <c r="AY675" s="19" t="s">
        <v>147</v>
      </c>
      <c r="BE675" s="219">
        <f>IF(N675="základní",J675,0)</f>
        <v>0</v>
      </c>
      <c r="BF675" s="219">
        <f>IF(N675="snížená",J675,0)</f>
        <v>0</v>
      </c>
      <c r="BG675" s="219">
        <f>IF(N675="zákl. přenesená",J675,0)</f>
        <v>0</v>
      </c>
      <c r="BH675" s="219">
        <f>IF(N675="sníž. přenesená",J675,0)</f>
        <v>0</v>
      </c>
      <c r="BI675" s="219">
        <f>IF(N675="nulová",J675,0)</f>
        <v>0</v>
      </c>
      <c r="BJ675" s="19" t="s">
        <v>81</v>
      </c>
      <c r="BK675" s="219">
        <f>ROUND(I675*H675,2)</f>
        <v>0</v>
      </c>
      <c r="BL675" s="19" t="s">
        <v>321</v>
      </c>
      <c r="BM675" s="218" t="s">
        <v>1520</v>
      </c>
    </row>
    <row r="676" s="2" customFormat="1" ht="33" customHeight="1">
      <c r="A676" s="40"/>
      <c r="B676" s="41"/>
      <c r="C676" s="207" t="s">
        <v>1521</v>
      </c>
      <c r="D676" s="207" t="s">
        <v>148</v>
      </c>
      <c r="E676" s="208" t="s">
        <v>1522</v>
      </c>
      <c r="F676" s="209" t="s">
        <v>1523</v>
      </c>
      <c r="G676" s="210" t="s">
        <v>429</v>
      </c>
      <c r="H676" s="211">
        <v>1</v>
      </c>
      <c r="I676" s="212"/>
      <c r="J676" s="213">
        <f>ROUND(I676*H676,2)</f>
        <v>0</v>
      </c>
      <c r="K676" s="209" t="s">
        <v>19</v>
      </c>
      <c r="L676" s="46"/>
      <c r="M676" s="214" t="s">
        <v>19</v>
      </c>
      <c r="N676" s="215" t="s">
        <v>44</v>
      </c>
      <c r="O676" s="86"/>
      <c r="P676" s="216">
        <f>O676*H676</f>
        <v>0</v>
      </c>
      <c r="Q676" s="216">
        <v>0</v>
      </c>
      <c r="R676" s="216">
        <f>Q676*H676</f>
        <v>0</v>
      </c>
      <c r="S676" s="216">
        <v>0</v>
      </c>
      <c r="T676" s="217">
        <f>S676*H676</f>
        <v>0</v>
      </c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R676" s="218" t="s">
        <v>321</v>
      </c>
      <c r="AT676" s="218" t="s">
        <v>148</v>
      </c>
      <c r="AU676" s="218" t="s">
        <v>83</v>
      </c>
      <c r="AY676" s="19" t="s">
        <v>147</v>
      </c>
      <c r="BE676" s="219">
        <f>IF(N676="základní",J676,0)</f>
        <v>0</v>
      </c>
      <c r="BF676" s="219">
        <f>IF(N676="snížená",J676,0)</f>
        <v>0</v>
      </c>
      <c r="BG676" s="219">
        <f>IF(N676="zákl. přenesená",J676,0)</f>
        <v>0</v>
      </c>
      <c r="BH676" s="219">
        <f>IF(N676="sníž. přenesená",J676,0)</f>
        <v>0</v>
      </c>
      <c r="BI676" s="219">
        <f>IF(N676="nulová",J676,0)</f>
        <v>0</v>
      </c>
      <c r="BJ676" s="19" t="s">
        <v>81</v>
      </c>
      <c r="BK676" s="219">
        <f>ROUND(I676*H676,2)</f>
        <v>0</v>
      </c>
      <c r="BL676" s="19" t="s">
        <v>321</v>
      </c>
      <c r="BM676" s="218" t="s">
        <v>1524</v>
      </c>
    </row>
    <row r="677" s="2" customFormat="1" ht="33" customHeight="1">
      <c r="A677" s="40"/>
      <c r="B677" s="41"/>
      <c r="C677" s="207" t="s">
        <v>1525</v>
      </c>
      <c r="D677" s="207" t="s">
        <v>148</v>
      </c>
      <c r="E677" s="208" t="s">
        <v>1526</v>
      </c>
      <c r="F677" s="209" t="s">
        <v>1527</v>
      </c>
      <c r="G677" s="210" t="s">
        <v>429</v>
      </c>
      <c r="H677" s="211">
        <v>1</v>
      </c>
      <c r="I677" s="212"/>
      <c r="J677" s="213">
        <f>ROUND(I677*H677,2)</f>
        <v>0</v>
      </c>
      <c r="K677" s="209" t="s">
        <v>19</v>
      </c>
      <c r="L677" s="46"/>
      <c r="M677" s="214" t="s">
        <v>19</v>
      </c>
      <c r="N677" s="215" t="s">
        <v>44</v>
      </c>
      <c r="O677" s="86"/>
      <c r="P677" s="216">
        <f>O677*H677</f>
        <v>0</v>
      </c>
      <c r="Q677" s="216">
        <v>0</v>
      </c>
      <c r="R677" s="216">
        <f>Q677*H677</f>
        <v>0</v>
      </c>
      <c r="S677" s="216">
        <v>0</v>
      </c>
      <c r="T677" s="217">
        <f>S677*H677</f>
        <v>0</v>
      </c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R677" s="218" t="s">
        <v>321</v>
      </c>
      <c r="AT677" s="218" t="s">
        <v>148</v>
      </c>
      <c r="AU677" s="218" t="s">
        <v>83</v>
      </c>
      <c r="AY677" s="19" t="s">
        <v>147</v>
      </c>
      <c r="BE677" s="219">
        <f>IF(N677="základní",J677,0)</f>
        <v>0</v>
      </c>
      <c r="BF677" s="219">
        <f>IF(N677="snížená",J677,0)</f>
        <v>0</v>
      </c>
      <c r="BG677" s="219">
        <f>IF(N677="zákl. přenesená",J677,0)</f>
        <v>0</v>
      </c>
      <c r="BH677" s="219">
        <f>IF(N677="sníž. přenesená",J677,0)</f>
        <v>0</v>
      </c>
      <c r="BI677" s="219">
        <f>IF(N677="nulová",J677,0)</f>
        <v>0</v>
      </c>
      <c r="BJ677" s="19" t="s">
        <v>81</v>
      </c>
      <c r="BK677" s="219">
        <f>ROUND(I677*H677,2)</f>
        <v>0</v>
      </c>
      <c r="BL677" s="19" t="s">
        <v>321</v>
      </c>
      <c r="BM677" s="218" t="s">
        <v>1528</v>
      </c>
    </row>
    <row r="678" s="2" customFormat="1" ht="37.8" customHeight="1">
      <c r="A678" s="40"/>
      <c r="B678" s="41"/>
      <c r="C678" s="207" t="s">
        <v>1529</v>
      </c>
      <c r="D678" s="207" t="s">
        <v>148</v>
      </c>
      <c r="E678" s="208" t="s">
        <v>1530</v>
      </c>
      <c r="F678" s="209" t="s">
        <v>1531</v>
      </c>
      <c r="G678" s="210" t="s">
        <v>429</v>
      </c>
      <c r="H678" s="211">
        <v>1</v>
      </c>
      <c r="I678" s="212"/>
      <c r="J678" s="213">
        <f>ROUND(I678*H678,2)</f>
        <v>0</v>
      </c>
      <c r="K678" s="209" t="s">
        <v>19</v>
      </c>
      <c r="L678" s="46"/>
      <c r="M678" s="214" t="s">
        <v>19</v>
      </c>
      <c r="N678" s="215" t="s">
        <v>44</v>
      </c>
      <c r="O678" s="86"/>
      <c r="P678" s="216">
        <f>O678*H678</f>
        <v>0</v>
      </c>
      <c r="Q678" s="216">
        <v>0</v>
      </c>
      <c r="R678" s="216">
        <f>Q678*H678</f>
        <v>0</v>
      </c>
      <c r="S678" s="216">
        <v>0</v>
      </c>
      <c r="T678" s="217">
        <f>S678*H678</f>
        <v>0</v>
      </c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R678" s="218" t="s">
        <v>321</v>
      </c>
      <c r="AT678" s="218" t="s">
        <v>148</v>
      </c>
      <c r="AU678" s="218" t="s">
        <v>83</v>
      </c>
      <c r="AY678" s="19" t="s">
        <v>147</v>
      </c>
      <c r="BE678" s="219">
        <f>IF(N678="základní",J678,0)</f>
        <v>0</v>
      </c>
      <c r="BF678" s="219">
        <f>IF(N678="snížená",J678,0)</f>
        <v>0</v>
      </c>
      <c r="BG678" s="219">
        <f>IF(N678="zákl. přenesená",J678,0)</f>
        <v>0</v>
      </c>
      <c r="BH678" s="219">
        <f>IF(N678="sníž. přenesená",J678,0)</f>
        <v>0</v>
      </c>
      <c r="BI678" s="219">
        <f>IF(N678="nulová",J678,0)</f>
        <v>0</v>
      </c>
      <c r="BJ678" s="19" t="s">
        <v>81</v>
      </c>
      <c r="BK678" s="219">
        <f>ROUND(I678*H678,2)</f>
        <v>0</v>
      </c>
      <c r="BL678" s="19" t="s">
        <v>321</v>
      </c>
      <c r="BM678" s="218" t="s">
        <v>1532</v>
      </c>
    </row>
    <row r="679" s="2" customFormat="1" ht="37.8" customHeight="1">
      <c r="A679" s="40"/>
      <c r="B679" s="41"/>
      <c r="C679" s="207" t="s">
        <v>1533</v>
      </c>
      <c r="D679" s="207" t="s">
        <v>148</v>
      </c>
      <c r="E679" s="208" t="s">
        <v>1534</v>
      </c>
      <c r="F679" s="209" t="s">
        <v>1535</v>
      </c>
      <c r="G679" s="210" t="s">
        <v>429</v>
      </c>
      <c r="H679" s="211">
        <v>1</v>
      </c>
      <c r="I679" s="212"/>
      <c r="J679" s="213">
        <f>ROUND(I679*H679,2)</f>
        <v>0</v>
      </c>
      <c r="K679" s="209" t="s">
        <v>19</v>
      </c>
      <c r="L679" s="46"/>
      <c r="M679" s="214" t="s">
        <v>19</v>
      </c>
      <c r="N679" s="215" t="s">
        <v>44</v>
      </c>
      <c r="O679" s="86"/>
      <c r="P679" s="216">
        <f>O679*H679</f>
        <v>0</v>
      </c>
      <c r="Q679" s="216">
        <v>0</v>
      </c>
      <c r="R679" s="216">
        <f>Q679*H679</f>
        <v>0</v>
      </c>
      <c r="S679" s="216">
        <v>0</v>
      </c>
      <c r="T679" s="217">
        <f>S679*H679</f>
        <v>0</v>
      </c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R679" s="218" t="s">
        <v>321</v>
      </c>
      <c r="AT679" s="218" t="s">
        <v>148</v>
      </c>
      <c r="AU679" s="218" t="s">
        <v>83</v>
      </c>
      <c r="AY679" s="19" t="s">
        <v>147</v>
      </c>
      <c r="BE679" s="219">
        <f>IF(N679="základní",J679,0)</f>
        <v>0</v>
      </c>
      <c r="BF679" s="219">
        <f>IF(N679="snížená",J679,0)</f>
        <v>0</v>
      </c>
      <c r="BG679" s="219">
        <f>IF(N679="zákl. přenesená",J679,0)</f>
        <v>0</v>
      </c>
      <c r="BH679" s="219">
        <f>IF(N679="sníž. přenesená",J679,0)</f>
        <v>0</v>
      </c>
      <c r="BI679" s="219">
        <f>IF(N679="nulová",J679,0)</f>
        <v>0</v>
      </c>
      <c r="BJ679" s="19" t="s">
        <v>81</v>
      </c>
      <c r="BK679" s="219">
        <f>ROUND(I679*H679,2)</f>
        <v>0</v>
      </c>
      <c r="BL679" s="19" t="s">
        <v>321</v>
      </c>
      <c r="BM679" s="218" t="s">
        <v>1536</v>
      </c>
    </row>
    <row r="680" s="2" customFormat="1" ht="55.5" customHeight="1">
      <c r="A680" s="40"/>
      <c r="B680" s="41"/>
      <c r="C680" s="207" t="s">
        <v>1537</v>
      </c>
      <c r="D680" s="207" t="s">
        <v>148</v>
      </c>
      <c r="E680" s="208" t="s">
        <v>1538</v>
      </c>
      <c r="F680" s="209" t="s">
        <v>1539</v>
      </c>
      <c r="G680" s="210" t="s">
        <v>429</v>
      </c>
      <c r="H680" s="211">
        <v>7</v>
      </c>
      <c r="I680" s="212"/>
      <c r="J680" s="213">
        <f>ROUND(I680*H680,2)</f>
        <v>0</v>
      </c>
      <c r="K680" s="209" t="s">
        <v>19</v>
      </c>
      <c r="L680" s="46"/>
      <c r="M680" s="214" t="s">
        <v>19</v>
      </c>
      <c r="N680" s="215" t="s">
        <v>44</v>
      </c>
      <c r="O680" s="86"/>
      <c r="P680" s="216">
        <f>O680*H680</f>
        <v>0</v>
      </c>
      <c r="Q680" s="216">
        <v>0</v>
      </c>
      <c r="R680" s="216">
        <f>Q680*H680</f>
        <v>0</v>
      </c>
      <c r="S680" s="216">
        <v>0</v>
      </c>
      <c r="T680" s="217">
        <f>S680*H680</f>
        <v>0</v>
      </c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R680" s="218" t="s">
        <v>321</v>
      </c>
      <c r="AT680" s="218" t="s">
        <v>148</v>
      </c>
      <c r="AU680" s="218" t="s">
        <v>83</v>
      </c>
      <c r="AY680" s="19" t="s">
        <v>147</v>
      </c>
      <c r="BE680" s="219">
        <f>IF(N680="základní",J680,0)</f>
        <v>0</v>
      </c>
      <c r="BF680" s="219">
        <f>IF(N680="snížená",J680,0)</f>
        <v>0</v>
      </c>
      <c r="BG680" s="219">
        <f>IF(N680="zákl. přenesená",J680,0)</f>
        <v>0</v>
      </c>
      <c r="BH680" s="219">
        <f>IF(N680="sníž. přenesená",J680,0)</f>
        <v>0</v>
      </c>
      <c r="BI680" s="219">
        <f>IF(N680="nulová",J680,0)</f>
        <v>0</v>
      </c>
      <c r="BJ680" s="19" t="s">
        <v>81</v>
      </c>
      <c r="BK680" s="219">
        <f>ROUND(I680*H680,2)</f>
        <v>0</v>
      </c>
      <c r="BL680" s="19" t="s">
        <v>321</v>
      </c>
      <c r="BM680" s="218" t="s">
        <v>1540</v>
      </c>
    </row>
    <row r="681" s="2" customFormat="1" ht="37.8" customHeight="1">
      <c r="A681" s="40"/>
      <c r="B681" s="41"/>
      <c r="C681" s="207" t="s">
        <v>1541</v>
      </c>
      <c r="D681" s="207" t="s">
        <v>148</v>
      </c>
      <c r="E681" s="208" t="s">
        <v>1542</v>
      </c>
      <c r="F681" s="209" t="s">
        <v>1543</v>
      </c>
      <c r="G681" s="210" t="s">
        <v>429</v>
      </c>
      <c r="H681" s="211">
        <v>1</v>
      </c>
      <c r="I681" s="212"/>
      <c r="J681" s="213">
        <f>ROUND(I681*H681,2)</f>
        <v>0</v>
      </c>
      <c r="K681" s="209" t="s">
        <v>19</v>
      </c>
      <c r="L681" s="46"/>
      <c r="M681" s="214" t="s">
        <v>19</v>
      </c>
      <c r="N681" s="215" t="s">
        <v>44</v>
      </c>
      <c r="O681" s="86"/>
      <c r="P681" s="216">
        <f>O681*H681</f>
        <v>0</v>
      </c>
      <c r="Q681" s="216">
        <v>0</v>
      </c>
      <c r="R681" s="216">
        <f>Q681*H681</f>
        <v>0</v>
      </c>
      <c r="S681" s="216">
        <v>0</v>
      </c>
      <c r="T681" s="217">
        <f>S681*H681</f>
        <v>0</v>
      </c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R681" s="218" t="s">
        <v>321</v>
      </c>
      <c r="AT681" s="218" t="s">
        <v>148</v>
      </c>
      <c r="AU681" s="218" t="s">
        <v>83</v>
      </c>
      <c r="AY681" s="19" t="s">
        <v>147</v>
      </c>
      <c r="BE681" s="219">
        <f>IF(N681="základní",J681,0)</f>
        <v>0</v>
      </c>
      <c r="BF681" s="219">
        <f>IF(N681="snížená",J681,0)</f>
        <v>0</v>
      </c>
      <c r="BG681" s="219">
        <f>IF(N681="zákl. přenesená",J681,0)</f>
        <v>0</v>
      </c>
      <c r="BH681" s="219">
        <f>IF(N681="sníž. přenesená",J681,0)</f>
        <v>0</v>
      </c>
      <c r="BI681" s="219">
        <f>IF(N681="nulová",J681,0)</f>
        <v>0</v>
      </c>
      <c r="BJ681" s="19" t="s">
        <v>81</v>
      </c>
      <c r="BK681" s="219">
        <f>ROUND(I681*H681,2)</f>
        <v>0</v>
      </c>
      <c r="BL681" s="19" t="s">
        <v>321</v>
      </c>
      <c r="BM681" s="218" t="s">
        <v>1544</v>
      </c>
    </row>
    <row r="682" s="2" customFormat="1" ht="24.15" customHeight="1">
      <c r="A682" s="40"/>
      <c r="B682" s="41"/>
      <c r="C682" s="207" t="s">
        <v>1545</v>
      </c>
      <c r="D682" s="207" t="s">
        <v>148</v>
      </c>
      <c r="E682" s="208" t="s">
        <v>1546</v>
      </c>
      <c r="F682" s="209" t="s">
        <v>1547</v>
      </c>
      <c r="G682" s="210" t="s">
        <v>239</v>
      </c>
      <c r="H682" s="211">
        <v>2.8050000000000002</v>
      </c>
      <c r="I682" s="212"/>
      <c r="J682" s="213">
        <f>ROUND(I682*H682,2)</f>
        <v>0</v>
      </c>
      <c r="K682" s="209" t="s">
        <v>19</v>
      </c>
      <c r="L682" s="46"/>
      <c r="M682" s="214" t="s">
        <v>19</v>
      </c>
      <c r="N682" s="215" t="s">
        <v>44</v>
      </c>
      <c r="O682" s="86"/>
      <c r="P682" s="216">
        <f>O682*H682</f>
        <v>0</v>
      </c>
      <c r="Q682" s="216">
        <v>0</v>
      </c>
      <c r="R682" s="216">
        <f>Q682*H682</f>
        <v>0</v>
      </c>
      <c r="S682" s="216">
        <v>0</v>
      </c>
      <c r="T682" s="217">
        <f>S682*H682</f>
        <v>0</v>
      </c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R682" s="218" t="s">
        <v>152</v>
      </c>
      <c r="AT682" s="218" t="s">
        <v>148</v>
      </c>
      <c r="AU682" s="218" t="s">
        <v>83</v>
      </c>
      <c r="AY682" s="19" t="s">
        <v>147</v>
      </c>
      <c r="BE682" s="219">
        <f>IF(N682="základní",J682,0)</f>
        <v>0</v>
      </c>
      <c r="BF682" s="219">
        <f>IF(N682="snížená",J682,0)</f>
        <v>0</v>
      </c>
      <c r="BG682" s="219">
        <f>IF(N682="zákl. přenesená",J682,0)</f>
        <v>0</v>
      </c>
      <c r="BH682" s="219">
        <f>IF(N682="sníž. přenesená",J682,0)</f>
        <v>0</v>
      </c>
      <c r="BI682" s="219">
        <f>IF(N682="nulová",J682,0)</f>
        <v>0</v>
      </c>
      <c r="BJ682" s="19" t="s">
        <v>81</v>
      </c>
      <c r="BK682" s="219">
        <f>ROUND(I682*H682,2)</f>
        <v>0</v>
      </c>
      <c r="BL682" s="19" t="s">
        <v>152</v>
      </c>
      <c r="BM682" s="218" t="s">
        <v>1548</v>
      </c>
    </row>
    <row r="683" s="12" customFormat="1">
      <c r="A683" s="12"/>
      <c r="B683" s="220"/>
      <c r="C683" s="221"/>
      <c r="D683" s="222" t="s">
        <v>154</v>
      </c>
      <c r="E683" s="223" t="s">
        <v>19</v>
      </c>
      <c r="F683" s="224" t="s">
        <v>1549</v>
      </c>
      <c r="G683" s="221"/>
      <c r="H683" s="223" t="s">
        <v>19</v>
      </c>
      <c r="I683" s="225"/>
      <c r="J683" s="221"/>
      <c r="K683" s="221"/>
      <c r="L683" s="226"/>
      <c r="M683" s="227"/>
      <c r="N683" s="228"/>
      <c r="O683" s="228"/>
      <c r="P683" s="228"/>
      <c r="Q683" s="228"/>
      <c r="R683" s="228"/>
      <c r="S683" s="228"/>
      <c r="T683" s="229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T683" s="230" t="s">
        <v>154</v>
      </c>
      <c r="AU683" s="230" t="s">
        <v>83</v>
      </c>
      <c r="AV683" s="12" t="s">
        <v>81</v>
      </c>
      <c r="AW683" s="12" t="s">
        <v>33</v>
      </c>
      <c r="AX683" s="12" t="s">
        <v>73</v>
      </c>
      <c r="AY683" s="230" t="s">
        <v>147</v>
      </c>
    </row>
    <row r="684" s="12" customFormat="1">
      <c r="A684" s="12"/>
      <c r="B684" s="220"/>
      <c r="C684" s="221"/>
      <c r="D684" s="222" t="s">
        <v>154</v>
      </c>
      <c r="E684" s="223" t="s">
        <v>19</v>
      </c>
      <c r="F684" s="224" t="s">
        <v>1550</v>
      </c>
      <c r="G684" s="221"/>
      <c r="H684" s="223" t="s">
        <v>19</v>
      </c>
      <c r="I684" s="225"/>
      <c r="J684" s="221"/>
      <c r="K684" s="221"/>
      <c r="L684" s="226"/>
      <c r="M684" s="227"/>
      <c r="N684" s="228"/>
      <c r="O684" s="228"/>
      <c r="P684" s="228"/>
      <c r="Q684" s="228"/>
      <c r="R684" s="228"/>
      <c r="S684" s="228"/>
      <c r="T684" s="229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T684" s="230" t="s">
        <v>154</v>
      </c>
      <c r="AU684" s="230" t="s">
        <v>83</v>
      </c>
      <c r="AV684" s="12" t="s">
        <v>81</v>
      </c>
      <c r="AW684" s="12" t="s">
        <v>33</v>
      </c>
      <c r="AX684" s="12" t="s">
        <v>73</v>
      </c>
      <c r="AY684" s="230" t="s">
        <v>147</v>
      </c>
    </row>
    <row r="685" s="12" customFormat="1">
      <c r="A685" s="12"/>
      <c r="B685" s="220"/>
      <c r="C685" s="221"/>
      <c r="D685" s="222" t="s">
        <v>154</v>
      </c>
      <c r="E685" s="223" t="s">
        <v>19</v>
      </c>
      <c r="F685" s="224" t="s">
        <v>1551</v>
      </c>
      <c r="G685" s="221"/>
      <c r="H685" s="223" t="s">
        <v>19</v>
      </c>
      <c r="I685" s="225"/>
      <c r="J685" s="221"/>
      <c r="K685" s="221"/>
      <c r="L685" s="226"/>
      <c r="M685" s="227"/>
      <c r="N685" s="228"/>
      <c r="O685" s="228"/>
      <c r="P685" s="228"/>
      <c r="Q685" s="228"/>
      <c r="R685" s="228"/>
      <c r="S685" s="228"/>
      <c r="T685" s="229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T685" s="230" t="s">
        <v>154</v>
      </c>
      <c r="AU685" s="230" t="s">
        <v>83</v>
      </c>
      <c r="AV685" s="12" t="s">
        <v>81</v>
      </c>
      <c r="AW685" s="12" t="s">
        <v>33</v>
      </c>
      <c r="AX685" s="12" t="s">
        <v>73</v>
      </c>
      <c r="AY685" s="230" t="s">
        <v>147</v>
      </c>
    </row>
    <row r="686" s="12" customFormat="1">
      <c r="A686" s="12"/>
      <c r="B686" s="220"/>
      <c r="C686" s="221"/>
      <c r="D686" s="222" t="s">
        <v>154</v>
      </c>
      <c r="E686" s="223" t="s">
        <v>19</v>
      </c>
      <c r="F686" s="224" t="s">
        <v>1552</v>
      </c>
      <c r="G686" s="221"/>
      <c r="H686" s="223" t="s">
        <v>19</v>
      </c>
      <c r="I686" s="225"/>
      <c r="J686" s="221"/>
      <c r="K686" s="221"/>
      <c r="L686" s="226"/>
      <c r="M686" s="227"/>
      <c r="N686" s="228"/>
      <c r="O686" s="228"/>
      <c r="P686" s="228"/>
      <c r="Q686" s="228"/>
      <c r="R686" s="228"/>
      <c r="S686" s="228"/>
      <c r="T686" s="229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T686" s="230" t="s">
        <v>154</v>
      </c>
      <c r="AU686" s="230" t="s">
        <v>83</v>
      </c>
      <c r="AV686" s="12" t="s">
        <v>81</v>
      </c>
      <c r="AW686" s="12" t="s">
        <v>33</v>
      </c>
      <c r="AX686" s="12" t="s">
        <v>73</v>
      </c>
      <c r="AY686" s="230" t="s">
        <v>147</v>
      </c>
    </row>
    <row r="687" s="12" customFormat="1">
      <c r="A687" s="12"/>
      <c r="B687" s="220"/>
      <c r="C687" s="221"/>
      <c r="D687" s="222" t="s">
        <v>154</v>
      </c>
      <c r="E687" s="223" t="s">
        <v>19</v>
      </c>
      <c r="F687" s="224" t="s">
        <v>1553</v>
      </c>
      <c r="G687" s="221"/>
      <c r="H687" s="223" t="s">
        <v>19</v>
      </c>
      <c r="I687" s="225"/>
      <c r="J687" s="221"/>
      <c r="K687" s="221"/>
      <c r="L687" s="226"/>
      <c r="M687" s="227"/>
      <c r="N687" s="228"/>
      <c r="O687" s="228"/>
      <c r="P687" s="228"/>
      <c r="Q687" s="228"/>
      <c r="R687" s="228"/>
      <c r="S687" s="228"/>
      <c r="T687" s="229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T687" s="230" t="s">
        <v>154</v>
      </c>
      <c r="AU687" s="230" t="s">
        <v>83</v>
      </c>
      <c r="AV687" s="12" t="s">
        <v>81</v>
      </c>
      <c r="AW687" s="12" t="s">
        <v>33</v>
      </c>
      <c r="AX687" s="12" t="s">
        <v>73</v>
      </c>
      <c r="AY687" s="230" t="s">
        <v>147</v>
      </c>
    </row>
    <row r="688" s="12" customFormat="1">
      <c r="A688" s="12"/>
      <c r="B688" s="220"/>
      <c r="C688" s="221"/>
      <c r="D688" s="222" t="s">
        <v>154</v>
      </c>
      <c r="E688" s="223" t="s">
        <v>19</v>
      </c>
      <c r="F688" s="224" t="s">
        <v>1554</v>
      </c>
      <c r="G688" s="221"/>
      <c r="H688" s="223" t="s">
        <v>19</v>
      </c>
      <c r="I688" s="225"/>
      <c r="J688" s="221"/>
      <c r="K688" s="221"/>
      <c r="L688" s="226"/>
      <c r="M688" s="227"/>
      <c r="N688" s="228"/>
      <c r="O688" s="228"/>
      <c r="P688" s="228"/>
      <c r="Q688" s="228"/>
      <c r="R688" s="228"/>
      <c r="S688" s="228"/>
      <c r="T688" s="229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T688" s="230" t="s">
        <v>154</v>
      </c>
      <c r="AU688" s="230" t="s">
        <v>83</v>
      </c>
      <c r="AV688" s="12" t="s">
        <v>81</v>
      </c>
      <c r="AW688" s="12" t="s">
        <v>33</v>
      </c>
      <c r="AX688" s="12" t="s">
        <v>73</v>
      </c>
      <c r="AY688" s="230" t="s">
        <v>147</v>
      </c>
    </row>
    <row r="689" s="12" customFormat="1">
      <c r="A689" s="12"/>
      <c r="B689" s="220"/>
      <c r="C689" s="221"/>
      <c r="D689" s="222" t="s">
        <v>154</v>
      </c>
      <c r="E689" s="223" t="s">
        <v>19</v>
      </c>
      <c r="F689" s="224" t="s">
        <v>1555</v>
      </c>
      <c r="G689" s="221"/>
      <c r="H689" s="223" t="s">
        <v>19</v>
      </c>
      <c r="I689" s="225"/>
      <c r="J689" s="221"/>
      <c r="K689" s="221"/>
      <c r="L689" s="226"/>
      <c r="M689" s="227"/>
      <c r="N689" s="228"/>
      <c r="O689" s="228"/>
      <c r="P689" s="228"/>
      <c r="Q689" s="228"/>
      <c r="R689" s="228"/>
      <c r="S689" s="228"/>
      <c r="T689" s="229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T689" s="230" t="s">
        <v>154</v>
      </c>
      <c r="AU689" s="230" t="s">
        <v>83</v>
      </c>
      <c r="AV689" s="12" t="s">
        <v>81</v>
      </c>
      <c r="AW689" s="12" t="s">
        <v>33</v>
      </c>
      <c r="AX689" s="12" t="s">
        <v>73</v>
      </c>
      <c r="AY689" s="230" t="s">
        <v>147</v>
      </c>
    </row>
    <row r="690" s="13" customFormat="1">
      <c r="A690" s="13"/>
      <c r="B690" s="231"/>
      <c r="C690" s="232"/>
      <c r="D690" s="222" t="s">
        <v>154</v>
      </c>
      <c r="E690" s="233" t="s">
        <v>19</v>
      </c>
      <c r="F690" s="234" t="s">
        <v>1556</v>
      </c>
      <c r="G690" s="232"/>
      <c r="H690" s="235">
        <v>2.8050000000000002</v>
      </c>
      <c r="I690" s="236"/>
      <c r="J690" s="232"/>
      <c r="K690" s="232"/>
      <c r="L690" s="237"/>
      <c r="M690" s="238"/>
      <c r="N690" s="239"/>
      <c r="O690" s="239"/>
      <c r="P690" s="239"/>
      <c r="Q690" s="239"/>
      <c r="R690" s="239"/>
      <c r="S690" s="239"/>
      <c r="T690" s="240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41" t="s">
        <v>154</v>
      </c>
      <c r="AU690" s="241" t="s">
        <v>83</v>
      </c>
      <c r="AV690" s="13" t="s">
        <v>83</v>
      </c>
      <c r="AW690" s="13" t="s">
        <v>33</v>
      </c>
      <c r="AX690" s="13" t="s">
        <v>81</v>
      </c>
      <c r="AY690" s="241" t="s">
        <v>147</v>
      </c>
    </row>
    <row r="691" s="2" customFormat="1" ht="37.8" customHeight="1">
      <c r="A691" s="40"/>
      <c r="B691" s="41"/>
      <c r="C691" s="207" t="s">
        <v>1557</v>
      </c>
      <c r="D691" s="207" t="s">
        <v>148</v>
      </c>
      <c r="E691" s="208" t="s">
        <v>1558</v>
      </c>
      <c r="F691" s="209" t="s">
        <v>1559</v>
      </c>
      <c r="G691" s="210" t="s">
        <v>252</v>
      </c>
      <c r="H691" s="211">
        <v>23</v>
      </c>
      <c r="I691" s="212"/>
      <c r="J691" s="213">
        <f>ROUND(I691*H691,2)</f>
        <v>0</v>
      </c>
      <c r="K691" s="209" t="s">
        <v>19</v>
      </c>
      <c r="L691" s="46"/>
      <c r="M691" s="214" t="s">
        <v>19</v>
      </c>
      <c r="N691" s="215" t="s">
        <v>44</v>
      </c>
      <c r="O691" s="86"/>
      <c r="P691" s="216">
        <f>O691*H691</f>
        <v>0</v>
      </c>
      <c r="Q691" s="216">
        <v>0</v>
      </c>
      <c r="R691" s="216">
        <f>Q691*H691</f>
        <v>0</v>
      </c>
      <c r="S691" s="216">
        <v>0</v>
      </c>
      <c r="T691" s="217">
        <f>S691*H691</f>
        <v>0</v>
      </c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R691" s="218" t="s">
        <v>152</v>
      </c>
      <c r="AT691" s="218" t="s">
        <v>148</v>
      </c>
      <c r="AU691" s="218" t="s">
        <v>83</v>
      </c>
      <c r="AY691" s="19" t="s">
        <v>147</v>
      </c>
      <c r="BE691" s="219">
        <f>IF(N691="základní",J691,0)</f>
        <v>0</v>
      </c>
      <c r="BF691" s="219">
        <f>IF(N691="snížená",J691,0)</f>
        <v>0</v>
      </c>
      <c r="BG691" s="219">
        <f>IF(N691="zákl. přenesená",J691,0)</f>
        <v>0</v>
      </c>
      <c r="BH691" s="219">
        <f>IF(N691="sníž. přenesená",J691,0)</f>
        <v>0</v>
      </c>
      <c r="BI691" s="219">
        <f>IF(N691="nulová",J691,0)</f>
        <v>0</v>
      </c>
      <c r="BJ691" s="19" t="s">
        <v>81</v>
      </c>
      <c r="BK691" s="219">
        <f>ROUND(I691*H691,2)</f>
        <v>0</v>
      </c>
      <c r="BL691" s="19" t="s">
        <v>152</v>
      </c>
      <c r="BM691" s="218" t="s">
        <v>1560</v>
      </c>
    </row>
    <row r="692" s="12" customFormat="1">
      <c r="A692" s="12"/>
      <c r="B692" s="220"/>
      <c r="C692" s="221"/>
      <c r="D692" s="222" t="s">
        <v>154</v>
      </c>
      <c r="E692" s="223" t="s">
        <v>19</v>
      </c>
      <c r="F692" s="224" t="s">
        <v>1561</v>
      </c>
      <c r="G692" s="221"/>
      <c r="H692" s="223" t="s">
        <v>19</v>
      </c>
      <c r="I692" s="225"/>
      <c r="J692" s="221"/>
      <c r="K692" s="221"/>
      <c r="L692" s="226"/>
      <c r="M692" s="227"/>
      <c r="N692" s="228"/>
      <c r="O692" s="228"/>
      <c r="P692" s="228"/>
      <c r="Q692" s="228"/>
      <c r="R692" s="228"/>
      <c r="S692" s="228"/>
      <c r="T692" s="229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T692" s="230" t="s">
        <v>154</v>
      </c>
      <c r="AU692" s="230" t="s">
        <v>83</v>
      </c>
      <c r="AV692" s="12" t="s">
        <v>81</v>
      </c>
      <c r="AW692" s="12" t="s">
        <v>33</v>
      </c>
      <c r="AX692" s="12" t="s">
        <v>73</v>
      </c>
      <c r="AY692" s="230" t="s">
        <v>147</v>
      </c>
    </row>
    <row r="693" s="13" customFormat="1">
      <c r="A693" s="13"/>
      <c r="B693" s="231"/>
      <c r="C693" s="232"/>
      <c r="D693" s="222" t="s">
        <v>154</v>
      </c>
      <c r="E693" s="233" t="s">
        <v>19</v>
      </c>
      <c r="F693" s="234" t="s">
        <v>1562</v>
      </c>
      <c r="G693" s="232"/>
      <c r="H693" s="235">
        <v>12.5</v>
      </c>
      <c r="I693" s="236"/>
      <c r="J693" s="232"/>
      <c r="K693" s="232"/>
      <c r="L693" s="237"/>
      <c r="M693" s="238"/>
      <c r="N693" s="239"/>
      <c r="O693" s="239"/>
      <c r="P693" s="239"/>
      <c r="Q693" s="239"/>
      <c r="R693" s="239"/>
      <c r="S693" s="239"/>
      <c r="T693" s="240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41" t="s">
        <v>154</v>
      </c>
      <c r="AU693" s="241" t="s">
        <v>83</v>
      </c>
      <c r="AV693" s="13" t="s">
        <v>83</v>
      </c>
      <c r="AW693" s="13" t="s">
        <v>33</v>
      </c>
      <c r="AX693" s="13" t="s">
        <v>73</v>
      </c>
      <c r="AY693" s="241" t="s">
        <v>147</v>
      </c>
    </row>
    <row r="694" s="12" customFormat="1">
      <c r="A694" s="12"/>
      <c r="B694" s="220"/>
      <c r="C694" s="221"/>
      <c r="D694" s="222" t="s">
        <v>154</v>
      </c>
      <c r="E694" s="223" t="s">
        <v>19</v>
      </c>
      <c r="F694" s="224" t="s">
        <v>1563</v>
      </c>
      <c r="G694" s="221"/>
      <c r="H694" s="223" t="s">
        <v>19</v>
      </c>
      <c r="I694" s="225"/>
      <c r="J694" s="221"/>
      <c r="K694" s="221"/>
      <c r="L694" s="226"/>
      <c r="M694" s="227"/>
      <c r="N694" s="228"/>
      <c r="O694" s="228"/>
      <c r="P694" s="228"/>
      <c r="Q694" s="228"/>
      <c r="R694" s="228"/>
      <c r="S694" s="228"/>
      <c r="T694" s="229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T694" s="230" t="s">
        <v>154</v>
      </c>
      <c r="AU694" s="230" t="s">
        <v>83</v>
      </c>
      <c r="AV694" s="12" t="s">
        <v>81</v>
      </c>
      <c r="AW694" s="12" t="s">
        <v>33</v>
      </c>
      <c r="AX694" s="12" t="s">
        <v>73</v>
      </c>
      <c r="AY694" s="230" t="s">
        <v>147</v>
      </c>
    </row>
    <row r="695" s="13" customFormat="1">
      <c r="A695" s="13"/>
      <c r="B695" s="231"/>
      <c r="C695" s="232"/>
      <c r="D695" s="222" t="s">
        <v>154</v>
      </c>
      <c r="E695" s="233" t="s">
        <v>19</v>
      </c>
      <c r="F695" s="234" t="s">
        <v>1564</v>
      </c>
      <c r="G695" s="232"/>
      <c r="H695" s="235">
        <v>10.5</v>
      </c>
      <c r="I695" s="236"/>
      <c r="J695" s="232"/>
      <c r="K695" s="232"/>
      <c r="L695" s="237"/>
      <c r="M695" s="238"/>
      <c r="N695" s="239"/>
      <c r="O695" s="239"/>
      <c r="P695" s="239"/>
      <c r="Q695" s="239"/>
      <c r="R695" s="239"/>
      <c r="S695" s="239"/>
      <c r="T695" s="240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41" t="s">
        <v>154</v>
      </c>
      <c r="AU695" s="241" t="s">
        <v>83</v>
      </c>
      <c r="AV695" s="13" t="s">
        <v>83</v>
      </c>
      <c r="AW695" s="13" t="s">
        <v>33</v>
      </c>
      <c r="AX695" s="13" t="s">
        <v>73</v>
      </c>
      <c r="AY695" s="241" t="s">
        <v>147</v>
      </c>
    </row>
    <row r="696" s="15" customFormat="1">
      <c r="A696" s="15"/>
      <c r="B696" s="259"/>
      <c r="C696" s="260"/>
      <c r="D696" s="222" t="s">
        <v>154</v>
      </c>
      <c r="E696" s="261" t="s">
        <v>19</v>
      </c>
      <c r="F696" s="262" t="s">
        <v>287</v>
      </c>
      <c r="G696" s="260"/>
      <c r="H696" s="263">
        <v>23</v>
      </c>
      <c r="I696" s="264"/>
      <c r="J696" s="260"/>
      <c r="K696" s="260"/>
      <c r="L696" s="265"/>
      <c r="M696" s="266"/>
      <c r="N696" s="267"/>
      <c r="O696" s="267"/>
      <c r="P696" s="267"/>
      <c r="Q696" s="267"/>
      <c r="R696" s="267"/>
      <c r="S696" s="267"/>
      <c r="T696" s="268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T696" s="269" t="s">
        <v>154</v>
      </c>
      <c r="AU696" s="269" t="s">
        <v>83</v>
      </c>
      <c r="AV696" s="15" t="s">
        <v>152</v>
      </c>
      <c r="AW696" s="15" t="s">
        <v>33</v>
      </c>
      <c r="AX696" s="15" t="s">
        <v>81</v>
      </c>
      <c r="AY696" s="269" t="s">
        <v>147</v>
      </c>
    </row>
    <row r="697" s="2" customFormat="1" ht="55.5" customHeight="1">
      <c r="A697" s="40"/>
      <c r="B697" s="41"/>
      <c r="C697" s="207" t="s">
        <v>1565</v>
      </c>
      <c r="D697" s="207" t="s">
        <v>148</v>
      </c>
      <c r="E697" s="208" t="s">
        <v>1566</v>
      </c>
      <c r="F697" s="209" t="s">
        <v>1567</v>
      </c>
      <c r="G697" s="210" t="s">
        <v>1339</v>
      </c>
      <c r="H697" s="283"/>
      <c r="I697" s="212"/>
      <c r="J697" s="213">
        <f>ROUND(I697*H697,2)</f>
        <v>0</v>
      </c>
      <c r="K697" s="209" t="s">
        <v>240</v>
      </c>
      <c r="L697" s="46"/>
      <c r="M697" s="214" t="s">
        <v>19</v>
      </c>
      <c r="N697" s="215" t="s">
        <v>44</v>
      </c>
      <c r="O697" s="86"/>
      <c r="P697" s="216">
        <f>O697*H697</f>
        <v>0</v>
      </c>
      <c r="Q697" s="216">
        <v>0</v>
      </c>
      <c r="R697" s="216">
        <f>Q697*H697</f>
        <v>0</v>
      </c>
      <c r="S697" s="216">
        <v>0</v>
      </c>
      <c r="T697" s="217">
        <f>S697*H697</f>
        <v>0</v>
      </c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R697" s="218" t="s">
        <v>321</v>
      </c>
      <c r="AT697" s="218" t="s">
        <v>148</v>
      </c>
      <c r="AU697" s="218" t="s">
        <v>83</v>
      </c>
      <c r="AY697" s="19" t="s">
        <v>147</v>
      </c>
      <c r="BE697" s="219">
        <f>IF(N697="základní",J697,0)</f>
        <v>0</v>
      </c>
      <c r="BF697" s="219">
        <f>IF(N697="snížená",J697,0)</f>
        <v>0</v>
      </c>
      <c r="BG697" s="219">
        <f>IF(N697="zákl. přenesená",J697,0)</f>
        <v>0</v>
      </c>
      <c r="BH697" s="219">
        <f>IF(N697="sníž. přenesená",J697,0)</f>
        <v>0</v>
      </c>
      <c r="BI697" s="219">
        <f>IF(N697="nulová",J697,0)</f>
        <v>0</v>
      </c>
      <c r="BJ697" s="19" t="s">
        <v>81</v>
      </c>
      <c r="BK697" s="219">
        <f>ROUND(I697*H697,2)</f>
        <v>0</v>
      </c>
      <c r="BL697" s="19" t="s">
        <v>321</v>
      </c>
      <c r="BM697" s="218" t="s">
        <v>1568</v>
      </c>
    </row>
    <row r="698" s="2" customFormat="1">
      <c r="A698" s="40"/>
      <c r="B698" s="41"/>
      <c r="C698" s="42"/>
      <c r="D698" s="254" t="s">
        <v>242</v>
      </c>
      <c r="E698" s="42"/>
      <c r="F698" s="255" t="s">
        <v>1569</v>
      </c>
      <c r="G698" s="42"/>
      <c r="H698" s="42"/>
      <c r="I698" s="256"/>
      <c r="J698" s="42"/>
      <c r="K698" s="42"/>
      <c r="L698" s="46"/>
      <c r="M698" s="257"/>
      <c r="N698" s="258"/>
      <c r="O698" s="86"/>
      <c r="P698" s="86"/>
      <c r="Q698" s="86"/>
      <c r="R698" s="86"/>
      <c r="S698" s="86"/>
      <c r="T698" s="87"/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T698" s="19" t="s">
        <v>242</v>
      </c>
      <c r="AU698" s="19" t="s">
        <v>83</v>
      </c>
    </row>
    <row r="699" s="11" customFormat="1" ht="22.8" customHeight="1">
      <c r="A699" s="11"/>
      <c r="B699" s="193"/>
      <c r="C699" s="194"/>
      <c r="D699" s="195" t="s">
        <v>72</v>
      </c>
      <c r="E699" s="252" t="s">
        <v>567</v>
      </c>
      <c r="F699" s="252" t="s">
        <v>568</v>
      </c>
      <c r="G699" s="194"/>
      <c r="H699" s="194"/>
      <c r="I699" s="197"/>
      <c r="J699" s="253">
        <f>BK699</f>
        <v>0</v>
      </c>
      <c r="K699" s="194"/>
      <c r="L699" s="199"/>
      <c r="M699" s="200"/>
      <c r="N699" s="201"/>
      <c r="O699" s="201"/>
      <c r="P699" s="202">
        <f>SUM(P700:P782)</f>
        <v>0</v>
      </c>
      <c r="Q699" s="201"/>
      <c r="R699" s="202">
        <f>SUM(R700:R782)</f>
        <v>6.7428781999999998</v>
      </c>
      <c r="S699" s="201"/>
      <c r="T699" s="203">
        <f>SUM(T700:T782)</f>
        <v>0</v>
      </c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R699" s="204" t="s">
        <v>83</v>
      </c>
      <c r="AT699" s="205" t="s">
        <v>72</v>
      </c>
      <c r="AU699" s="205" t="s">
        <v>81</v>
      </c>
      <c r="AY699" s="204" t="s">
        <v>147</v>
      </c>
      <c r="BK699" s="206">
        <f>SUM(BK700:BK782)</f>
        <v>0</v>
      </c>
    </row>
    <row r="700" s="2" customFormat="1" ht="24.15" customHeight="1">
      <c r="A700" s="40"/>
      <c r="B700" s="41"/>
      <c r="C700" s="207" t="s">
        <v>1570</v>
      </c>
      <c r="D700" s="207" t="s">
        <v>148</v>
      </c>
      <c r="E700" s="208" t="s">
        <v>1571</v>
      </c>
      <c r="F700" s="209" t="s">
        <v>1572</v>
      </c>
      <c r="G700" s="210" t="s">
        <v>239</v>
      </c>
      <c r="H700" s="211">
        <v>138.34</v>
      </c>
      <c r="I700" s="212"/>
      <c r="J700" s="213">
        <f>ROUND(I700*H700,2)</f>
        <v>0</v>
      </c>
      <c r="K700" s="209" t="s">
        <v>240</v>
      </c>
      <c r="L700" s="46"/>
      <c r="M700" s="214" t="s">
        <v>19</v>
      </c>
      <c r="N700" s="215" t="s">
        <v>44</v>
      </c>
      <c r="O700" s="86"/>
      <c r="P700" s="216">
        <f>O700*H700</f>
        <v>0</v>
      </c>
      <c r="Q700" s="216">
        <v>0</v>
      </c>
      <c r="R700" s="216">
        <f>Q700*H700</f>
        <v>0</v>
      </c>
      <c r="S700" s="216">
        <v>0</v>
      </c>
      <c r="T700" s="217">
        <f>S700*H700</f>
        <v>0</v>
      </c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R700" s="218" t="s">
        <v>321</v>
      </c>
      <c r="AT700" s="218" t="s">
        <v>148</v>
      </c>
      <c r="AU700" s="218" t="s">
        <v>83</v>
      </c>
      <c r="AY700" s="19" t="s">
        <v>147</v>
      </c>
      <c r="BE700" s="219">
        <f>IF(N700="základní",J700,0)</f>
        <v>0</v>
      </c>
      <c r="BF700" s="219">
        <f>IF(N700="snížená",J700,0)</f>
        <v>0</v>
      </c>
      <c r="BG700" s="219">
        <f>IF(N700="zákl. přenesená",J700,0)</f>
        <v>0</v>
      </c>
      <c r="BH700" s="219">
        <f>IF(N700="sníž. přenesená",J700,0)</f>
        <v>0</v>
      </c>
      <c r="BI700" s="219">
        <f>IF(N700="nulová",J700,0)</f>
        <v>0</v>
      </c>
      <c r="BJ700" s="19" t="s">
        <v>81</v>
      </c>
      <c r="BK700" s="219">
        <f>ROUND(I700*H700,2)</f>
        <v>0</v>
      </c>
      <c r="BL700" s="19" t="s">
        <v>321</v>
      </c>
      <c r="BM700" s="218" t="s">
        <v>1573</v>
      </c>
    </row>
    <row r="701" s="2" customFormat="1">
      <c r="A701" s="40"/>
      <c r="B701" s="41"/>
      <c r="C701" s="42"/>
      <c r="D701" s="254" t="s">
        <v>242</v>
      </c>
      <c r="E701" s="42"/>
      <c r="F701" s="255" t="s">
        <v>1574</v>
      </c>
      <c r="G701" s="42"/>
      <c r="H701" s="42"/>
      <c r="I701" s="256"/>
      <c r="J701" s="42"/>
      <c r="K701" s="42"/>
      <c r="L701" s="46"/>
      <c r="M701" s="257"/>
      <c r="N701" s="258"/>
      <c r="O701" s="86"/>
      <c r="P701" s="86"/>
      <c r="Q701" s="86"/>
      <c r="R701" s="86"/>
      <c r="S701" s="86"/>
      <c r="T701" s="87"/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T701" s="19" t="s">
        <v>242</v>
      </c>
      <c r="AU701" s="19" t="s">
        <v>83</v>
      </c>
    </row>
    <row r="702" s="2" customFormat="1" ht="24.15" customHeight="1">
      <c r="A702" s="40"/>
      <c r="B702" s="41"/>
      <c r="C702" s="207" t="s">
        <v>1575</v>
      </c>
      <c r="D702" s="207" t="s">
        <v>148</v>
      </c>
      <c r="E702" s="208" t="s">
        <v>1576</v>
      </c>
      <c r="F702" s="209" t="s">
        <v>1577</v>
      </c>
      <c r="G702" s="210" t="s">
        <v>252</v>
      </c>
      <c r="H702" s="211">
        <v>78</v>
      </c>
      <c r="I702" s="212"/>
      <c r="J702" s="213">
        <f>ROUND(I702*H702,2)</f>
        <v>0</v>
      </c>
      <c r="K702" s="209" t="s">
        <v>240</v>
      </c>
      <c r="L702" s="46"/>
      <c r="M702" s="214" t="s">
        <v>19</v>
      </c>
      <c r="N702" s="215" t="s">
        <v>44</v>
      </c>
      <c r="O702" s="86"/>
      <c r="P702" s="216">
        <f>O702*H702</f>
        <v>0</v>
      </c>
      <c r="Q702" s="216">
        <v>0</v>
      </c>
      <c r="R702" s="216">
        <f>Q702*H702</f>
        <v>0</v>
      </c>
      <c r="S702" s="216">
        <v>0</v>
      </c>
      <c r="T702" s="217">
        <f>S702*H702</f>
        <v>0</v>
      </c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R702" s="218" t="s">
        <v>321</v>
      </c>
      <c r="AT702" s="218" t="s">
        <v>148</v>
      </c>
      <c r="AU702" s="218" t="s">
        <v>83</v>
      </c>
      <c r="AY702" s="19" t="s">
        <v>147</v>
      </c>
      <c r="BE702" s="219">
        <f>IF(N702="základní",J702,0)</f>
        <v>0</v>
      </c>
      <c r="BF702" s="219">
        <f>IF(N702="snížená",J702,0)</f>
        <v>0</v>
      </c>
      <c r="BG702" s="219">
        <f>IF(N702="zákl. přenesená",J702,0)</f>
        <v>0</v>
      </c>
      <c r="BH702" s="219">
        <f>IF(N702="sníž. přenesená",J702,0)</f>
        <v>0</v>
      </c>
      <c r="BI702" s="219">
        <f>IF(N702="nulová",J702,0)</f>
        <v>0</v>
      </c>
      <c r="BJ702" s="19" t="s">
        <v>81</v>
      </c>
      <c r="BK702" s="219">
        <f>ROUND(I702*H702,2)</f>
        <v>0</v>
      </c>
      <c r="BL702" s="19" t="s">
        <v>321</v>
      </c>
      <c r="BM702" s="218" t="s">
        <v>1578</v>
      </c>
    </row>
    <row r="703" s="2" customFormat="1">
      <c r="A703" s="40"/>
      <c r="B703" s="41"/>
      <c r="C703" s="42"/>
      <c r="D703" s="254" t="s">
        <v>242</v>
      </c>
      <c r="E703" s="42"/>
      <c r="F703" s="255" t="s">
        <v>1579</v>
      </c>
      <c r="G703" s="42"/>
      <c r="H703" s="42"/>
      <c r="I703" s="256"/>
      <c r="J703" s="42"/>
      <c r="K703" s="42"/>
      <c r="L703" s="46"/>
      <c r="M703" s="257"/>
      <c r="N703" s="258"/>
      <c r="O703" s="86"/>
      <c r="P703" s="86"/>
      <c r="Q703" s="86"/>
      <c r="R703" s="86"/>
      <c r="S703" s="86"/>
      <c r="T703" s="87"/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T703" s="19" t="s">
        <v>242</v>
      </c>
      <c r="AU703" s="19" t="s">
        <v>83</v>
      </c>
    </row>
    <row r="704" s="2" customFormat="1" ht="24.15" customHeight="1">
      <c r="A704" s="40"/>
      <c r="B704" s="41"/>
      <c r="C704" s="207" t="s">
        <v>1580</v>
      </c>
      <c r="D704" s="207" t="s">
        <v>148</v>
      </c>
      <c r="E704" s="208" t="s">
        <v>1581</v>
      </c>
      <c r="F704" s="209" t="s">
        <v>1582</v>
      </c>
      <c r="G704" s="210" t="s">
        <v>239</v>
      </c>
      <c r="H704" s="211">
        <v>161.80000000000001</v>
      </c>
      <c r="I704" s="212"/>
      <c r="J704" s="213">
        <f>ROUND(I704*H704,2)</f>
        <v>0</v>
      </c>
      <c r="K704" s="209" t="s">
        <v>240</v>
      </c>
      <c r="L704" s="46"/>
      <c r="M704" s="214" t="s">
        <v>19</v>
      </c>
      <c r="N704" s="215" t="s">
        <v>44</v>
      </c>
      <c r="O704" s="86"/>
      <c r="P704" s="216">
        <f>O704*H704</f>
        <v>0</v>
      </c>
      <c r="Q704" s="216">
        <v>0.00029999999999999997</v>
      </c>
      <c r="R704" s="216">
        <f>Q704*H704</f>
        <v>0.04854</v>
      </c>
      <c r="S704" s="216">
        <v>0</v>
      </c>
      <c r="T704" s="217">
        <f>S704*H704</f>
        <v>0</v>
      </c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R704" s="218" t="s">
        <v>321</v>
      </c>
      <c r="AT704" s="218" t="s">
        <v>148</v>
      </c>
      <c r="AU704" s="218" t="s">
        <v>83</v>
      </c>
      <c r="AY704" s="19" t="s">
        <v>147</v>
      </c>
      <c r="BE704" s="219">
        <f>IF(N704="základní",J704,0)</f>
        <v>0</v>
      </c>
      <c r="BF704" s="219">
        <f>IF(N704="snížená",J704,0)</f>
        <v>0</v>
      </c>
      <c r="BG704" s="219">
        <f>IF(N704="zákl. přenesená",J704,0)</f>
        <v>0</v>
      </c>
      <c r="BH704" s="219">
        <f>IF(N704="sníž. přenesená",J704,0)</f>
        <v>0</v>
      </c>
      <c r="BI704" s="219">
        <f>IF(N704="nulová",J704,0)</f>
        <v>0</v>
      </c>
      <c r="BJ704" s="19" t="s">
        <v>81</v>
      </c>
      <c r="BK704" s="219">
        <f>ROUND(I704*H704,2)</f>
        <v>0</v>
      </c>
      <c r="BL704" s="19" t="s">
        <v>321</v>
      </c>
      <c r="BM704" s="218" t="s">
        <v>1583</v>
      </c>
    </row>
    <row r="705" s="2" customFormat="1">
      <c r="A705" s="40"/>
      <c r="B705" s="41"/>
      <c r="C705" s="42"/>
      <c r="D705" s="254" t="s">
        <v>242</v>
      </c>
      <c r="E705" s="42"/>
      <c r="F705" s="255" t="s">
        <v>1584</v>
      </c>
      <c r="G705" s="42"/>
      <c r="H705" s="42"/>
      <c r="I705" s="256"/>
      <c r="J705" s="42"/>
      <c r="K705" s="42"/>
      <c r="L705" s="46"/>
      <c r="M705" s="257"/>
      <c r="N705" s="258"/>
      <c r="O705" s="86"/>
      <c r="P705" s="86"/>
      <c r="Q705" s="86"/>
      <c r="R705" s="86"/>
      <c r="S705" s="86"/>
      <c r="T705" s="87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T705" s="19" t="s">
        <v>242</v>
      </c>
      <c r="AU705" s="19" t="s">
        <v>83</v>
      </c>
    </row>
    <row r="706" s="13" customFormat="1">
      <c r="A706" s="13"/>
      <c r="B706" s="231"/>
      <c r="C706" s="232"/>
      <c r="D706" s="222" t="s">
        <v>154</v>
      </c>
      <c r="E706" s="233" t="s">
        <v>19</v>
      </c>
      <c r="F706" s="234" t="s">
        <v>1585</v>
      </c>
      <c r="G706" s="232"/>
      <c r="H706" s="235">
        <v>161.80000000000001</v>
      </c>
      <c r="I706" s="236"/>
      <c r="J706" s="232"/>
      <c r="K706" s="232"/>
      <c r="L706" s="237"/>
      <c r="M706" s="238"/>
      <c r="N706" s="239"/>
      <c r="O706" s="239"/>
      <c r="P706" s="239"/>
      <c r="Q706" s="239"/>
      <c r="R706" s="239"/>
      <c r="S706" s="239"/>
      <c r="T706" s="240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41" t="s">
        <v>154</v>
      </c>
      <c r="AU706" s="241" t="s">
        <v>83</v>
      </c>
      <c r="AV706" s="13" t="s">
        <v>83</v>
      </c>
      <c r="AW706" s="13" t="s">
        <v>33</v>
      </c>
      <c r="AX706" s="13" t="s">
        <v>81</v>
      </c>
      <c r="AY706" s="241" t="s">
        <v>147</v>
      </c>
    </row>
    <row r="707" s="2" customFormat="1" ht="37.8" customHeight="1">
      <c r="A707" s="40"/>
      <c r="B707" s="41"/>
      <c r="C707" s="207" t="s">
        <v>1586</v>
      </c>
      <c r="D707" s="207" t="s">
        <v>148</v>
      </c>
      <c r="E707" s="208" t="s">
        <v>1587</v>
      </c>
      <c r="F707" s="209" t="s">
        <v>1588</v>
      </c>
      <c r="G707" s="210" t="s">
        <v>239</v>
      </c>
      <c r="H707" s="211">
        <v>39</v>
      </c>
      <c r="I707" s="212"/>
      <c r="J707" s="213">
        <f>ROUND(I707*H707,2)</f>
        <v>0</v>
      </c>
      <c r="K707" s="209" t="s">
        <v>240</v>
      </c>
      <c r="L707" s="46"/>
      <c r="M707" s="214" t="s">
        <v>19</v>
      </c>
      <c r="N707" s="215" t="s">
        <v>44</v>
      </c>
      <c r="O707" s="86"/>
      <c r="P707" s="216">
        <f>O707*H707</f>
        <v>0</v>
      </c>
      <c r="Q707" s="216">
        <v>0</v>
      </c>
      <c r="R707" s="216">
        <f>Q707*H707</f>
        <v>0</v>
      </c>
      <c r="S707" s="216">
        <v>0</v>
      </c>
      <c r="T707" s="217">
        <f>S707*H707</f>
        <v>0</v>
      </c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R707" s="218" t="s">
        <v>321</v>
      </c>
      <c r="AT707" s="218" t="s">
        <v>148</v>
      </c>
      <c r="AU707" s="218" t="s">
        <v>83</v>
      </c>
      <c r="AY707" s="19" t="s">
        <v>147</v>
      </c>
      <c r="BE707" s="219">
        <f>IF(N707="základní",J707,0)</f>
        <v>0</v>
      </c>
      <c r="BF707" s="219">
        <f>IF(N707="snížená",J707,0)</f>
        <v>0</v>
      </c>
      <c r="BG707" s="219">
        <f>IF(N707="zákl. přenesená",J707,0)</f>
        <v>0</v>
      </c>
      <c r="BH707" s="219">
        <f>IF(N707="sníž. přenesená",J707,0)</f>
        <v>0</v>
      </c>
      <c r="BI707" s="219">
        <f>IF(N707="nulová",J707,0)</f>
        <v>0</v>
      </c>
      <c r="BJ707" s="19" t="s">
        <v>81</v>
      </c>
      <c r="BK707" s="219">
        <f>ROUND(I707*H707,2)</f>
        <v>0</v>
      </c>
      <c r="BL707" s="19" t="s">
        <v>321</v>
      </c>
      <c r="BM707" s="218" t="s">
        <v>1589</v>
      </c>
    </row>
    <row r="708" s="2" customFormat="1">
      <c r="A708" s="40"/>
      <c r="B708" s="41"/>
      <c r="C708" s="42"/>
      <c r="D708" s="254" t="s">
        <v>242</v>
      </c>
      <c r="E708" s="42"/>
      <c r="F708" s="255" t="s">
        <v>1590</v>
      </c>
      <c r="G708" s="42"/>
      <c r="H708" s="42"/>
      <c r="I708" s="256"/>
      <c r="J708" s="42"/>
      <c r="K708" s="42"/>
      <c r="L708" s="46"/>
      <c r="M708" s="257"/>
      <c r="N708" s="258"/>
      <c r="O708" s="86"/>
      <c r="P708" s="86"/>
      <c r="Q708" s="86"/>
      <c r="R708" s="86"/>
      <c r="S708" s="86"/>
      <c r="T708" s="87"/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T708" s="19" t="s">
        <v>242</v>
      </c>
      <c r="AU708" s="19" t="s">
        <v>83</v>
      </c>
    </row>
    <row r="709" s="13" customFormat="1">
      <c r="A709" s="13"/>
      <c r="B709" s="231"/>
      <c r="C709" s="232"/>
      <c r="D709" s="222" t="s">
        <v>154</v>
      </c>
      <c r="E709" s="233" t="s">
        <v>19</v>
      </c>
      <c r="F709" s="234" t="s">
        <v>1591</v>
      </c>
      <c r="G709" s="232"/>
      <c r="H709" s="235">
        <v>23.399999999999999</v>
      </c>
      <c r="I709" s="236"/>
      <c r="J709" s="232"/>
      <c r="K709" s="232"/>
      <c r="L709" s="237"/>
      <c r="M709" s="238"/>
      <c r="N709" s="239"/>
      <c r="O709" s="239"/>
      <c r="P709" s="239"/>
      <c r="Q709" s="239"/>
      <c r="R709" s="239"/>
      <c r="S709" s="239"/>
      <c r="T709" s="240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41" t="s">
        <v>154</v>
      </c>
      <c r="AU709" s="241" t="s">
        <v>83</v>
      </c>
      <c r="AV709" s="13" t="s">
        <v>83</v>
      </c>
      <c r="AW709" s="13" t="s">
        <v>33</v>
      </c>
      <c r="AX709" s="13" t="s">
        <v>73</v>
      </c>
      <c r="AY709" s="241" t="s">
        <v>147</v>
      </c>
    </row>
    <row r="710" s="13" customFormat="1">
      <c r="A710" s="13"/>
      <c r="B710" s="231"/>
      <c r="C710" s="232"/>
      <c r="D710" s="222" t="s">
        <v>154</v>
      </c>
      <c r="E710" s="233" t="s">
        <v>19</v>
      </c>
      <c r="F710" s="234" t="s">
        <v>1592</v>
      </c>
      <c r="G710" s="232"/>
      <c r="H710" s="235">
        <v>15.6</v>
      </c>
      <c r="I710" s="236"/>
      <c r="J710" s="232"/>
      <c r="K710" s="232"/>
      <c r="L710" s="237"/>
      <c r="M710" s="238"/>
      <c r="N710" s="239"/>
      <c r="O710" s="239"/>
      <c r="P710" s="239"/>
      <c r="Q710" s="239"/>
      <c r="R710" s="239"/>
      <c r="S710" s="239"/>
      <c r="T710" s="240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41" t="s">
        <v>154</v>
      </c>
      <c r="AU710" s="241" t="s">
        <v>83</v>
      </c>
      <c r="AV710" s="13" t="s">
        <v>83</v>
      </c>
      <c r="AW710" s="13" t="s">
        <v>33</v>
      </c>
      <c r="AX710" s="13" t="s">
        <v>73</v>
      </c>
      <c r="AY710" s="241" t="s">
        <v>147</v>
      </c>
    </row>
    <row r="711" s="15" customFormat="1">
      <c r="A711" s="15"/>
      <c r="B711" s="259"/>
      <c r="C711" s="260"/>
      <c r="D711" s="222" t="s">
        <v>154</v>
      </c>
      <c r="E711" s="261" t="s">
        <v>19</v>
      </c>
      <c r="F711" s="262" t="s">
        <v>287</v>
      </c>
      <c r="G711" s="260"/>
      <c r="H711" s="263">
        <v>39</v>
      </c>
      <c r="I711" s="264"/>
      <c r="J711" s="260"/>
      <c r="K711" s="260"/>
      <c r="L711" s="265"/>
      <c r="M711" s="266"/>
      <c r="N711" s="267"/>
      <c r="O711" s="267"/>
      <c r="P711" s="267"/>
      <c r="Q711" s="267"/>
      <c r="R711" s="267"/>
      <c r="S711" s="267"/>
      <c r="T711" s="268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T711" s="269" t="s">
        <v>154</v>
      </c>
      <c r="AU711" s="269" t="s">
        <v>83</v>
      </c>
      <c r="AV711" s="15" t="s">
        <v>152</v>
      </c>
      <c r="AW711" s="15" t="s">
        <v>33</v>
      </c>
      <c r="AX711" s="15" t="s">
        <v>81</v>
      </c>
      <c r="AY711" s="269" t="s">
        <v>147</v>
      </c>
    </row>
    <row r="712" s="2" customFormat="1" ht="37.8" customHeight="1">
      <c r="A712" s="40"/>
      <c r="B712" s="41"/>
      <c r="C712" s="207" t="s">
        <v>1593</v>
      </c>
      <c r="D712" s="207" t="s">
        <v>148</v>
      </c>
      <c r="E712" s="208" t="s">
        <v>1594</v>
      </c>
      <c r="F712" s="209" t="s">
        <v>1595</v>
      </c>
      <c r="G712" s="210" t="s">
        <v>239</v>
      </c>
      <c r="H712" s="211">
        <v>39</v>
      </c>
      <c r="I712" s="212"/>
      <c r="J712" s="213">
        <f>ROUND(I712*H712,2)</f>
        <v>0</v>
      </c>
      <c r="K712" s="209" t="s">
        <v>240</v>
      </c>
      <c r="L712" s="46"/>
      <c r="M712" s="214" t="s">
        <v>19</v>
      </c>
      <c r="N712" s="215" t="s">
        <v>44</v>
      </c>
      <c r="O712" s="86"/>
      <c r="P712" s="216">
        <f>O712*H712</f>
        <v>0</v>
      </c>
      <c r="Q712" s="216">
        <v>0.014999999999999999</v>
      </c>
      <c r="R712" s="216">
        <f>Q712*H712</f>
        <v>0.58499999999999996</v>
      </c>
      <c r="S712" s="216">
        <v>0</v>
      </c>
      <c r="T712" s="217">
        <f>S712*H712</f>
        <v>0</v>
      </c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R712" s="218" t="s">
        <v>321</v>
      </c>
      <c r="AT712" s="218" t="s">
        <v>148</v>
      </c>
      <c r="AU712" s="218" t="s">
        <v>83</v>
      </c>
      <c r="AY712" s="19" t="s">
        <v>147</v>
      </c>
      <c r="BE712" s="219">
        <f>IF(N712="základní",J712,0)</f>
        <v>0</v>
      </c>
      <c r="BF712" s="219">
        <f>IF(N712="snížená",J712,0)</f>
        <v>0</v>
      </c>
      <c r="BG712" s="219">
        <f>IF(N712="zákl. přenesená",J712,0)</f>
        <v>0</v>
      </c>
      <c r="BH712" s="219">
        <f>IF(N712="sníž. přenesená",J712,0)</f>
        <v>0</v>
      </c>
      <c r="BI712" s="219">
        <f>IF(N712="nulová",J712,0)</f>
        <v>0</v>
      </c>
      <c r="BJ712" s="19" t="s">
        <v>81</v>
      </c>
      <c r="BK712" s="219">
        <f>ROUND(I712*H712,2)</f>
        <v>0</v>
      </c>
      <c r="BL712" s="19" t="s">
        <v>321</v>
      </c>
      <c r="BM712" s="218" t="s">
        <v>1596</v>
      </c>
    </row>
    <row r="713" s="2" customFormat="1">
      <c r="A713" s="40"/>
      <c r="B713" s="41"/>
      <c r="C713" s="42"/>
      <c r="D713" s="254" t="s">
        <v>242</v>
      </c>
      <c r="E713" s="42"/>
      <c r="F713" s="255" t="s">
        <v>1597</v>
      </c>
      <c r="G713" s="42"/>
      <c r="H713" s="42"/>
      <c r="I713" s="256"/>
      <c r="J713" s="42"/>
      <c r="K713" s="42"/>
      <c r="L713" s="46"/>
      <c r="M713" s="257"/>
      <c r="N713" s="258"/>
      <c r="O713" s="86"/>
      <c r="P713" s="86"/>
      <c r="Q713" s="86"/>
      <c r="R713" s="86"/>
      <c r="S713" s="86"/>
      <c r="T713" s="87"/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T713" s="19" t="s">
        <v>242</v>
      </c>
      <c r="AU713" s="19" t="s">
        <v>83</v>
      </c>
    </row>
    <row r="714" s="2" customFormat="1" ht="37.8" customHeight="1">
      <c r="A714" s="40"/>
      <c r="B714" s="41"/>
      <c r="C714" s="207" t="s">
        <v>1598</v>
      </c>
      <c r="D714" s="207" t="s">
        <v>148</v>
      </c>
      <c r="E714" s="208" t="s">
        <v>1599</v>
      </c>
      <c r="F714" s="209" t="s">
        <v>1600</v>
      </c>
      <c r="G714" s="210" t="s">
        <v>252</v>
      </c>
      <c r="H714" s="211">
        <v>12.800000000000001</v>
      </c>
      <c r="I714" s="212"/>
      <c r="J714" s="213">
        <f>ROUND(I714*H714,2)</f>
        <v>0</v>
      </c>
      <c r="K714" s="209" t="s">
        <v>240</v>
      </c>
      <c r="L714" s="46"/>
      <c r="M714" s="214" t="s">
        <v>19</v>
      </c>
      <c r="N714" s="215" t="s">
        <v>44</v>
      </c>
      <c r="O714" s="86"/>
      <c r="P714" s="216">
        <f>O714*H714</f>
        <v>0</v>
      </c>
      <c r="Q714" s="216">
        <v>0.00020000000000000001</v>
      </c>
      <c r="R714" s="216">
        <f>Q714*H714</f>
        <v>0.0025600000000000002</v>
      </c>
      <c r="S714" s="216">
        <v>0</v>
      </c>
      <c r="T714" s="217">
        <f>S714*H714</f>
        <v>0</v>
      </c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R714" s="218" t="s">
        <v>321</v>
      </c>
      <c r="AT714" s="218" t="s">
        <v>148</v>
      </c>
      <c r="AU714" s="218" t="s">
        <v>83</v>
      </c>
      <c r="AY714" s="19" t="s">
        <v>147</v>
      </c>
      <c r="BE714" s="219">
        <f>IF(N714="základní",J714,0)</f>
        <v>0</v>
      </c>
      <c r="BF714" s="219">
        <f>IF(N714="snížená",J714,0)</f>
        <v>0</v>
      </c>
      <c r="BG714" s="219">
        <f>IF(N714="zákl. přenesená",J714,0)</f>
        <v>0</v>
      </c>
      <c r="BH714" s="219">
        <f>IF(N714="sníž. přenesená",J714,0)</f>
        <v>0</v>
      </c>
      <c r="BI714" s="219">
        <f>IF(N714="nulová",J714,0)</f>
        <v>0</v>
      </c>
      <c r="BJ714" s="19" t="s">
        <v>81</v>
      </c>
      <c r="BK714" s="219">
        <f>ROUND(I714*H714,2)</f>
        <v>0</v>
      </c>
      <c r="BL714" s="19" t="s">
        <v>321</v>
      </c>
      <c r="BM714" s="218" t="s">
        <v>1601</v>
      </c>
    </row>
    <row r="715" s="2" customFormat="1">
      <c r="A715" s="40"/>
      <c r="B715" s="41"/>
      <c r="C715" s="42"/>
      <c r="D715" s="254" t="s">
        <v>242</v>
      </c>
      <c r="E715" s="42"/>
      <c r="F715" s="255" t="s">
        <v>1602</v>
      </c>
      <c r="G715" s="42"/>
      <c r="H715" s="42"/>
      <c r="I715" s="256"/>
      <c r="J715" s="42"/>
      <c r="K715" s="42"/>
      <c r="L715" s="46"/>
      <c r="M715" s="257"/>
      <c r="N715" s="258"/>
      <c r="O715" s="86"/>
      <c r="P715" s="86"/>
      <c r="Q715" s="86"/>
      <c r="R715" s="86"/>
      <c r="S715" s="86"/>
      <c r="T715" s="87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T715" s="19" t="s">
        <v>242</v>
      </c>
      <c r="AU715" s="19" t="s">
        <v>83</v>
      </c>
    </row>
    <row r="716" s="13" customFormat="1">
      <c r="A716" s="13"/>
      <c r="B716" s="231"/>
      <c r="C716" s="232"/>
      <c r="D716" s="222" t="s">
        <v>154</v>
      </c>
      <c r="E716" s="233" t="s">
        <v>19</v>
      </c>
      <c r="F716" s="234" t="s">
        <v>1603</v>
      </c>
      <c r="G716" s="232"/>
      <c r="H716" s="235">
        <v>12.800000000000001</v>
      </c>
      <c r="I716" s="236"/>
      <c r="J716" s="232"/>
      <c r="K716" s="232"/>
      <c r="L716" s="237"/>
      <c r="M716" s="238"/>
      <c r="N716" s="239"/>
      <c r="O716" s="239"/>
      <c r="P716" s="239"/>
      <c r="Q716" s="239"/>
      <c r="R716" s="239"/>
      <c r="S716" s="239"/>
      <c r="T716" s="240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41" t="s">
        <v>154</v>
      </c>
      <c r="AU716" s="241" t="s">
        <v>83</v>
      </c>
      <c r="AV716" s="13" t="s">
        <v>83</v>
      </c>
      <c r="AW716" s="13" t="s">
        <v>33</v>
      </c>
      <c r="AX716" s="13" t="s">
        <v>81</v>
      </c>
      <c r="AY716" s="241" t="s">
        <v>147</v>
      </c>
    </row>
    <row r="717" s="2" customFormat="1" ht="21.75" customHeight="1">
      <c r="A717" s="40"/>
      <c r="B717" s="41"/>
      <c r="C717" s="273" t="s">
        <v>1604</v>
      </c>
      <c r="D717" s="273" t="s">
        <v>1040</v>
      </c>
      <c r="E717" s="274" t="s">
        <v>1605</v>
      </c>
      <c r="F717" s="275" t="s">
        <v>1606</v>
      </c>
      <c r="G717" s="276" t="s">
        <v>252</v>
      </c>
      <c r="H717" s="277">
        <v>14.08</v>
      </c>
      <c r="I717" s="278"/>
      <c r="J717" s="279">
        <f>ROUND(I717*H717,2)</f>
        <v>0</v>
      </c>
      <c r="K717" s="275" t="s">
        <v>240</v>
      </c>
      <c r="L717" s="280"/>
      <c r="M717" s="281" t="s">
        <v>19</v>
      </c>
      <c r="N717" s="282" t="s">
        <v>44</v>
      </c>
      <c r="O717" s="86"/>
      <c r="P717" s="216">
        <f>O717*H717</f>
        <v>0</v>
      </c>
      <c r="Q717" s="216">
        <v>0.00025999999999999998</v>
      </c>
      <c r="R717" s="216">
        <f>Q717*H717</f>
        <v>0.0036607999999999996</v>
      </c>
      <c r="S717" s="216">
        <v>0</v>
      </c>
      <c r="T717" s="217">
        <f>S717*H717</f>
        <v>0</v>
      </c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R717" s="218" t="s">
        <v>474</v>
      </c>
      <c r="AT717" s="218" t="s">
        <v>1040</v>
      </c>
      <c r="AU717" s="218" t="s">
        <v>83</v>
      </c>
      <c r="AY717" s="19" t="s">
        <v>147</v>
      </c>
      <c r="BE717" s="219">
        <f>IF(N717="základní",J717,0)</f>
        <v>0</v>
      </c>
      <c r="BF717" s="219">
        <f>IF(N717="snížená",J717,0)</f>
        <v>0</v>
      </c>
      <c r="BG717" s="219">
        <f>IF(N717="zákl. přenesená",J717,0)</f>
        <v>0</v>
      </c>
      <c r="BH717" s="219">
        <f>IF(N717="sníž. přenesená",J717,0)</f>
        <v>0</v>
      </c>
      <c r="BI717" s="219">
        <f>IF(N717="nulová",J717,0)</f>
        <v>0</v>
      </c>
      <c r="BJ717" s="19" t="s">
        <v>81</v>
      </c>
      <c r="BK717" s="219">
        <f>ROUND(I717*H717,2)</f>
        <v>0</v>
      </c>
      <c r="BL717" s="19" t="s">
        <v>321</v>
      </c>
      <c r="BM717" s="218" t="s">
        <v>1607</v>
      </c>
    </row>
    <row r="718" s="13" customFormat="1">
      <c r="A718" s="13"/>
      <c r="B718" s="231"/>
      <c r="C718" s="232"/>
      <c r="D718" s="222" t="s">
        <v>154</v>
      </c>
      <c r="E718" s="233" t="s">
        <v>19</v>
      </c>
      <c r="F718" s="234" t="s">
        <v>1608</v>
      </c>
      <c r="G718" s="232"/>
      <c r="H718" s="235">
        <v>14.08</v>
      </c>
      <c r="I718" s="236"/>
      <c r="J718" s="232"/>
      <c r="K718" s="232"/>
      <c r="L718" s="237"/>
      <c r="M718" s="238"/>
      <c r="N718" s="239"/>
      <c r="O718" s="239"/>
      <c r="P718" s="239"/>
      <c r="Q718" s="239"/>
      <c r="R718" s="239"/>
      <c r="S718" s="239"/>
      <c r="T718" s="240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41" t="s">
        <v>154</v>
      </c>
      <c r="AU718" s="241" t="s">
        <v>83</v>
      </c>
      <c r="AV718" s="13" t="s">
        <v>83</v>
      </c>
      <c r="AW718" s="13" t="s">
        <v>33</v>
      </c>
      <c r="AX718" s="13" t="s">
        <v>81</v>
      </c>
      <c r="AY718" s="241" t="s">
        <v>147</v>
      </c>
    </row>
    <row r="719" s="2" customFormat="1" ht="37.8" customHeight="1">
      <c r="A719" s="40"/>
      <c r="B719" s="41"/>
      <c r="C719" s="207" t="s">
        <v>1609</v>
      </c>
      <c r="D719" s="207" t="s">
        <v>148</v>
      </c>
      <c r="E719" s="208" t="s">
        <v>1610</v>
      </c>
      <c r="F719" s="209" t="s">
        <v>1611</v>
      </c>
      <c r="G719" s="210" t="s">
        <v>252</v>
      </c>
      <c r="H719" s="211">
        <v>78</v>
      </c>
      <c r="I719" s="212"/>
      <c r="J719" s="213">
        <f>ROUND(I719*H719,2)</f>
        <v>0</v>
      </c>
      <c r="K719" s="209" t="s">
        <v>240</v>
      </c>
      <c r="L719" s="46"/>
      <c r="M719" s="214" t="s">
        <v>19</v>
      </c>
      <c r="N719" s="215" t="s">
        <v>44</v>
      </c>
      <c r="O719" s="86"/>
      <c r="P719" s="216">
        <f>O719*H719</f>
        <v>0</v>
      </c>
      <c r="Q719" s="216">
        <v>0.00034000000000000002</v>
      </c>
      <c r="R719" s="216">
        <f>Q719*H719</f>
        <v>0.026520000000000002</v>
      </c>
      <c r="S719" s="216">
        <v>0</v>
      </c>
      <c r="T719" s="217">
        <f>S719*H719</f>
        <v>0</v>
      </c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R719" s="218" t="s">
        <v>321</v>
      </c>
      <c r="AT719" s="218" t="s">
        <v>148</v>
      </c>
      <c r="AU719" s="218" t="s">
        <v>83</v>
      </c>
      <c r="AY719" s="19" t="s">
        <v>147</v>
      </c>
      <c r="BE719" s="219">
        <f>IF(N719="základní",J719,0)</f>
        <v>0</v>
      </c>
      <c r="BF719" s="219">
        <f>IF(N719="snížená",J719,0)</f>
        <v>0</v>
      </c>
      <c r="BG719" s="219">
        <f>IF(N719="zákl. přenesená",J719,0)</f>
        <v>0</v>
      </c>
      <c r="BH719" s="219">
        <f>IF(N719="sníž. přenesená",J719,0)</f>
        <v>0</v>
      </c>
      <c r="BI719" s="219">
        <f>IF(N719="nulová",J719,0)</f>
        <v>0</v>
      </c>
      <c r="BJ719" s="19" t="s">
        <v>81</v>
      </c>
      <c r="BK719" s="219">
        <f>ROUND(I719*H719,2)</f>
        <v>0</v>
      </c>
      <c r="BL719" s="19" t="s">
        <v>321</v>
      </c>
      <c r="BM719" s="218" t="s">
        <v>1612</v>
      </c>
    </row>
    <row r="720" s="2" customFormat="1">
      <c r="A720" s="40"/>
      <c r="B720" s="41"/>
      <c r="C720" s="42"/>
      <c r="D720" s="254" t="s">
        <v>242</v>
      </c>
      <c r="E720" s="42"/>
      <c r="F720" s="255" t="s">
        <v>1613</v>
      </c>
      <c r="G720" s="42"/>
      <c r="H720" s="42"/>
      <c r="I720" s="256"/>
      <c r="J720" s="42"/>
      <c r="K720" s="42"/>
      <c r="L720" s="46"/>
      <c r="M720" s="257"/>
      <c r="N720" s="258"/>
      <c r="O720" s="86"/>
      <c r="P720" s="86"/>
      <c r="Q720" s="86"/>
      <c r="R720" s="86"/>
      <c r="S720" s="86"/>
      <c r="T720" s="87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T720" s="19" t="s">
        <v>242</v>
      </c>
      <c r="AU720" s="19" t="s">
        <v>83</v>
      </c>
    </row>
    <row r="721" s="2" customFormat="1" ht="24.15" customHeight="1">
      <c r="A721" s="40"/>
      <c r="B721" s="41"/>
      <c r="C721" s="273" t="s">
        <v>1614</v>
      </c>
      <c r="D721" s="273" t="s">
        <v>1040</v>
      </c>
      <c r="E721" s="274" t="s">
        <v>1615</v>
      </c>
      <c r="F721" s="275" t="s">
        <v>1616</v>
      </c>
      <c r="G721" s="276" t="s">
        <v>252</v>
      </c>
      <c r="H721" s="277">
        <v>85.799999999999997</v>
      </c>
      <c r="I721" s="278"/>
      <c r="J721" s="279">
        <f>ROUND(I721*H721,2)</f>
        <v>0</v>
      </c>
      <c r="K721" s="275" t="s">
        <v>240</v>
      </c>
      <c r="L721" s="280"/>
      <c r="M721" s="281" t="s">
        <v>19</v>
      </c>
      <c r="N721" s="282" t="s">
        <v>44</v>
      </c>
      <c r="O721" s="86"/>
      <c r="P721" s="216">
        <f>O721*H721</f>
        <v>0</v>
      </c>
      <c r="Q721" s="216">
        <v>0.00040000000000000002</v>
      </c>
      <c r="R721" s="216">
        <f>Q721*H721</f>
        <v>0.034320000000000003</v>
      </c>
      <c r="S721" s="216">
        <v>0</v>
      </c>
      <c r="T721" s="217">
        <f>S721*H721</f>
        <v>0</v>
      </c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R721" s="218" t="s">
        <v>474</v>
      </c>
      <c r="AT721" s="218" t="s">
        <v>1040</v>
      </c>
      <c r="AU721" s="218" t="s">
        <v>83</v>
      </c>
      <c r="AY721" s="19" t="s">
        <v>147</v>
      </c>
      <c r="BE721" s="219">
        <f>IF(N721="základní",J721,0)</f>
        <v>0</v>
      </c>
      <c r="BF721" s="219">
        <f>IF(N721="snížená",J721,0)</f>
        <v>0</v>
      </c>
      <c r="BG721" s="219">
        <f>IF(N721="zákl. přenesená",J721,0)</f>
        <v>0</v>
      </c>
      <c r="BH721" s="219">
        <f>IF(N721="sníž. přenesená",J721,0)</f>
        <v>0</v>
      </c>
      <c r="BI721" s="219">
        <f>IF(N721="nulová",J721,0)</f>
        <v>0</v>
      </c>
      <c r="BJ721" s="19" t="s">
        <v>81</v>
      </c>
      <c r="BK721" s="219">
        <f>ROUND(I721*H721,2)</f>
        <v>0</v>
      </c>
      <c r="BL721" s="19" t="s">
        <v>321</v>
      </c>
      <c r="BM721" s="218" t="s">
        <v>1617</v>
      </c>
    </row>
    <row r="722" s="13" customFormat="1">
      <c r="A722" s="13"/>
      <c r="B722" s="231"/>
      <c r="C722" s="232"/>
      <c r="D722" s="222" t="s">
        <v>154</v>
      </c>
      <c r="E722" s="233" t="s">
        <v>19</v>
      </c>
      <c r="F722" s="234" t="s">
        <v>1618</v>
      </c>
      <c r="G722" s="232"/>
      <c r="H722" s="235">
        <v>85.799999999999997</v>
      </c>
      <c r="I722" s="236"/>
      <c r="J722" s="232"/>
      <c r="K722" s="232"/>
      <c r="L722" s="237"/>
      <c r="M722" s="238"/>
      <c r="N722" s="239"/>
      <c r="O722" s="239"/>
      <c r="P722" s="239"/>
      <c r="Q722" s="239"/>
      <c r="R722" s="239"/>
      <c r="S722" s="239"/>
      <c r="T722" s="240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41" t="s">
        <v>154</v>
      </c>
      <c r="AU722" s="241" t="s">
        <v>83</v>
      </c>
      <c r="AV722" s="13" t="s">
        <v>83</v>
      </c>
      <c r="AW722" s="13" t="s">
        <v>33</v>
      </c>
      <c r="AX722" s="13" t="s">
        <v>81</v>
      </c>
      <c r="AY722" s="241" t="s">
        <v>147</v>
      </c>
    </row>
    <row r="723" s="2" customFormat="1" ht="44.25" customHeight="1">
      <c r="A723" s="40"/>
      <c r="B723" s="41"/>
      <c r="C723" s="207" t="s">
        <v>1619</v>
      </c>
      <c r="D723" s="207" t="s">
        <v>148</v>
      </c>
      <c r="E723" s="208" t="s">
        <v>1620</v>
      </c>
      <c r="F723" s="209" t="s">
        <v>1621</v>
      </c>
      <c r="G723" s="210" t="s">
        <v>252</v>
      </c>
      <c r="H723" s="211">
        <v>78</v>
      </c>
      <c r="I723" s="212"/>
      <c r="J723" s="213">
        <f>ROUND(I723*H723,2)</f>
        <v>0</v>
      </c>
      <c r="K723" s="209" t="s">
        <v>240</v>
      </c>
      <c r="L723" s="46"/>
      <c r="M723" s="214" t="s">
        <v>19</v>
      </c>
      <c r="N723" s="215" t="s">
        <v>44</v>
      </c>
      <c r="O723" s="86"/>
      <c r="P723" s="216">
        <f>O723*H723</f>
        <v>0</v>
      </c>
      <c r="Q723" s="216">
        <v>0.0015299999999999999</v>
      </c>
      <c r="R723" s="216">
        <f>Q723*H723</f>
        <v>0.11933999999999999</v>
      </c>
      <c r="S723" s="216">
        <v>0</v>
      </c>
      <c r="T723" s="217">
        <f>S723*H723</f>
        <v>0</v>
      </c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R723" s="218" t="s">
        <v>321</v>
      </c>
      <c r="AT723" s="218" t="s">
        <v>148</v>
      </c>
      <c r="AU723" s="218" t="s">
        <v>83</v>
      </c>
      <c r="AY723" s="19" t="s">
        <v>147</v>
      </c>
      <c r="BE723" s="219">
        <f>IF(N723="základní",J723,0)</f>
        <v>0</v>
      </c>
      <c r="BF723" s="219">
        <f>IF(N723="snížená",J723,0)</f>
        <v>0</v>
      </c>
      <c r="BG723" s="219">
        <f>IF(N723="zákl. přenesená",J723,0)</f>
        <v>0</v>
      </c>
      <c r="BH723" s="219">
        <f>IF(N723="sníž. přenesená",J723,0)</f>
        <v>0</v>
      </c>
      <c r="BI723" s="219">
        <f>IF(N723="nulová",J723,0)</f>
        <v>0</v>
      </c>
      <c r="BJ723" s="19" t="s">
        <v>81</v>
      </c>
      <c r="BK723" s="219">
        <f>ROUND(I723*H723,2)</f>
        <v>0</v>
      </c>
      <c r="BL723" s="19" t="s">
        <v>321</v>
      </c>
      <c r="BM723" s="218" t="s">
        <v>1622</v>
      </c>
    </row>
    <row r="724" s="2" customFormat="1">
      <c r="A724" s="40"/>
      <c r="B724" s="41"/>
      <c r="C724" s="42"/>
      <c r="D724" s="254" t="s">
        <v>242</v>
      </c>
      <c r="E724" s="42"/>
      <c r="F724" s="255" t="s">
        <v>1623</v>
      </c>
      <c r="G724" s="42"/>
      <c r="H724" s="42"/>
      <c r="I724" s="256"/>
      <c r="J724" s="42"/>
      <c r="K724" s="42"/>
      <c r="L724" s="46"/>
      <c r="M724" s="257"/>
      <c r="N724" s="258"/>
      <c r="O724" s="86"/>
      <c r="P724" s="86"/>
      <c r="Q724" s="86"/>
      <c r="R724" s="86"/>
      <c r="S724" s="86"/>
      <c r="T724" s="87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T724" s="19" t="s">
        <v>242</v>
      </c>
      <c r="AU724" s="19" t="s">
        <v>83</v>
      </c>
    </row>
    <row r="725" s="12" customFormat="1">
      <c r="A725" s="12"/>
      <c r="B725" s="220"/>
      <c r="C725" s="221"/>
      <c r="D725" s="222" t="s">
        <v>154</v>
      </c>
      <c r="E725" s="223" t="s">
        <v>19</v>
      </c>
      <c r="F725" s="224" t="s">
        <v>1624</v>
      </c>
      <c r="G725" s="221"/>
      <c r="H725" s="223" t="s">
        <v>19</v>
      </c>
      <c r="I725" s="225"/>
      <c r="J725" s="221"/>
      <c r="K725" s="221"/>
      <c r="L725" s="226"/>
      <c r="M725" s="227"/>
      <c r="N725" s="228"/>
      <c r="O725" s="228"/>
      <c r="P725" s="228"/>
      <c r="Q725" s="228"/>
      <c r="R725" s="228"/>
      <c r="S725" s="228"/>
      <c r="T725" s="229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T725" s="230" t="s">
        <v>154</v>
      </c>
      <c r="AU725" s="230" t="s">
        <v>83</v>
      </c>
      <c r="AV725" s="12" t="s">
        <v>81</v>
      </c>
      <c r="AW725" s="12" t="s">
        <v>33</v>
      </c>
      <c r="AX725" s="12" t="s">
        <v>73</v>
      </c>
      <c r="AY725" s="230" t="s">
        <v>147</v>
      </c>
    </row>
    <row r="726" s="13" customFormat="1">
      <c r="A726" s="13"/>
      <c r="B726" s="231"/>
      <c r="C726" s="232"/>
      <c r="D726" s="222" t="s">
        <v>154</v>
      </c>
      <c r="E726" s="233" t="s">
        <v>19</v>
      </c>
      <c r="F726" s="234" t="s">
        <v>1625</v>
      </c>
      <c r="G726" s="232"/>
      <c r="H726" s="235">
        <v>25.199999999999999</v>
      </c>
      <c r="I726" s="236"/>
      <c r="J726" s="232"/>
      <c r="K726" s="232"/>
      <c r="L726" s="237"/>
      <c r="M726" s="238"/>
      <c r="N726" s="239"/>
      <c r="O726" s="239"/>
      <c r="P726" s="239"/>
      <c r="Q726" s="239"/>
      <c r="R726" s="239"/>
      <c r="S726" s="239"/>
      <c r="T726" s="240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41" t="s">
        <v>154</v>
      </c>
      <c r="AU726" s="241" t="s">
        <v>83</v>
      </c>
      <c r="AV726" s="13" t="s">
        <v>83</v>
      </c>
      <c r="AW726" s="13" t="s">
        <v>33</v>
      </c>
      <c r="AX726" s="13" t="s">
        <v>73</v>
      </c>
      <c r="AY726" s="241" t="s">
        <v>147</v>
      </c>
    </row>
    <row r="727" s="12" customFormat="1">
      <c r="A727" s="12"/>
      <c r="B727" s="220"/>
      <c r="C727" s="221"/>
      <c r="D727" s="222" t="s">
        <v>154</v>
      </c>
      <c r="E727" s="223" t="s">
        <v>19</v>
      </c>
      <c r="F727" s="224" t="s">
        <v>1626</v>
      </c>
      <c r="G727" s="221"/>
      <c r="H727" s="223" t="s">
        <v>19</v>
      </c>
      <c r="I727" s="225"/>
      <c r="J727" s="221"/>
      <c r="K727" s="221"/>
      <c r="L727" s="226"/>
      <c r="M727" s="227"/>
      <c r="N727" s="228"/>
      <c r="O727" s="228"/>
      <c r="P727" s="228"/>
      <c r="Q727" s="228"/>
      <c r="R727" s="228"/>
      <c r="S727" s="228"/>
      <c r="T727" s="229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T727" s="230" t="s">
        <v>154</v>
      </c>
      <c r="AU727" s="230" t="s">
        <v>83</v>
      </c>
      <c r="AV727" s="12" t="s">
        <v>81</v>
      </c>
      <c r="AW727" s="12" t="s">
        <v>33</v>
      </c>
      <c r="AX727" s="12" t="s">
        <v>73</v>
      </c>
      <c r="AY727" s="230" t="s">
        <v>147</v>
      </c>
    </row>
    <row r="728" s="13" customFormat="1">
      <c r="A728" s="13"/>
      <c r="B728" s="231"/>
      <c r="C728" s="232"/>
      <c r="D728" s="222" t="s">
        <v>154</v>
      </c>
      <c r="E728" s="233" t="s">
        <v>19</v>
      </c>
      <c r="F728" s="234" t="s">
        <v>617</v>
      </c>
      <c r="G728" s="232"/>
      <c r="H728" s="235">
        <v>52.799999999999997</v>
      </c>
      <c r="I728" s="236"/>
      <c r="J728" s="232"/>
      <c r="K728" s="232"/>
      <c r="L728" s="237"/>
      <c r="M728" s="238"/>
      <c r="N728" s="239"/>
      <c r="O728" s="239"/>
      <c r="P728" s="239"/>
      <c r="Q728" s="239"/>
      <c r="R728" s="239"/>
      <c r="S728" s="239"/>
      <c r="T728" s="240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41" t="s">
        <v>154</v>
      </c>
      <c r="AU728" s="241" t="s">
        <v>83</v>
      </c>
      <c r="AV728" s="13" t="s">
        <v>83</v>
      </c>
      <c r="AW728" s="13" t="s">
        <v>33</v>
      </c>
      <c r="AX728" s="13" t="s">
        <v>73</v>
      </c>
      <c r="AY728" s="241" t="s">
        <v>147</v>
      </c>
    </row>
    <row r="729" s="15" customFormat="1">
      <c r="A729" s="15"/>
      <c r="B729" s="259"/>
      <c r="C729" s="260"/>
      <c r="D729" s="222" t="s">
        <v>154</v>
      </c>
      <c r="E729" s="261" t="s">
        <v>19</v>
      </c>
      <c r="F729" s="262" t="s">
        <v>287</v>
      </c>
      <c r="G729" s="260"/>
      <c r="H729" s="263">
        <v>78</v>
      </c>
      <c r="I729" s="264"/>
      <c r="J729" s="260"/>
      <c r="K729" s="260"/>
      <c r="L729" s="265"/>
      <c r="M729" s="266"/>
      <c r="N729" s="267"/>
      <c r="O729" s="267"/>
      <c r="P729" s="267"/>
      <c r="Q729" s="267"/>
      <c r="R729" s="267"/>
      <c r="S729" s="267"/>
      <c r="T729" s="268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T729" s="269" t="s">
        <v>154</v>
      </c>
      <c r="AU729" s="269" t="s">
        <v>83</v>
      </c>
      <c r="AV729" s="15" t="s">
        <v>152</v>
      </c>
      <c r="AW729" s="15" t="s">
        <v>33</v>
      </c>
      <c r="AX729" s="15" t="s">
        <v>81</v>
      </c>
      <c r="AY729" s="269" t="s">
        <v>147</v>
      </c>
    </row>
    <row r="730" s="2" customFormat="1" ht="37.8" customHeight="1">
      <c r="A730" s="40"/>
      <c r="B730" s="41"/>
      <c r="C730" s="273" t="s">
        <v>1627</v>
      </c>
      <c r="D730" s="273" t="s">
        <v>1040</v>
      </c>
      <c r="E730" s="274" t="s">
        <v>1628</v>
      </c>
      <c r="F730" s="275" t="s">
        <v>1629</v>
      </c>
      <c r="G730" s="276" t="s">
        <v>252</v>
      </c>
      <c r="H730" s="277">
        <v>85.799999999999997</v>
      </c>
      <c r="I730" s="278"/>
      <c r="J730" s="279">
        <f>ROUND(I730*H730,2)</f>
        <v>0</v>
      </c>
      <c r="K730" s="275" t="s">
        <v>240</v>
      </c>
      <c r="L730" s="280"/>
      <c r="M730" s="281" t="s">
        <v>19</v>
      </c>
      <c r="N730" s="282" t="s">
        <v>44</v>
      </c>
      <c r="O730" s="86"/>
      <c r="P730" s="216">
        <f>O730*H730</f>
        <v>0</v>
      </c>
      <c r="Q730" s="216">
        <v>0.0066</v>
      </c>
      <c r="R730" s="216">
        <f>Q730*H730</f>
        <v>0.56628000000000001</v>
      </c>
      <c r="S730" s="216">
        <v>0</v>
      </c>
      <c r="T730" s="217">
        <f>S730*H730</f>
        <v>0</v>
      </c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R730" s="218" t="s">
        <v>474</v>
      </c>
      <c r="AT730" s="218" t="s">
        <v>1040</v>
      </c>
      <c r="AU730" s="218" t="s">
        <v>83</v>
      </c>
      <c r="AY730" s="19" t="s">
        <v>147</v>
      </c>
      <c r="BE730" s="219">
        <f>IF(N730="základní",J730,0)</f>
        <v>0</v>
      </c>
      <c r="BF730" s="219">
        <f>IF(N730="snížená",J730,0)</f>
        <v>0</v>
      </c>
      <c r="BG730" s="219">
        <f>IF(N730="zákl. přenesená",J730,0)</f>
        <v>0</v>
      </c>
      <c r="BH730" s="219">
        <f>IF(N730="sníž. přenesená",J730,0)</f>
        <v>0</v>
      </c>
      <c r="BI730" s="219">
        <f>IF(N730="nulová",J730,0)</f>
        <v>0</v>
      </c>
      <c r="BJ730" s="19" t="s">
        <v>81</v>
      </c>
      <c r="BK730" s="219">
        <f>ROUND(I730*H730,2)</f>
        <v>0</v>
      </c>
      <c r="BL730" s="19" t="s">
        <v>321</v>
      </c>
      <c r="BM730" s="218" t="s">
        <v>1630</v>
      </c>
    </row>
    <row r="731" s="13" customFormat="1">
      <c r="A731" s="13"/>
      <c r="B731" s="231"/>
      <c r="C731" s="232"/>
      <c r="D731" s="222" t="s">
        <v>154</v>
      </c>
      <c r="E731" s="233" t="s">
        <v>19</v>
      </c>
      <c r="F731" s="234" t="s">
        <v>1618</v>
      </c>
      <c r="G731" s="232"/>
      <c r="H731" s="235">
        <v>85.799999999999997</v>
      </c>
      <c r="I731" s="236"/>
      <c r="J731" s="232"/>
      <c r="K731" s="232"/>
      <c r="L731" s="237"/>
      <c r="M731" s="238"/>
      <c r="N731" s="239"/>
      <c r="O731" s="239"/>
      <c r="P731" s="239"/>
      <c r="Q731" s="239"/>
      <c r="R731" s="239"/>
      <c r="S731" s="239"/>
      <c r="T731" s="240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41" t="s">
        <v>154</v>
      </c>
      <c r="AU731" s="241" t="s">
        <v>83</v>
      </c>
      <c r="AV731" s="13" t="s">
        <v>83</v>
      </c>
      <c r="AW731" s="13" t="s">
        <v>33</v>
      </c>
      <c r="AX731" s="13" t="s">
        <v>81</v>
      </c>
      <c r="AY731" s="241" t="s">
        <v>147</v>
      </c>
    </row>
    <row r="732" s="2" customFormat="1" ht="44.25" customHeight="1">
      <c r="A732" s="40"/>
      <c r="B732" s="41"/>
      <c r="C732" s="207" t="s">
        <v>1631</v>
      </c>
      <c r="D732" s="207" t="s">
        <v>148</v>
      </c>
      <c r="E732" s="208" t="s">
        <v>1632</v>
      </c>
      <c r="F732" s="209" t="s">
        <v>1633</v>
      </c>
      <c r="G732" s="210" t="s">
        <v>252</v>
      </c>
      <c r="H732" s="211">
        <v>78</v>
      </c>
      <c r="I732" s="212"/>
      <c r="J732" s="213">
        <f>ROUND(I732*H732,2)</f>
        <v>0</v>
      </c>
      <c r="K732" s="209" t="s">
        <v>240</v>
      </c>
      <c r="L732" s="46"/>
      <c r="M732" s="214" t="s">
        <v>19</v>
      </c>
      <c r="N732" s="215" t="s">
        <v>44</v>
      </c>
      <c r="O732" s="86"/>
      <c r="P732" s="216">
        <f>O732*H732</f>
        <v>0</v>
      </c>
      <c r="Q732" s="216">
        <v>0.0012800000000000001</v>
      </c>
      <c r="R732" s="216">
        <f>Q732*H732</f>
        <v>0.099840000000000012</v>
      </c>
      <c r="S732" s="216">
        <v>0</v>
      </c>
      <c r="T732" s="217">
        <f>S732*H732</f>
        <v>0</v>
      </c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R732" s="218" t="s">
        <v>321</v>
      </c>
      <c r="AT732" s="218" t="s">
        <v>148</v>
      </c>
      <c r="AU732" s="218" t="s">
        <v>83</v>
      </c>
      <c r="AY732" s="19" t="s">
        <v>147</v>
      </c>
      <c r="BE732" s="219">
        <f>IF(N732="základní",J732,0)</f>
        <v>0</v>
      </c>
      <c r="BF732" s="219">
        <f>IF(N732="snížená",J732,0)</f>
        <v>0</v>
      </c>
      <c r="BG732" s="219">
        <f>IF(N732="zákl. přenesená",J732,0)</f>
        <v>0</v>
      </c>
      <c r="BH732" s="219">
        <f>IF(N732="sníž. přenesená",J732,0)</f>
        <v>0</v>
      </c>
      <c r="BI732" s="219">
        <f>IF(N732="nulová",J732,0)</f>
        <v>0</v>
      </c>
      <c r="BJ732" s="19" t="s">
        <v>81</v>
      </c>
      <c r="BK732" s="219">
        <f>ROUND(I732*H732,2)</f>
        <v>0</v>
      </c>
      <c r="BL732" s="19" t="s">
        <v>321</v>
      </c>
      <c r="BM732" s="218" t="s">
        <v>1634</v>
      </c>
    </row>
    <row r="733" s="2" customFormat="1">
      <c r="A733" s="40"/>
      <c r="B733" s="41"/>
      <c r="C733" s="42"/>
      <c r="D733" s="254" t="s">
        <v>242</v>
      </c>
      <c r="E733" s="42"/>
      <c r="F733" s="255" t="s">
        <v>1635</v>
      </c>
      <c r="G733" s="42"/>
      <c r="H733" s="42"/>
      <c r="I733" s="256"/>
      <c r="J733" s="42"/>
      <c r="K733" s="42"/>
      <c r="L733" s="46"/>
      <c r="M733" s="257"/>
      <c r="N733" s="258"/>
      <c r="O733" s="86"/>
      <c r="P733" s="86"/>
      <c r="Q733" s="86"/>
      <c r="R733" s="86"/>
      <c r="S733" s="86"/>
      <c r="T733" s="87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T733" s="19" t="s">
        <v>242</v>
      </c>
      <c r="AU733" s="19" t="s">
        <v>83</v>
      </c>
    </row>
    <row r="734" s="12" customFormat="1">
      <c r="A734" s="12"/>
      <c r="B734" s="220"/>
      <c r="C734" s="221"/>
      <c r="D734" s="222" t="s">
        <v>154</v>
      </c>
      <c r="E734" s="223" t="s">
        <v>19</v>
      </c>
      <c r="F734" s="224" t="s">
        <v>1624</v>
      </c>
      <c r="G734" s="221"/>
      <c r="H734" s="223" t="s">
        <v>19</v>
      </c>
      <c r="I734" s="225"/>
      <c r="J734" s="221"/>
      <c r="K734" s="221"/>
      <c r="L734" s="226"/>
      <c r="M734" s="227"/>
      <c r="N734" s="228"/>
      <c r="O734" s="228"/>
      <c r="P734" s="228"/>
      <c r="Q734" s="228"/>
      <c r="R734" s="228"/>
      <c r="S734" s="228"/>
      <c r="T734" s="229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T734" s="230" t="s">
        <v>154</v>
      </c>
      <c r="AU734" s="230" t="s">
        <v>83</v>
      </c>
      <c r="AV734" s="12" t="s">
        <v>81</v>
      </c>
      <c r="AW734" s="12" t="s">
        <v>33</v>
      </c>
      <c r="AX734" s="12" t="s">
        <v>73</v>
      </c>
      <c r="AY734" s="230" t="s">
        <v>147</v>
      </c>
    </row>
    <row r="735" s="13" customFormat="1">
      <c r="A735" s="13"/>
      <c r="B735" s="231"/>
      <c r="C735" s="232"/>
      <c r="D735" s="222" t="s">
        <v>154</v>
      </c>
      <c r="E735" s="233" t="s">
        <v>19</v>
      </c>
      <c r="F735" s="234" t="s">
        <v>1625</v>
      </c>
      <c r="G735" s="232"/>
      <c r="H735" s="235">
        <v>25.199999999999999</v>
      </c>
      <c r="I735" s="236"/>
      <c r="J735" s="232"/>
      <c r="K735" s="232"/>
      <c r="L735" s="237"/>
      <c r="M735" s="238"/>
      <c r="N735" s="239"/>
      <c r="O735" s="239"/>
      <c r="P735" s="239"/>
      <c r="Q735" s="239"/>
      <c r="R735" s="239"/>
      <c r="S735" s="239"/>
      <c r="T735" s="240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41" t="s">
        <v>154</v>
      </c>
      <c r="AU735" s="241" t="s">
        <v>83</v>
      </c>
      <c r="AV735" s="13" t="s">
        <v>83</v>
      </c>
      <c r="AW735" s="13" t="s">
        <v>33</v>
      </c>
      <c r="AX735" s="13" t="s">
        <v>73</v>
      </c>
      <c r="AY735" s="241" t="s">
        <v>147</v>
      </c>
    </row>
    <row r="736" s="12" customFormat="1">
      <c r="A736" s="12"/>
      <c r="B736" s="220"/>
      <c r="C736" s="221"/>
      <c r="D736" s="222" t="s">
        <v>154</v>
      </c>
      <c r="E736" s="223" t="s">
        <v>19</v>
      </c>
      <c r="F736" s="224" t="s">
        <v>1626</v>
      </c>
      <c r="G736" s="221"/>
      <c r="H736" s="223" t="s">
        <v>19</v>
      </c>
      <c r="I736" s="225"/>
      <c r="J736" s="221"/>
      <c r="K736" s="221"/>
      <c r="L736" s="226"/>
      <c r="M736" s="227"/>
      <c r="N736" s="228"/>
      <c r="O736" s="228"/>
      <c r="P736" s="228"/>
      <c r="Q736" s="228"/>
      <c r="R736" s="228"/>
      <c r="S736" s="228"/>
      <c r="T736" s="229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T736" s="230" t="s">
        <v>154</v>
      </c>
      <c r="AU736" s="230" t="s">
        <v>83</v>
      </c>
      <c r="AV736" s="12" t="s">
        <v>81</v>
      </c>
      <c r="AW736" s="12" t="s">
        <v>33</v>
      </c>
      <c r="AX736" s="12" t="s">
        <v>73</v>
      </c>
      <c r="AY736" s="230" t="s">
        <v>147</v>
      </c>
    </row>
    <row r="737" s="13" customFormat="1">
      <c r="A737" s="13"/>
      <c r="B737" s="231"/>
      <c r="C737" s="232"/>
      <c r="D737" s="222" t="s">
        <v>154</v>
      </c>
      <c r="E737" s="233" t="s">
        <v>19</v>
      </c>
      <c r="F737" s="234" t="s">
        <v>617</v>
      </c>
      <c r="G737" s="232"/>
      <c r="H737" s="235">
        <v>52.799999999999997</v>
      </c>
      <c r="I737" s="236"/>
      <c r="J737" s="232"/>
      <c r="K737" s="232"/>
      <c r="L737" s="237"/>
      <c r="M737" s="238"/>
      <c r="N737" s="239"/>
      <c r="O737" s="239"/>
      <c r="P737" s="239"/>
      <c r="Q737" s="239"/>
      <c r="R737" s="239"/>
      <c r="S737" s="239"/>
      <c r="T737" s="240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41" t="s">
        <v>154</v>
      </c>
      <c r="AU737" s="241" t="s">
        <v>83</v>
      </c>
      <c r="AV737" s="13" t="s">
        <v>83</v>
      </c>
      <c r="AW737" s="13" t="s">
        <v>33</v>
      </c>
      <c r="AX737" s="13" t="s">
        <v>73</v>
      </c>
      <c r="AY737" s="241" t="s">
        <v>147</v>
      </c>
    </row>
    <row r="738" s="15" customFormat="1">
      <c r="A738" s="15"/>
      <c r="B738" s="259"/>
      <c r="C738" s="260"/>
      <c r="D738" s="222" t="s">
        <v>154</v>
      </c>
      <c r="E738" s="261" t="s">
        <v>19</v>
      </c>
      <c r="F738" s="262" t="s">
        <v>287</v>
      </c>
      <c r="G738" s="260"/>
      <c r="H738" s="263">
        <v>78</v>
      </c>
      <c r="I738" s="264"/>
      <c r="J738" s="260"/>
      <c r="K738" s="260"/>
      <c r="L738" s="265"/>
      <c r="M738" s="266"/>
      <c r="N738" s="267"/>
      <c r="O738" s="267"/>
      <c r="P738" s="267"/>
      <c r="Q738" s="267"/>
      <c r="R738" s="267"/>
      <c r="S738" s="267"/>
      <c r="T738" s="268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T738" s="269" t="s">
        <v>154</v>
      </c>
      <c r="AU738" s="269" t="s">
        <v>83</v>
      </c>
      <c r="AV738" s="15" t="s">
        <v>152</v>
      </c>
      <c r="AW738" s="15" t="s">
        <v>33</v>
      </c>
      <c r="AX738" s="15" t="s">
        <v>81</v>
      </c>
      <c r="AY738" s="269" t="s">
        <v>147</v>
      </c>
    </row>
    <row r="739" s="2" customFormat="1" ht="33" customHeight="1">
      <c r="A739" s="40"/>
      <c r="B739" s="41"/>
      <c r="C739" s="273" t="s">
        <v>1636</v>
      </c>
      <c r="D739" s="273" t="s">
        <v>1040</v>
      </c>
      <c r="E739" s="274" t="s">
        <v>1637</v>
      </c>
      <c r="F739" s="275" t="s">
        <v>1638</v>
      </c>
      <c r="G739" s="276" t="s">
        <v>239</v>
      </c>
      <c r="H739" s="277">
        <v>21.449999999999999</v>
      </c>
      <c r="I739" s="278"/>
      <c r="J739" s="279">
        <f>ROUND(I739*H739,2)</f>
        <v>0</v>
      </c>
      <c r="K739" s="275" t="s">
        <v>240</v>
      </c>
      <c r="L739" s="280"/>
      <c r="M739" s="281" t="s">
        <v>19</v>
      </c>
      <c r="N739" s="282" t="s">
        <v>44</v>
      </c>
      <c r="O739" s="86"/>
      <c r="P739" s="216">
        <f>O739*H739</f>
        <v>0</v>
      </c>
      <c r="Q739" s="216">
        <v>0.021999999999999999</v>
      </c>
      <c r="R739" s="216">
        <f>Q739*H739</f>
        <v>0.47189999999999993</v>
      </c>
      <c r="S739" s="216">
        <v>0</v>
      </c>
      <c r="T739" s="217">
        <f>S739*H739</f>
        <v>0</v>
      </c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R739" s="218" t="s">
        <v>474</v>
      </c>
      <c r="AT739" s="218" t="s">
        <v>1040</v>
      </c>
      <c r="AU739" s="218" t="s">
        <v>83</v>
      </c>
      <c r="AY739" s="19" t="s">
        <v>147</v>
      </c>
      <c r="BE739" s="219">
        <f>IF(N739="základní",J739,0)</f>
        <v>0</v>
      </c>
      <c r="BF739" s="219">
        <f>IF(N739="snížená",J739,0)</f>
        <v>0</v>
      </c>
      <c r="BG739" s="219">
        <f>IF(N739="zákl. přenesená",J739,0)</f>
        <v>0</v>
      </c>
      <c r="BH739" s="219">
        <f>IF(N739="sníž. přenesená",J739,0)</f>
        <v>0</v>
      </c>
      <c r="BI739" s="219">
        <f>IF(N739="nulová",J739,0)</f>
        <v>0</v>
      </c>
      <c r="BJ739" s="19" t="s">
        <v>81</v>
      </c>
      <c r="BK739" s="219">
        <f>ROUND(I739*H739,2)</f>
        <v>0</v>
      </c>
      <c r="BL739" s="19" t="s">
        <v>321</v>
      </c>
      <c r="BM739" s="218" t="s">
        <v>1639</v>
      </c>
    </row>
    <row r="740" s="13" customFormat="1">
      <c r="A740" s="13"/>
      <c r="B740" s="231"/>
      <c r="C740" s="232"/>
      <c r="D740" s="222" t="s">
        <v>154</v>
      </c>
      <c r="E740" s="233" t="s">
        <v>19</v>
      </c>
      <c r="F740" s="234" t="s">
        <v>1640</v>
      </c>
      <c r="G740" s="232"/>
      <c r="H740" s="235">
        <v>21.449999999999999</v>
      </c>
      <c r="I740" s="236"/>
      <c r="J740" s="232"/>
      <c r="K740" s="232"/>
      <c r="L740" s="237"/>
      <c r="M740" s="238"/>
      <c r="N740" s="239"/>
      <c r="O740" s="239"/>
      <c r="P740" s="239"/>
      <c r="Q740" s="239"/>
      <c r="R740" s="239"/>
      <c r="S740" s="239"/>
      <c r="T740" s="240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41" t="s">
        <v>154</v>
      </c>
      <c r="AU740" s="241" t="s">
        <v>83</v>
      </c>
      <c r="AV740" s="13" t="s">
        <v>83</v>
      </c>
      <c r="AW740" s="13" t="s">
        <v>33</v>
      </c>
      <c r="AX740" s="13" t="s">
        <v>81</v>
      </c>
      <c r="AY740" s="241" t="s">
        <v>147</v>
      </c>
    </row>
    <row r="741" s="2" customFormat="1" ht="37.8" customHeight="1">
      <c r="A741" s="40"/>
      <c r="B741" s="41"/>
      <c r="C741" s="207" t="s">
        <v>1641</v>
      </c>
      <c r="D741" s="207" t="s">
        <v>148</v>
      </c>
      <c r="E741" s="208" t="s">
        <v>1642</v>
      </c>
      <c r="F741" s="209" t="s">
        <v>1643</v>
      </c>
      <c r="G741" s="210" t="s">
        <v>252</v>
      </c>
      <c r="H741" s="211">
        <v>81</v>
      </c>
      <c r="I741" s="212"/>
      <c r="J741" s="213">
        <f>ROUND(I741*H741,2)</f>
        <v>0</v>
      </c>
      <c r="K741" s="209" t="s">
        <v>240</v>
      </c>
      <c r="L741" s="46"/>
      <c r="M741" s="214" t="s">
        <v>19</v>
      </c>
      <c r="N741" s="215" t="s">
        <v>44</v>
      </c>
      <c r="O741" s="86"/>
      <c r="P741" s="216">
        <f>O741*H741</f>
        <v>0</v>
      </c>
      <c r="Q741" s="216">
        <v>0.00042999999999999999</v>
      </c>
      <c r="R741" s="216">
        <f>Q741*H741</f>
        <v>0.03483</v>
      </c>
      <c r="S741" s="216">
        <v>0</v>
      </c>
      <c r="T741" s="217">
        <f>S741*H741</f>
        <v>0</v>
      </c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R741" s="218" t="s">
        <v>321</v>
      </c>
      <c r="AT741" s="218" t="s">
        <v>148</v>
      </c>
      <c r="AU741" s="218" t="s">
        <v>83</v>
      </c>
      <c r="AY741" s="19" t="s">
        <v>147</v>
      </c>
      <c r="BE741" s="219">
        <f>IF(N741="základní",J741,0)</f>
        <v>0</v>
      </c>
      <c r="BF741" s="219">
        <f>IF(N741="snížená",J741,0)</f>
        <v>0</v>
      </c>
      <c r="BG741" s="219">
        <f>IF(N741="zákl. přenesená",J741,0)</f>
        <v>0</v>
      </c>
      <c r="BH741" s="219">
        <f>IF(N741="sníž. přenesená",J741,0)</f>
        <v>0</v>
      </c>
      <c r="BI741" s="219">
        <f>IF(N741="nulová",J741,0)</f>
        <v>0</v>
      </c>
      <c r="BJ741" s="19" t="s">
        <v>81</v>
      </c>
      <c r="BK741" s="219">
        <f>ROUND(I741*H741,2)</f>
        <v>0</v>
      </c>
      <c r="BL741" s="19" t="s">
        <v>321</v>
      </c>
      <c r="BM741" s="218" t="s">
        <v>1644</v>
      </c>
    </row>
    <row r="742" s="2" customFormat="1">
      <c r="A742" s="40"/>
      <c r="B742" s="41"/>
      <c r="C742" s="42"/>
      <c r="D742" s="254" t="s">
        <v>242</v>
      </c>
      <c r="E742" s="42"/>
      <c r="F742" s="255" t="s">
        <v>1645</v>
      </c>
      <c r="G742" s="42"/>
      <c r="H742" s="42"/>
      <c r="I742" s="256"/>
      <c r="J742" s="42"/>
      <c r="K742" s="42"/>
      <c r="L742" s="46"/>
      <c r="M742" s="257"/>
      <c r="N742" s="258"/>
      <c r="O742" s="86"/>
      <c r="P742" s="86"/>
      <c r="Q742" s="86"/>
      <c r="R742" s="86"/>
      <c r="S742" s="86"/>
      <c r="T742" s="87"/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T742" s="19" t="s">
        <v>242</v>
      </c>
      <c r="AU742" s="19" t="s">
        <v>83</v>
      </c>
    </row>
    <row r="743" s="12" customFormat="1">
      <c r="A743" s="12"/>
      <c r="B743" s="220"/>
      <c r="C743" s="221"/>
      <c r="D743" s="222" t="s">
        <v>154</v>
      </c>
      <c r="E743" s="223" t="s">
        <v>19</v>
      </c>
      <c r="F743" s="224" t="s">
        <v>586</v>
      </c>
      <c r="G743" s="221"/>
      <c r="H743" s="223" t="s">
        <v>19</v>
      </c>
      <c r="I743" s="225"/>
      <c r="J743" s="221"/>
      <c r="K743" s="221"/>
      <c r="L743" s="226"/>
      <c r="M743" s="227"/>
      <c r="N743" s="228"/>
      <c r="O743" s="228"/>
      <c r="P743" s="228"/>
      <c r="Q743" s="228"/>
      <c r="R743" s="228"/>
      <c r="S743" s="228"/>
      <c r="T743" s="229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T743" s="230" t="s">
        <v>154</v>
      </c>
      <c r="AU743" s="230" t="s">
        <v>83</v>
      </c>
      <c r="AV743" s="12" t="s">
        <v>81</v>
      </c>
      <c r="AW743" s="12" t="s">
        <v>33</v>
      </c>
      <c r="AX743" s="12" t="s">
        <v>73</v>
      </c>
      <c r="AY743" s="230" t="s">
        <v>147</v>
      </c>
    </row>
    <row r="744" s="13" customFormat="1">
      <c r="A744" s="13"/>
      <c r="B744" s="231"/>
      <c r="C744" s="232"/>
      <c r="D744" s="222" t="s">
        <v>154</v>
      </c>
      <c r="E744" s="233" t="s">
        <v>19</v>
      </c>
      <c r="F744" s="234" t="s">
        <v>1646</v>
      </c>
      <c r="G744" s="232"/>
      <c r="H744" s="235">
        <v>18.399999999999999</v>
      </c>
      <c r="I744" s="236"/>
      <c r="J744" s="232"/>
      <c r="K744" s="232"/>
      <c r="L744" s="237"/>
      <c r="M744" s="238"/>
      <c r="N744" s="239"/>
      <c r="O744" s="239"/>
      <c r="P744" s="239"/>
      <c r="Q744" s="239"/>
      <c r="R744" s="239"/>
      <c r="S744" s="239"/>
      <c r="T744" s="240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41" t="s">
        <v>154</v>
      </c>
      <c r="AU744" s="241" t="s">
        <v>83</v>
      </c>
      <c r="AV744" s="13" t="s">
        <v>83</v>
      </c>
      <c r="AW744" s="13" t="s">
        <v>33</v>
      </c>
      <c r="AX744" s="13" t="s">
        <v>73</v>
      </c>
      <c r="AY744" s="241" t="s">
        <v>147</v>
      </c>
    </row>
    <row r="745" s="12" customFormat="1">
      <c r="A745" s="12"/>
      <c r="B745" s="220"/>
      <c r="C745" s="221"/>
      <c r="D745" s="222" t="s">
        <v>154</v>
      </c>
      <c r="E745" s="223" t="s">
        <v>19</v>
      </c>
      <c r="F745" s="224" t="s">
        <v>344</v>
      </c>
      <c r="G745" s="221"/>
      <c r="H745" s="223" t="s">
        <v>19</v>
      </c>
      <c r="I745" s="225"/>
      <c r="J745" s="221"/>
      <c r="K745" s="221"/>
      <c r="L745" s="226"/>
      <c r="M745" s="227"/>
      <c r="N745" s="228"/>
      <c r="O745" s="228"/>
      <c r="P745" s="228"/>
      <c r="Q745" s="228"/>
      <c r="R745" s="228"/>
      <c r="S745" s="228"/>
      <c r="T745" s="229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T745" s="230" t="s">
        <v>154</v>
      </c>
      <c r="AU745" s="230" t="s">
        <v>83</v>
      </c>
      <c r="AV745" s="12" t="s">
        <v>81</v>
      </c>
      <c r="AW745" s="12" t="s">
        <v>33</v>
      </c>
      <c r="AX745" s="12" t="s">
        <v>73</v>
      </c>
      <c r="AY745" s="230" t="s">
        <v>147</v>
      </c>
    </row>
    <row r="746" s="12" customFormat="1">
      <c r="A746" s="12"/>
      <c r="B746" s="220"/>
      <c r="C746" s="221"/>
      <c r="D746" s="222" t="s">
        <v>154</v>
      </c>
      <c r="E746" s="223" t="s">
        <v>19</v>
      </c>
      <c r="F746" s="224" t="s">
        <v>1561</v>
      </c>
      <c r="G746" s="221"/>
      <c r="H746" s="223" t="s">
        <v>19</v>
      </c>
      <c r="I746" s="225"/>
      <c r="J746" s="221"/>
      <c r="K746" s="221"/>
      <c r="L746" s="226"/>
      <c r="M746" s="227"/>
      <c r="N746" s="228"/>
      <c r="O746" s="228"/>
      <c r="P746" s="228"/>
      <c r="Q746" s="228"/>
      <c r="R746" s="228"/>
      <c r="S746" s="228"/>
      <c r="T746" s="229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T746" s="230" t="s">
        <v>154</v>
      </c>
      <c r="AU746" s="230" t="s">
        <v>83</v>
      </c>
      <c r="AV746" s="12" t="s">
        <v>81</v>
      </c>
      <c r="AW746" s="12" t="s">
        <v>33</v>
      </c>
      <c r="AX746" s="12" t="s">
        <v>73</v>
      </c>
      <c r="AY746" s="230" t="s">
        <v>147</v>
      </c>
    </row>
    <row r="747" s="13" customFormat="1">
      <c r="A747" s="13"/>
      <c r="B747" s="231"/>
      <c r="C747" s="232"/>
      <c r="D747" s="222" t="s">
        <v>154</v>
      </c>
      <c r="E747" s="233" t="s">
        <v>19</v>
      </c>
      <c r="F747" s="234" t="s">
        <v>1562</v>
      </c>
      <c r="G747" s="232"/>
      <c r="H747" s="235">
        <v>12.5</v>
      </c>
      <c r="I747" s="236"/>
      <c r="J747" s="232"/>
      <c r="K747" s="232"/>
      <c r="L747" s="237"/>
      <c r="M747" s="238"/>
      <c r="N747" s="239"/>
      <c r="O747" s="239"/>
      <c r="P747" s="239"/>
      <c r="Q747" s="239"/>
      <c r="R747" s="239"/>
      <c r="S747" s="239"/>
      <c r="T747" s="240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41" t="s">
        <v>154</v>
      </c>
      <c r="AU747" s="241" t="s">
        <v>83</v>
      </c>
      <c r="AV747" s="13" t="s">
        <v>83</v>
      </c>
      <c r="AW747" s="13" t="s">
        <v>33</v>
      </c>
      <c r="AX747" s="13" t="s">
        <v>73</v>
      </c>
      <c r="AY747" s="241" t="s">
        <v>147</v>
      </c>
    </row>
    <row r="748" s="12" customFormat="1">
      <c r="A748" s="12"/>
      <c r="B748" s="220"/>
      <c r="C748" s="221"/>
      <c r="D748" s="222" t="s">
        <v>154</v>
      </c>
      <c r="E748" s="223" t="s">
        <v>19</v>
      </c>
      <c r="F748" s="224" t="s">
        <v>1647</v>
      </c>
      <c r="G748" s="221"/>
      <c r="H748" s="223" t="s">
        <v>19</v>
      </c>
      <c r="I748" s="225"/>
      <c r="J748" s="221"/>
      <c r="K748" s="221"/>
      <c r="L748" s="226"/>
      <c r="M748" s="227"/>
      <c r="N748" s="228"/>
      <c r="O748" s="228"/>
      <c r="P748" s="228"/>
      <c r="Q748" s="228"/>
      <c r="R748" s="228"/>
      <c r="S748" s="228"/>
      <c r="T748" s="229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T748" s="230" t="s">
        <v>154</v>
      </c>
      <c r="AU748" s="230" t="s">
        <v>83</v>
      </c>
      <c r="AV748" s="12" t="s">
        <v>81</v>
      </c>
      <c r="AW748" s="12" t="s">
        <v>33</v>
      </c>
      <c r="AX748" s="12" t="s">
        <v>73</v>
      </c>
      <c r="AY748" s="230" t="s">
        <v>147</v>
      </c>
    </row>
    <row r="749" s="13" customFormat="1">
      <c r="A749" s="13"/>
      <c r="B749" s="231"/>
      <c r="C749" s="232"/>
      <c r="D749" s="222" t="s">
        <v>154</v>
      </c>
      <c r="E749" s="233" t="s">
        <v>19</v>
      </c>
      <c r="F749" s="234" t="s">
        <v>1648</v>
      </c>
      <c r="G749" s="232"/>
      <c r="H749" s="235">
        <v>43.399999999999999</v>
      </c>
      <c r="I749" s="236"/>
      <c r="J749" s="232"/>
      <c r="K749" s="232"/>
      <c r="L749" s="237"/>
      <c r="M749" s="238"/>
      <c r="N749" s="239"/>
      <c r="O749" s="239"/>
      <c r="P749" s="239"/>
      <c r="Q749" s="239"/>
      <c r="R749" s="239"/>
      <c r="S749" s="239"/>
      <c r="T749" s="240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41" t="s">
        <v>154</v>
      </c>
      <c r="AU749" s="241" t="s">
        <v>83</v>
      </c>
      <c r="AV749" s="13" t="s">
        <v>83</v>
      </c>
      <c r="AW749" s="13" t="s">
        <v>33</v>
      </c>
      <c r="AX749" s="13" t="s">
        <v>73</v>
      </c>
      <c r="AY749" s="241" t="s">
        <v>147</v>
      </c>
    </row>
    <row r="750" s="12" customFormat="1">
      <c r="A750" s="12"/>
      <c r="B750" s="220"/>
      <c r="C750" s="221"/>
      <c r="D750" s="222" t="s">
        <v>154</v>
      </c>
      <c r="E750" s="223" t="s">
        <v>19</v>
      </c>
      <c r="F750" s="224" t="s">
        <v>1563</v>
      </c>
      <c r="G750" s="221"/>
      <c r="H750" s="223" t="s">
        <v>19</v>
      </c>
      <c r="I750" s="225"/>
      <c r="J750" s="221"/>
      <c r="K750" s="221"/>
      <c r="L750" s="226"/>
      <c r="M750" s="227"/>
      <c r="N750" s="228"/>
      <c r="O750" s="228"/>
      <c r="P750" s="228"/>
      <c r="Q750" s="228"/>
      <c r="R750" s="228"/>
      <c r="S750" s="228"/>
      <c r="T750" s="229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T750" s="230" t="s">
        <v>154</v>
      </c>
      <c r="AU750" s="230" t="s">
        <v>83</v>
      </c>
      <c r="AV750" s="12" t="s">
        <v>81</v>
      </c>
      <c r="AW750" s="12" t="s">
        <v>33</v>
      </c>
      <c r="AX750" s="12" t="s">
        <v>73</v>
      </c>
      <c r="AY750" s="230" t="s">
        <v>147</v>
      </c>
    </row>
    <row r="751" s="13" customFormat="1">
      <c r="A751" s="13"/>
      <c r="B751" s="231"/>
      <c r="C751" s="232"/>
      <c r="D751" s="222" t="s">
        <v>154</v>
      </c>
      <c r="E751" s="233" t="s">
        <v>19</v>
      </c>
      <c r="F751" s="234" t="s">
        <v>1649</v>
      </c>
      <c r="G751" s="232"/>
      <c r="H751" s="235">
        <v>6.7000000000000002</v>
      </c>
      <c r="I751" s="236"/>
      <c r="J751" s="232"/>
      <c r="K751" s="232"/>
      <c r="L751" s="237"/>
      <c r="M751" s="238"/>
      <c r="N751" s="239"/>
      <c r="O751" s="239"/>
      <c r="P751" s="239"/>
      <c r="Q751" s="239"/>
      <c r="R751" s="239"/>
      <c r="S751" s="239"/>
      <c r="T751" s="240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41" t="s">
        <v>154</v>
      </c>
      <c r="AU751" s="241" t="s">
        <v>83</v>
      </c>
      <c r="AV751" s="13" t="s">
        <v>83</v>
      </c>
      <c r="AW751" s="13" t="s">
        <v>33</v>
      </c>
      <c r="AX751" s="13" t="s">
        <v>73</v>
      </c>
      <c r="AY751" s="241" t="s">
        <v>147</v>
      </c>
    </row>
    <row r="752" s="15" customFormat="1">
      <c r="A752" s="15"/>
      <c r="B752" s="259"/>
      <c r="C752" s="260"/>
      <c r="D752" s="222" t="s">
        <v>154</v>
      </c>
      <c r="E752" s="261" t="s">
        <v>19</v>
      </c>
      <c r="F752" s="262" t="s">
        <v>287</v>
      </c>
      <c r="G752" s="260"/>
      <c r="H752" s="263">
        <v>81</v>
      </c>
      <c r="I752" s="264"/>
      <c r="J752" s="260"/>
      <c r="K752" s="260"/>
      <c r="L752" s="265"/>
      <c r="M752" s="266"/>
      <c r="N752" s="267"/>
      <c r="O752" s="267"/>
      <c r="P752" s="267"/>
      <c r="Q752" s="267"/>
      <c r="R752" s="267"/>
      <c r="S752" s="267"/>
      <c r="T752" s="268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T752" s="269" t="s">
        <v>154</v>
      </c>
      <c r="AU752" s="269" t="s">
        <v>83</v>
      </c>
      <c r="AV752" s="15" t="s">
        <v>152</v>
      </c>
      <c r="AW752" s="15" t="s">
        <v>33</v>
      </c>
      <c r="AX752" s="15" t="s">
        <v>81</v>
      </c>
      <c r="AY752" s="269" t="s">
        <v>147</v>
      </c>
    </row>
    <row r="753" s="2" customFormat="1" ht="24.15" customHeight="1">
      <c r="A753" s="40"/>
      <c r="B753" s="41"/>
      <c r="C753" s="273" t="s">
        <v>1650</v>
      </c>
      <c r="D753" s="273" t="s">
        <v>1040</v>
      </c>
      <c r="E753" s="274" t="s">
        <v>1651</v>
      </c>
      <c r="F753" s="275" t="s">
        <v>1652</v>
      </c>
      <c r="G753" s="276" t="s">
        <v>252</v>
      </c>
      <c r="H753" s="277">
        <v>89.099999999999994</v>
      </c>
      <c r="I753" s="278"/>
      <c r="J753" s="279">
        <f>ROUND(I753*H753,2)</f>
        <v>0</v>
      </c>
      <c r="K753" s="275" t="s">
        <v>240</v>
      </c>
      <c r="L753" s="280"/>
      <c r="M753" s="281" t="s">
        <v>19</v>
      </c>
      <c r="N753" s="282" t="s">
        <v>44</v>
      </c>
      <c r="O753" s="86"/>
      <c r="P753" s="216">
        <f>O753*H753</f>
        <v>0</v>
      </c>
      <c r="Q753" s="216">
        <v>0.00198</v>
      </c>
      <c r="R753" s="216">
        <f>Q753*H753</f>
        <v>0.17641799999999999</v>
      </c>
      <c r="S753" s="216">
        <v>0</v>
      </c>
      <c r="T753" s="217">
        <f>S753*H753</f>
        <v>0</v>
      </c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R753" s="218" t="s">
        <v>474</v>
      </c>
      <c r="AT753" s="218" t="s">
        <v>1040</v>
      </c>
      <c r="AU753" s="218" t="s">
        <v>83</v>
      </c>
      <c r="AY753" s="19" t="s">
        <v>147</v>
      </c>
      <c r="BE753" s="219">
        <f>IF(N753="základní",J753,0)</f>
        <v>0</v>
      </c>
      <c r="BF753" s="219">
        <f>IF(N753="snížená",J753,0)</f>
        <v>0</v>
      </c>
      <c r="BG753" s="219">
        <f>IF(N753="zákl. přenesená",J753,0)</f>
        <v>0</v>
      </c>
      <c r="BH753" s="219">
        <f>IF(N753="sníž. přenesená",J753,0)</f>
        <v>0</v>
      </c>
      <c r="BI753" s="219">
        <f>IF(N753="nulová",J753,0)</f>
        <v>0</v>
      </c>
      <c r="BJ753" s="19" t="s">
        <v>81</v>
      </c>
      <c r="BK753" s="219">
        <f>ROUND(I753*H753,2)</f>
        <v>0</v>
      </c>
      <c r="BL753" s="19" t="s">
        <v>321</v>
      </c>
      <c r="BM753" s="218" t="s">
        <v>1653</v>
      </c>
    </row>
    <row r="754" s="13" customFormat="1">
      <c r="A754" s="13"/>
      <c r="B754" s="231"/>
      <c r="C754" s="232"/>
      <c r="D754" s="222" t="s">
        <v>154</v>
      </c>
      <c r="E754" s="233" t="s">
        <v>19</v>
      </c>
      <c r="F754" s="234" t="s">
        <v>1654</v>
      </c>
      <c r="G754" s="232"/>
      <c r="H754" s="235">
        <v>89.099999999999994</v>
      </c>
      <c r="I754" s="236"/>
      <c r="J754" s="232"/>
      <c r="K754" s="232"/>
      <c r="L754" s="237"/>
      <c r="M754" s="238"/>
      <c r="N754" s="239"/>
      <c r="O754" s="239"/>
      <c r="P754" s="239"/>
      <c r="Q754" s="239"/>
      <c r="R754" s="239"/>
      <c r="S754" s="239"/>
      <c r="T754" s="240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41" t="s">
        <v>154</v>
      </c>
      <c r="AU754" s="241" t="s">
        <v>83</v>
      </c>
      <c r="AV754" s="13" t="s">
        <v>83</v>
      </c>
      <c r="AW754" s="13" t="s">
        <v>33</v>
      </c>
      <c r="AX754" s="13" t="s">
        <v>81</v>
      </c>
      <c r="AY754" s="241" t="s">
        <v>147</v>
      </c>
    </row>
    <row r="755" s="2" customFormat="1" ht="37.8" customHeight="1">
      <c r="A755" s="40"/>
      <c r="B755" s="41"/>
      <c r="C755" s="207" t="s">
        <v>1655</v>
      </c>
      <c r="D755" s="207" t="s">
        <v>148</v>
      </c>
      <c r="E755" s="208" t="s">
        <v>1656</v>
      </c>
      <c r="F755" s="209" t="s">
        <v>1657</v>
      </c>
      <c r="G755" s="210" t="s">
        <v>252</v>
      </c>
      <c r="H755" s="211">
        <v>76.799999999999997</v>
      </c>
      <c r="I755" s="212"/>
      <c r="J755" s="213">
        <f>ROUND(I755*H755,2)</f>
        <v>0</v>
      </c>
      <c r="K755" s="209" t="s">
        <v>240</v>
      </c>
      <c r="L755" s="46"/>
      <c r="M755" s="214" t="s">
        <v>19</v>
      </c>
      <c r="N755" s="215" t="s">
        <v>44</v>
      </c>
      <c r="O755" s="86"/>
      <c r="P755" s="216">
        <f>O755*H755</f>
        <v>0</v>
      </c>
      <c r="Q755" s="216">
        <v>0.00042999999999999999</v>
      </c>
      <c r="R755" s="216">
        <f>Q755*H755</f>
        <v>0.033023999999999998</v>
      </c>
      <c r="S755" s="216">
        <v>0</v>
      </c>
      <c r="T755" s="217">
        <f>S755*H755</f>
        <v>0</v>
      </c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R755" s="218" t="s">
        <v>321</v>
      </c>
      <c r="AT755" s="218" t="s">
        <v>148</v>
      </c>
      <c r="AU755" s="218" t="s">
        <v>83</v>
      </c>
      <c r="AY755" s="19" t="s">
        <v>147</v>
      </c>
      <c r="BE755" s="219">
        <f>IF(N755="základní",J755,0)</f>
        <v>0</v>
      </c>
      <c r="BF755" s="219">
        <f>IF(N755="snížená",J755,0)</f>
        <v>0</v>
      </c>
      <c r="BG755" s="219">
        <f>IF(N755="zákl. přenesená",J755,0)</f>
        <v>0</v>
      </c>
      <c r="BH755" s="219">
        <f>IF(N755="sníž. přenesená",J755,0)</f>
        <v>0</v>
      </c>
      <c r="BI755" s="219">
        <f>IF(N755="nulová",J755,0)</f>
        <v>0</v>
      </c>
      <c r="BJ755" s="19" t="s">
        <v>81</v>
      </c>
      <c r="BK755" s="219">
        <f>ROUND(I755*H755,2)</f>
        <v>0</v>
      </c>
      <c r="BL755" s="19" t="s">
        <v>321</v>
      </c>
      <c r="BM755" s="218" t="s">
        <v>1658</v>
      </c>
    </row>
    <row r="756" s="2" customFormat="1">
      <c r="A756" s="40"/>
      <c r="B756" s="41"/>
      <c r="C756" s="42"/>
      <c r="D756" s="254" t="s">
        <v>242</v>
      </c>
      <c r="E756" s="42"/>
      <c r="F756" s="255" t="s">
        <v>1659</v>
      </c>
      <c r="G756" s="42"/>
      <c r="H756" s="42"/>
      <c r="I756" s="256"/>
      <c r="J756" s="42"/>
      <c r="K756" s="42"/>
      <c r="L756" s="46"/>
      <c r="M756" s="257"/>
      <c r="N756" s="258"/>
      <c r="O756" s="86"/>
      <c r="P756" s="86"/>
      <c r="Q756" s="86"/>
      <c r="R756" s="86"/>
      <c r="S756" s="86"/>
      <c r="T756" s="87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T756" s="19" t="s">
        <v>242</v>
      </c>
      <c r="AU756" s="19" t="s">
        <v>83</v>
      </c>
    </row>
    <row r="757" s="13" customFormat="1">
      <c r="A757" s="13"/>
      <c r="B757" s="231"/>
      <c r="C757" s="232"/>
      <c r="D757" s="222" t="s">
        <v>154</v>
      </c>
      <c r="E757" s="233" t="s">
        <v>19</v>
      </c>
      <c r="F757" s="234" t="s">
        <v>1660</v>
      </c>
      <c r="G757" s="232"/>
      <c r="H757" s="235">
        <v>76.799999999999997</v>
      </c>
      <c r="I757" s="236"/>
      <c r="J757" s="232"/>
      <c r="K757" s="232"/>
      <c r="L757" s="237"/>
      <c r="M757" s="238"/>
      <c r="N757" s="239"/>
      <c r="O757" s="239"/>
      <c r="P757" s="239"/>
      <c r="Q757" s="239"/>
      <c r="R757" s="239"/>
      <c r="S757" s="239"/>
      <c r="T757" s="240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41" t="s">
        <v>154</v>
      </c>
      <c r="AU757" s="241" t="s">
        <v>83</v>
      </c>
      <c r="AV757" s="13" t="s">
        <v>83</v>
      </c>
      <c r="AW757" s="13" t="s">
        <v>33</v>
      </c>
      <c r="AX757" s="13" t="s">
        <v>81</v>
      </c>
      <c r="AY757" s="241" t="s">
        <v>147</v>
      </c>
    </row>
    <row r="758" s="2" customFormat="1" ht="24.15" customHeight="1">
      <c r="A758" s="40"/>
      <c r="B758" s="41"/>
      <c r="C758" s="273" t="s">
        <v>1661</v>
      </c>
      <c r="D758" s="273" t="s">
        <v>1040</v>
      </c>
      <c r="E758" s="274" t="s">
        <v>1651</v>
      </c>
      <c r="F758" s="275" t="s">
        <v>1652</v>
      </c>
      <c r="G758" s="276" t="s">
        <v>252</v>
      </c>
      <c r="H758" s="277">
        <v>84.480000000000004</v>
      </c>
      <c r="I758" s="278"/>
      <c r="J758" s="279">
        <f>ROUND(I758*H758,2)</f>
        <v>0</v>
      </c>
      <c r="K758" s="275" t="s">
        <v>240</v>
      </c>
      <c r="L758" s="280"/>
      <c r="M758" s="281" t="s">
        <v>19</v>
      </c>
      <c r="N758" s="282" t="s">
        <v>44</v>
      </c>
      <c r="O758" s="86"/>
      <c r="P758" s="216">
        <f>O758*H758</f>
        <v>0</v>
      </c>
      <c r="Q758" s="216">
        <v>0.00198</v>
      </c>
      <c r="R758" s="216">
        <f>Q758*H758</f>
        <v>0.16727040000000001</v>
      </c>
      <c r="S758" s="216">
        <v>0</v>
      </c>
      <c r="T758" s="217">
        <f>S758*H758</f>
        <v>0</v>
      </c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R758" s="218" t="s">
        <v>474</v>
      </c>
      <c r="AT758" s="218" t="s">
        <v>1040</v>
      </c>
      <c r="AU758" s="218" t="s">
        <v>83</v>
      </c>
      <c r="AY758" s="19" t="s">
        <v>147</v>
      </c>
      <c r="BE758" s="219">
        <f>IF(N758="základní",J758,0)</f>
        <v>0</v>
      </c>
      <c r="BF758" s="219">
        <f>IF(N758="snížená",J758,0)</f>
        <v>0</v>
      </c>
      <c r="BG758" s="219">
        <f>IF(N758="zákl. přenesená",J758,0)</f>
        <v>0</v>
      </c>
      <c r="BH758" s="219">
        <f>IF(N758="sníž. přenesená",J758,0)</f>
        <v>0</v>
      </c>
      <c r="BI758" s="219">
        <f>IF(N758="nulová",J758,0)</f>
        <v>0</v>
      </c>
      <c r="BJ758" s="19" t="s">
        <v>81</v>
      </c>
      <c r="BK758" s="219">
        <f>ROUND(I758*H758,2)</f>
        <v>0</v>
      </c>
      <c r="BL758" s="19" t="s">
        <v>321</v>
      </c>
      <c r="BM758" s="218" t="s">
        <v>1662</v>
      </c>
    </row>
    <row r="759" s="13" customFormat="1">
      <c r="A759" s="13"/>
      <c r="B759" s="231"/>
      <c r="C759" s="232"/>
      <c r="D759" s="222" t="s">
        <v>154</v>
      </c>
      <c r="E759" s="233" t="s">
        <v>19</v>
      </c>
      <c r="F759" s="234" t="s">
        <v>1663</v>
      </c>
      <c r="G759" s="232"/>
      <c r="H759" s="235">
        <v>84.480000000000004</v>
      </c>
      <c r="I759" s="236"/>
      <c r="J759" s="232"/>
      <c r="K759" s="232"/>
      <c r="L759" s="237"/>
      <c r="M759" s="238"/>
      <c r="N759" s="239"/>
      <c r="O759" s="239"/>
      <c r="P759" s="239"/>
      <c r="Q759" s="239"/>
      <c r="R759" s="239"/>
      <c r="S759" s="239"/>
      <c r="T759" s="240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41" t="s">
        <v>154</v>
      </c>
      <c r="AU759" s="241" t="s">
        <v>83</v>
      </c>
      <c r="AV759" s="13" t="s">
        <v>83</v>
      </c>
      <c r="AW759" s="13" t="s">
        <v>33</v>
      </c>
      <c r="AX759" s="13" t="s">
        <v>81</v>
      </c>
      <c r="AY759" s="241" t="s">
        <v>147</v>
      </c>
    </row>
    <row r="760" s="2" customFormat="1" ht="44.25" customHeight="1">
      <c r="A760" s="40"/>
      <c r="B760" s="41"/>
      <c r="C760" s="207" t="s">
        <v>1664</v>
      </c>
      <c r="D760" s="207" t="s">
        <v>148</v>
      </c>
      <c r="E760" s="208" t="s">
        <v>1665</v>
      </c>
      <c r="F760" s="209" t="s">
        <v>1666</v>
      </c>
      <c r="G760" s="210" t="s">
        <v>239</v>
      </c>
      <c r="H760" s="211">
        <v>138.34</v>
      </c>
      <c r="I760" s="212"/>
      <c r="J760" s="213">
        <f>ROUND(I760*H760,2)</f>
        <v>0</v>
      </c>
      <c r="K760" s="209" t="s">
        <v>240</v>
      </c>
      <c r="L760" s="46"/>
      <c r="M760" s="214" t="s">
        <v>19</v>
      </c>
      <c r="N760" s="215" t="s">
        <v>44</v>
      </c>
      <c r="O760" s="86"/>
      <c r="P760" s="216">
        <f>O760*H760</f>
        <v>0</v>
      </c>
      <c r="Q760" s="216">
        <v>0.0060000000000000001</v>
      </c>
      <c r="R760" s="216">
        <f>Q760*H760</f>
        <v>0.83004</v>
      </c>
      <c r="S760" s="216">
        <v>0</v>
      </c>
      <c r="T760" s="217">
        <f>S760*H760</f>
        <v>0</v>
      </c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R760" s="218" t="s">
        <v>321</v>
      </c>
      <c r="AT760" s="218" t="s">
        <v>148</v>
      </c>
      <c r="AU760" s="218" t="s">
        <v>83</v>
      </c>
      <c r="AY760" s="19" t="s">
        <v>147</v>
      </c>
      <c r="BE760" s="219">
        <f>IF(N760="základní",J760,0)</f>
        <v>0</v>
      </c>
      <c r="BF760" s="219">
        <f>IF(N760="snížená",J760,0)</f>
        <v>0</v>
      </c>
      <c r="BG760" s="219">
        <f>IF(N760="zákl. přenesená",J760,0)</f>
        <v>0</v>
      </c>
      <c r="BH760" s="219">
        <f>IF(N760="sníž. přenesená",J760,0)</f>
        <v>0</v>
      </c>
      <c r="BI760" s="219">
        <f>IF(N760="nulová",J760,0)</f>
        <v>0</v>
      </c>
      <c r="BJ760" s="19" t="s">
        <v>81</v>
      </c>
      <c r="BK760" s="219">
        <f>ROUND(I760*H760,2)</f>
        <v>0</v>
      </c>
      <c r="BL760" s="19" t="s">
        <v>321</v>
      </c>
      <c r="BM760" s="218" t="s">
        <v>1667</v>
      </c>
    </row>
    <row r="761" s="2" customFormat="1">
      <c r="A761" s="40"/>
      <c r="B761" s="41"/>
      <c r="C761" s="42"/>
      <c r="D761" s="254" t="s">
        <v>242</v>
      </c>
      <c r="E761" s="42"/>
      <c r="F761" s="255" t="s">
        <v>1668</v>
      </c>
      <c r="G761" s="42"/>
      <c r="H761" s="42"/>
      <c r="I761" s="256"/>
      <c r="J761" s="42"/>
      <c r="K761" s="42"/>
      <c r="L761" s="46"/>
      <c r="M761" s="257"/>
      <c r="N761" s="258"/>
      <c r="O761" s="86"/>
      <c r="P761" s="86"/>
      <c r="Q761" s="86"/>
      <c r="R761" s="86"/>
      <c r="S761" s="86"/>
      <c r="T761" s="87"/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T761" s="19" t="s">
        <v>242</v>
      </c>
      <c r="AU761" s="19" t="s">
        <v>83</v>
      </c>
    </row>
    <row r="762" s="12" customFormat="1">
      <c r="A762" s="12"/>
      <c r="B762" s="220"/>
      <c r="C762" s="221"/>
      <c r="D762" s="222" t="s">
        <v>154</v>
      </c>
      <c r="E762" s="223" t="s">
        <v>19</v>
      </c>
      <c r="F762" s="224" t="s">
        <v>586</v>
      </c>
      <c r="G762" s="221"/>
      <c r="H762" s="223" t="s">
        <v>19</v>
      </c>
      <c r="I762" s="225"/>
      <c r="J762" s="221"/>
      <c r="K762" s="221"/>
      <c r="L762" s="226"/>
      <c r="M762" s="227"/>
      <c r="N762" s="228"/>
      <c r="O762" s="228"/>
      <c r="P762" s="228"/>
      <c r="Q762" s="228"/>
      <c r="R762" s="228"/>
      <c r="S762" s="228"/>
      <c r="T762" s="229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T762" s="230" t="s">
        <v>154</v>
      </c>
      <c r="AU762" s="230" t="s">
        <v>83</v>
      </c>
      <c r="AV762" s="12" t="s">
        <v>81</v>
      </c>
      <c r="AW762" s="12" t="s">
        <v>33</v>
      </c>
      <c r="AX762" s="12" t="s">
        <v>73</v>
      </c>
      <c r="AY762" s="230" t="s">
        <v>147</v>
      </c>
    </row>
    <row r="763" s="13" customFormat="1">
      <c r="A763" s="13"/>
      <c r="B763" s="231"/>
      <c r="C763" s="232"/>
      <c r="D763" s="222" t="s">
        <v>154</v>
      </c>
      <c r="E763" s="233" t="s">
        <v>19</v>
      </c>
      <c r="F763" s="234" t="s">
        <v>1669</v>
      </c>
      <c r="G763" s="232"/>
      <c r="H763" s="235">
        <v>12.039999999999999</v>
      </c>
      <c r="I763" s="236"/>
      <c r="J763" s="232"/>
      <c r="K763" s="232"/>
      <c r="L763" s="237"/>
      <c r="M763" s="238"/>
      <c r="N763" s="239"/>
      <c r="O763" s="239"/>
      <c r="P763" s="239"/>
      <c r="Q763" s="239"/>
      <c r="R763" s="239"/>
      <c r="S763" s="239"/>
      <c r="T763" s="240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41" t="s">
        <v>154</v>
      </c>
      <c r="AU763" s="241" t="s">
        <v>83</v>
      </c>
      <c r="AV763" s="13" t="s">
        <v>83</v>
      </c>
      <c r="AW763" s="13" t="s">
        <v>33</v>
      </c>
      <c r="AX763" s="13" t="s">
        <v>73</v>
      </c>
      <c r="AY763" s="241" t="s">
        <v>147</v>
      </c>
    </row>
    <row r="764" s="12" customFormat="1">
      <c r="A764" s="12"/>
      <c r="B764" s="220"/>
      <c r="C764" s="221"/>
      <c r="D764" s="222" t="s">
        <v>154</v>
      </c>
      <c r="E764" s="223" t="s">
        <v>19</v>
      </c>
      <c r="F764" s="224" t="s">
        <v>344</v>
      </c>
      <c r="G764" s="221"/>
      <c r="H764" s="223" t="s">
        <v>19</v>
      </c>
      <c r="I764" s="225"/>
      <c r="J764" s="221"/>
      <c r="K764" s="221"/>
      <c r="L764" s="226"/>
      <c r="M764" s="227"/>
      <c r="N764" s="228"/>
      <c r="O764" s="228"/>
      <c r="P764" s="228"/>
      <c r="Q764" s="228"/>
      <c r="R764" s="228"/>
      <c r="S764" s="228"/>
      <c r="T764" s="229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T764" s="230" t="s">
        <v>154</v>
      </c>
      <c r="AU764" s="230" t="s">
        <v>83</v>
      </c>
      <c r="AV764" s="12" t="s">
        <v>81</v>
      </c>
      <c r="AW764" s="12" t="s">
        <v>33</v>
      </c>
      <c r="AX764" s="12" t="s">
        <v>73</v>
      </c>
      <c r="AY764" s="230" t="s">
        <v>147</v>
      </c>
    </row>
    <row r="765" s="13" customFormat="1">
      <c r="A765" s="13"/>
      <c r="B765" s="231"/>
      <c r="C765" s="232"/>
      <c r="D765" s="222" t="s">
        <v>154</v>
      </c>
      <c r="E765" s="233" t="s">
        <v>19</v>
      </c>
      <c r="F765" s="234" t="s">
        <v>1670</v>
      </c>
      <c r="G765" s="232"/>
      <c r="H765" s="235">
        <v>51.200000000000003</v>
      </c>
      <c r="I765" s="236"/>
      <c r="J765" s="232"/>
      <c r="K765" s="232"/>
      <c r="L765" s="237"/>
      <c r="M765" s="238"/>
      <c r="N765" s="239"/>
      <c r="O765" s="239"/>
      <c r="P765" s="239"/>
      <c r="Q765" s="239"/>
      <c r="R765" s="239"/>
      <c r="S765" s="239"/>
      <c r="T765" s="240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41" t="s">
        <v>154</v>
      </c>
      <c r="AU765" s="241" t="s">
        <v>83</v>
      </c>
      <c r="AV765" s="13" t="s">
        <v>83</v>
      </c>
      <c r="AW765" s="13" t="s">
        <v>33</v>
      </c>
      <c r="AX765" s="13" t="s">
        <v>73</v>
      </c>
      <c r="AY765" s="241" t="s">
        <v>147</v>
      </c>
    </row>
    <row r="766" s="13" customFormat="1">
      <c r="A766" s="13"/>
      <c r="B766" s="231"/>
      <c r="C766" s="232"/>
      <c r="D766" s="222" t="s">
        <v>154</v>
      </c>
      <c r="E766" s="233" t="s">
        <v>19</v>
      </c>
      <c r="F766" s="234" t="s">
        <v>1671</v>
      </c>
      <c r="G766" s="232"/>
      <c r="H766" s="235">
        <v>68.099999999999994</v>
      </c>
      <c r="I766" s="236"/>
      <c r="J766" s="232"/>
      <c r="K766" s="232"/>
      <c r="L766" s="237"/>
      <c r="M766" s="238"/>
      <c r="N766" s="239"/>
      <c r="O766" s="239"/>
      <c r="P766" s="239"/>
      <c r="Q766" s="239"/>
      <c r="R766" s="239"/>
      <c r="S766" s="239"/>
      <c r="T766" s="240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41" t="s">
        <v>154</v>
      </c>
      <c r="AU766" s="241" t="s">
        <v>83</v>
      </c>
      <c r="AV766" s="13" t="s">
        <v>83</v>
      </c>
      <c r="AW766" s="13" t="s">
        <v>33</v>
      </c>
      <c r="AX766" s="13" t="s">
        <v>73</v>
      </c>
      <c r="AY766" s="241" t="s">
        <v>147</v>
      </c>
    </row>
    <row r="767" s="12" customFormat="1">
      <c r="A767" s="12"/>
      <c r="B767" s="220"/>
      <c r="C767" s="221"/>
      <c r="D767" s="222" t="s">
        <v>154</v>
      </c>
      <c r="E767" s="223" t="s">
        <v>19</v>
      </c>
      <c r="F767" s="224" t="s">
        <v>1672</v>
      </c>
      <c r="G767" s="221"/>
      <c r="H767" s="223" t="s">
        <v>19</v>
      </c>
      <c r="I767" s="225"/>
      <c r="J767" s="221"/>
      <c r="K767" s="221"/>
      <c r="L767" s="226"/>
      <c r="M767" s="227"/>
      <c r="N767" s="228"/>
      <c r="O767" s="228"/>
      <c r="P767" s="228"/>
      <c r="Q767" s="228"/>
      <c r="R767" s="228"/>
      <c r="S767" s="228"/>
      <c r="T767" s="229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T767" s="230" t="s">
        <v>154</v>
      </c>
      <c r="AU767" s="230" t="s">
        <v>83</v>
      </c>
      <c r="AV767" s="12" t="s">
        <v>81</v>
      </c>
      <c r="AW767" s="12" t="s">
        <v>33</v>
      </c>
      <c r="AX767" s="12" t="s">
        <v>73</v>
      </c>
      <c r="AY767" s="230" t="s">
        <v>147</v>
      </c>
    </row>
    <row r="768" s="13" customFormat="1">
      <c r="A768" s="13"/>
      <c r="B768" s="231"/>
      <c r="C768" s="232"/>
      <c r="D768" s="222" t="s">
        <v>154</v>
      </c>
      <c r="E768" s="233" t="s">
        <v>19</v>
      </c>
      <c r="F768" s="234" t="s">
        <v>1673</v>
      </c>
      <c r="G768" s="232"/>
      <c r="H768" s="235">
        <v>7</v>
      </c>
      <c r="I768" s="236"/>
      <c r="J768" s="232"/>
      <c r="K768" s="232"/>
      <c r="L768" s="237"/>
      <c r="M768" s="238"/>
      <c r="N768" s="239"/>
      <c r="O768" s="239"/>
      <c r="P768" s="239"/>
      <c r="Q768" s="239"/>
      <c r="R768" s="239"/>
      <c r="S768" s="239"/>
      <c r="T768" s="240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41" t="s">
        <v>154</v>
      </c>
      <c r="AU768" s="241" t="s">
        <v>83</v>
      </c>
      <c r="AV768" s="13" t="s">
        <v>83</v>
      </c>
      <c r="AW768" s="13" t="s">
        <v>33</v>
      </c>
      <c r="AX768" s="13" t="s">
        <v>73</v>
      </c>
      <c r="AY768" s="241" t="s">
        <v>147</v>
      </c>
    </row>
    <row r="769" s="15" customFormat="1">
      <c r="A769" s="15"/>
      <c r="B769" s="259"/>
      <c r="C769" s="260"/>
      <c r="D769" s="222" t="s">
        <v>154</v>
      </c>
      <c r="E769" s="261" t="s">
        <v>19</v>
      </c>
      <c r="F769" s="262" t="s">
        <v>287</v>
      </c>
      <c r="G769" s="260"/>
      <c r="H769" s="263">
        <v>138.34</v>
      </c>
      <c r="I769" s="264"/>
      <c r="J769" s="260"/>
      <c r="K769" s="260"/>
      <c r="L769" s="265"/>
      <c r="M769" s="266"/>
      <c r="N769" s="267"/>
      <c r="O769" s="267"/>
      <c r="P769" s="267"/>
      <c r="Q769" s="267"/>
      <c r="R769" s="267"/>
      <c r="S769" s="267"/>
      <c r="T769" s="268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T769" s="269" t="s">
        <v>154</v>
      </c>
      <c r="AU769" s="269" t="s">
        <v>83</v>
      </c>
      <c r="AV769" s="15" t="s">
        <v>152</v>
      </c>
      <c r="AW769" s="15" t="s">
        <v>33</v>
      </c>
      <c r="AX769" s="15" t="s">
        <v>81</v>
      </c>
      <c r="AY769" s="269" t="s">
        <v>147</v>
      </c>
    </row>
    <row r="770" s="2" customFormat="1" ht="24.15" customHeight="1">
      <c r="A770" s="40"/>
      <c r="B770" s="41"/>
      <c r="C770" s="273" t="s">
        <v>1674</v>
      </c>
      <c r="D770" s="273" t="s">
        <v>1040</v>
      </c>
      <c r="E770" s="274" t="s">
        <v>1675</v>
      </c>
      <c r="F770" s="275" t="s">
        <v>1676</v>
      </c>
      <c r="G770" s="276" t="s">
        <v>239</v>
      </c>
      <c r="H770" s="277">
        <v>152.17400000000001</v>
      </c>
      <c r="I770" s="278"/>
      <c r="J770" s="279">
        <f>ROUND(I770*H770,2)</f>
        <v>0</v>
      </c>
      <c r="K770" s="275" t="s">
        <v>19</v>
      </c>
      <c r="L770" s="280"/>
      <c r="M770" s="281" t="s">
        <v>19</v>
      </c>
      <c r="N770" s="282" t="s">
        <v>44</v>
      </c>
      <c r="O770" s="86"/>
      <c r="P770" s="216">
        <f>O770*H770</f>
        <v>0</v>
      </c>
      <c r="Q770" s="216">
        <v>0.021999999999999999</v>
      </c>
      <c r="R770" s="216">
        <f>Q770*H770</f>
        <v>3.3478279999999998</v>
      </c>
      <c r="S770" s="216">
        <v>0</v>
      </c>
      <c r="T770" s="217">
        <f>S770*H770</f>
        <v>0</v>
      </c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R770" s="218" t="s">
        <v>474</v>
      </c>
      <c r="AT770" s="218" t="s">
        <v>1040</v>
      </c>
      <c r="AU770" s="218" t="s">
        <v>83</v>
      </c>
      <c r="AY770" s="19" t="s">
        <v>147</v>
      </c>
      <c r="BE770" s="219">
        <f>IF(N770="základní",J770,0)</f>
        <v>0</v>
      </c>
      <c r="BF770" s="219">
        <f>IF(N770="snížená",J770,0)</f>
        <v>0</v>
      </c>
      <c r="BG770" s="219">
        <f>IF(N770="zákl. přenesená",J770,0)</f>
        <v>0</v>
      </c>
      <c r="BH770" s="219">
        <f>IF(N770="sníž. přenesená",J770,0)</f>
        <v>0</v>
      </c>
      <c r="BI770" s="219">
        <f>IF(N770="nulová",J770,0)</f>
        <v>0</v>
      </c>
      <c r="BJ770" s="19" t="s">
        <v>81</v>
      </c>
      <c r="BK770" s="219">
        <f>ROUND(I770*H770,2)</f>
        <v>0</v>
      </c>
      <c r="BL770" s="19" t="s">
        <v>321</v>
      </c>
      <c r="BM770" s="218" t="s">
        <v>1677</v>
      </c>
    </row>
    <row r="771" s="13" customFormat="1">
      <c r="A771" s="13"/>
      <c r="B771" s="231"/>
      <c r="C771" s="232"/>
      <c r="D771" s="222" t="s">
        <v>154</v>
      </c>
      <c r="E771" s="233" t="s">
        <v>19</v>
      </c>
      <c r="F771" s="234" t="s">
        <v>1678</v>
      </c>
      <c r="G771" s="232"/>
      <c r="H771" s="235">
        <v>152.17400000000001</v>
      </c>
      <c r="I771" s="236"/>
      <c r="J771" s="232"/>
      <c r="K771" s="232"/>
      <c r="L771" s="237"/>
      <c r="M771" s="238"/>
      <c r="N771" s="239"/>
      <c r="O771" s="239"/>
      <c r="P771" s="239"/>
      <c r="Q771" s="239"/>
      <c r="R771" s="239"/>
      <c r="S771" s="239"/>
      <c r="T771" s="240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41" t="s">
        <v>154</v>
      </c>
      <c r="AU771" s="241" t="s">
        <v>83</v>
      </c>
      <c r="AV771" s="13" t="s">
        <v>83</v>
      </c>
      <c r="AW771" s="13" t="s">
        <v>33</v>
      </c>
      <c r="AX771" s="13" t="s">
        <v>81</v>
      </c>
      <c r="AY771" s="241" t="s">
        <v>147</v>
      </c>
    </row>
    <row r="772" s="2" customFormat="1" ht="24.15" customHeight="1">
      <c r="A772" s="40"/>
      <c r="B772" s="41"/>
      <c r="C772" s="207" t="s">
        <v>1679</v>
      </c>
      <c r="D772" s="207" t="s">
        <v>148</v>
      </c>
      <c r="E772" s="208" t="s">
        <v>1680</v>
      </c>
      <c r="F772" s="209" t="s">
        <v>1681</v>
      </c>
      <c r="G772" s="210" t="s">
        <v>239</v>
      </c>
      <c r="H772" s="211">
        <v>76.890000000000001</v>
      </c>
      <c r="I772" s="212"/>
      <c r="J772" s="213">
        <f>ROUND(I772*H772,2)</f>
        <v>0</v>
      </c>
      <c r="K772" s="209" t="s">
        <v>240</v>
      </c>
      <c r="L772" s="46"/>
      <c r="M772" s="214" t="s">
        <v>19</v>
      </c>
      <c r="N772" s="215" t="s">
        <v>44</v>
      </c>
      <c r="O772" s="86"/>
      <c r="P772" s="216">
        <f>O772*H772</f>
        <v>0</v>
      </c>
      <c r="Q772" s="216">
        <v>0.0015</v>
      </c>
      <c r="R772" s="216">
        <f>Q772*H772</f>
        <v>0.11533500000000001</v>
      </c>
      <c r="S772" s="216">
        <v>0</v>
      </c>
      <c r="T772" s="217">
        <f>S772*H772</f>
        <v>0</v>
      </c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R772" s="218" t="s">
        <v>321</v>
      </c>
      <c r="AT772" s="218" t="s">
        <v>148</v>
      </c>
      <c r="AU772" s="218" t="s">
        <v>83</v>
      </c>
      <c r="AY772" s="19" t="s">
        <v>147</v>
      </c>
      <c r="BE772" s="219">
        <f>IF(N772="základní",J772,0)</f>
        <v>0</v>
      </c>
      <c r="BF772" s="219">
        <f>IF(N772="snížená",J772,0)</f>
        <v>0</v>
      </c>
      <c r="BG772" s="219">
        <f>IF(N772="zákl. přenesená",J772,0)</f>
        <v>0</v>
      </c>
      <c r="BH772" s="219">
        <f>IF(N772="sníž. přenesená",J772,0)</f>
        <v>0</v>
      </c>
      <c r="BI772" s="219">
        <f>IF(N772="nulová",J772,0)</f>
        <v>0</v>
      </c>
      <c r="BJ772" s="19" t="s">
        <v>81</v>
      </c>
      <c r="BK772" s="219">
        <f>ROUND(I772*H772,2)</f>
        <v>0</v>
      </c>
      <c r="BL772" s="19" t="s">
        <v>321</v>
      </c>
      <c r="BM772" s="218" t="s">
        <v>1682</v>
      </c>
    </row>
    <row r="773" s="2" customFormat="1">
      <c r="A773" s="40"/>
      <c r="B773" s="41"/>
      <c r="C773" s="42"/>
      <c r="D773" s="254" t="s">
        <v>242</v>
      </c>
      <c r="E773" s="42"/>
      <c r="F773" s="255" t="s">
        <v>1683</v>
      </c>
      <c r="G773" s="42"/>
      <c r="H773" s="42"/>
      <c r="I773" s="256"/>
      <c r="J773" s="42"/>
      <c r="K773" s="42"/>
      <c r="L773" s="46"/>
      <c r="M773" s="257"/>
      <c r="N773" s="258"/>
      <c r="O773" s="86"/>
      <c r="P773" s="86"/>
      <c r="Q773" s="86"/>
      <c r="R773" s="86"/>
      <c r="S773" s="86"/>
      <c r="T773" s="87"/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T773" s="19" t="s">
        <v>242</v>
      </c>
      <c r="AU773" s="19" t="s">
        <v>83</v>
      </c>
    </row>
    <row r="774" s="12" customFormat="1">
      <c r="A774" s="12"/>
      <c r="B774" s="220"/>
      <c r="C774" s="221"/>
      <c r="D774" s="222" t="s">
        <v>154</v>
      </c>
      <c r="E774" s="223" t="s">
        <v>19</v>
      </c>
      <c r="F774" s="224" t="s">
        <v>1684</v>
      </c>
      <c r="G774" s="221"/>
      <c r="H774" s="223" t="s">
        <v>19</v>
      </c>
      <c r="I774" s="225"/>
      <c r="J774" s="221"/>
      <c r="K774" s="221"/>
      <c r="L774" s="226"/>
      <c r="M774" s="227"/>
      <c r="N774" s="228"/>
      <c r="O774" s="228"/>
      <c r="P774" s="228"/>
      <c r="Q774" s="228"/>
      <c r="R774" s="228"/>
      <c r="S774" s="228"/>
      <c r="T774" s="229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T774" s="230" t="s">
        <v>154</v>
      </c>
      <c r="AU774" s="230" t="s">
        <v>83</v>
      </c>
      <c r="AV774" s="12" t="s">
        <v>81</v>
      </c>
      <c r="AW774" s="12" t="s">
        <v>33</v>
      </c>
      <c r="AX774" s="12" t="s">
        <v>73</v>
      </c>
      <c r="AY774" s="230" t="s">
        <v>147</v>
      </c>
    </row>
    <row r="775" s="13" customFormat="1">
      <c r="A775" s="13"/>
      <c r="B775" s="231"/>
      <c r="C775" s="232"/>
      <c r="D775" s="222" t="s">
        <v>154</v>
      </c>
      <c r="E775" s="233" t="s">
        <v>19</v>
      </c>
      <c r="F775" s="234" t="s">
        <v>1685</v>
      </c>
      <c r="G775" s="232"/>
      <c r="H775" s="235">
        <v>76.890000000000001</v>
      </c>
      <c r="I775" s="236"/>
      <c r="J775" s="232"/>
      <c r="K775" s="232"/>
      <c r="L775" s="237"/>
      <c r="M775" s="238"/>
      <c r="N775" s="239"/>
      <c r="O775" s="239"/>
      <c r="P775" s="239"/>
      <c r="Q775" s="239"/>
      <c r="R775" s="239"/>
      <c r="S775" s="239"/>
      <c r="T775" s="240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41" t="s">
        <v>154</v>
      </c>
      <c r="AU775" s="241" t="s">
        <v>83</v>
      </c>
      <c r="AV775" s="13" t="s">
        <v>83</v>
      </c>
      <c r="AW775" s="13" t="s">
        <v>33</v>
      </c>
      <c r="AX775" s="13" t="s">
        <v>81</v>
      </c>
      <c r="AY775" s="241" t="s">
        <v>147</v>
      </c>
    </row>
    <row r="776" s="2" customFormat="1" ht="16.5" customHeight="1">
      <c r="A776" s="40"/>
      <c r="B776" s="41"/>
      <c r="C776" s="207" t="s">
        <v>1686</v>
      </c>
      <c r="D776" s="207" t="s">
        <v>148</v>
      </c>
      <c r="E776" s="208" t="s">
        <v>1687</v>
      </c>
      <c r="F776" s="209" t="s">
        <v>1688</v>
      </c>
      <c r="G776" s="210" t="s">
        <v>252</v>
      </c>
      <c r="H776" s="211">
        <v>235.80000000000001</v>
      </c>
      <c r="I776" s="212"/>
      <c r="J776" s="213">
        <f>ROUND(I776*H776,2)</f>
        <v>0</v>
      </c>
      <c r="K776" s="209" t="s">
        <v>240</v>
      </c>
      <c r="L776" s="46"/>
      <c r="M776" s="214" t="s">
        <v>19</v>
      </c>
      <c r="N776" s="215" t="s">
        <v>44</v>
      </c>
      <c r="O776" s="86"/>
      <c r="P776" s="216">
        <f>O776*H776</f>
        <v>0</v>
      </c>
      <c r="Q776" s="216">
        <v>9.0000000000000006E-05</v>
      </c>
      <c r="R776" s="216">
        <f>Q776*H776</f>
        <v>0.021222000000000001</v>
      </c>
      <c r="S776" s="216">
        <v>0</v>
      </c>
      <c r="T776" s="217">
        <f>S776*H776</f>
        <v>0</v>
      </c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R776" s="218" t="s">
        <v>321</v>
      </c>
      <c r="AT776" s="218" t="s">
        <v>148</v>
      </c>
      <c r="AU776" s="218" t="s">
        <v>83</v>
      </c>
      <c r="AY776" s="19" t="s">
        <v>147</v>
      </c>
      <c r="BE776" s="219">
        <f>IF(N776="základní",J776,0)</f>
        <v>0</v>
      </c>
      <c r="BF776" s="219">
        <f>IF(N776="snížená",J776,0)</f>
        <v>0</v>
      </c>
      <c r="BG776" s="219">
        <f>IF(N776="zákl. přenesená",J776,0)</f>
        <v>0</v>
      </c>
      <c r="BH776" s="219">
        <f>IF(N776="sníž. přenesená",J776,0)</f>
        <v>0</v>
      </c>
      <c r="BI776" s="219">
        <f>IF(N776="nulová",J776,0)</f>
        <v>0</v>
      </c>
      <c r="BJ776" s="19" t="s">
        <v>81</v>
      </c>
      <c r="BK776" s="219">
        <f>ROUND(I776*H776,2)</f>
        <v>0</v>
      </c>
      <c r="BL776" s="19" t="s">
        <v>321</v>
      </c>
      <c r="BM776" s="218" t="s">
        <v>1689</v>
      </c>
    </row>
    <row r="777" s="2" customFormat="1">
      <c r="A777" s="40"/>
      <c r="B777" s="41"/>
      <c r="C777" s="42"/>
      <c r="D777" s="254" t="s">
        <v>242</v>
      </c>
      <c r="E777" s="42"/>
      <c r="F777" s="255" t="s">
        <v>1690</v>
      </c>
      <c r="G777" s="42"/>
      <c r="H777" s="42"/>
      <c r="I777" s="256"/>
      <c r="J777" s="42"/>
      <c r="K777" s="42"/>
      <c r="L777" s="46"/>
      <c r="M777" s="257"/>
      <c r="N777" s="258"/>
      <c r="O777" s="86"/>
      <c r="P777" s="86"/>
      <c r="Q777" s="86"/>
      <c r="R777" s="86"/>
      <c r="S777" s="86"/>
      <c r="T777" s="87"/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T777" s="19" t="s">
        <v>242</v>
      </c>
      <c r="AU777" s="19" t="s">
        <v>83</v>
      </c>
    </row>
    <row r="778" s="13" customFormat="1">
      <c r="A778" s="13"/>
      <c r="B778" s="231"/>
      <c r="C778" s="232"/>
      <c r="D778" s="222" t="s">
        <v>154</v>
      </c>
      <c r="E778" s="233" t="s">
        <v>19</v>
      </c>
      <c r="F778" s="234" t="s">
        <v>1691</v>
      </c>
      <c r="G778" s="232"/>
      <c r="H778" s="235">
        <v>235.80000000000001</v>
      </c>
      <c r="I778" s="236"/>
      <c r="J778" s="232"/>
      <c r="K778" s="232"/>
      <c r="L778" s="237"/>
      <c r="M778" s="238"/>
      <c r="N778" s="239"/>
      <c r="O778" s="239"/>
      <c r="P778" s="239"/>
      <c r="Q778" s="239"/>
      <c r="R778" s="239"/>
      <c r="S778" s="239"/>
      <c r="T778" s="240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41" t="s">
        <v>154</v>
      </c>
      <c r="AU778" s="241" t="s">
        <v>83</v>
      </c>
      <c r="AV778" s="13" t="s">
        <v>83</v>
      </c>
      <c r="AW778" s="13" t="s">
        <v>33</v>
      </c>
      <c r="AX778" s="13" t="s">
        <v>81</v>
      </c>
      <c r="AY778" s="241" t="s">
        <v>147</v>
      </c>
    </row>
    <row r="779" s="2" customFormat="1" ht="16.5" customHeight="1">
      <c r="A779" s="40"/>
      <c r="B779" s="41"/>
      <c r="C779" s="207" t="s">
        <v>1692</v>
      </c>
      <c r="D779" s="207" t="s">
        <v>148</v>
      </c>
      <c r="E779" s="208" t="s">
        <v>1693</v>
      </c>
      <c r="F779" s="209" t="s">
        <v>1694</v>
      </c>
      <c r="G779" s="210" t="s">
        <v>252</v>
      </c>
      <c r="H779" s="211">
        <v>235.80000000000001</v>
      </c>
      <c r="I779" s="212"/>
      <c r="J779" s="213">
        <f>ROUND(I779*H779,2)</f>
        <v>0</v>
      </c>
      <c r="K779" s="209" t="s">
        <v>240</v>
      </c>
      <c r="L779" s="46"/>
      <c r="M779" s="214" t="s">
        <v>19</v>
      </c>
      <c r="N779" s="215" t="s">
        <v>44</v>
      </c>
      <c r="O779" s="86"/>
      <c r="P779" s="216">
        <f>O779*H779</f>
        <v>0</v>
      </c>
      <c r="Q779" s="216">
        <v>0.00025000000000000001</v>
      </c>
      <c r="R779" s="216">
        <f>Q779*H779</f>
        <v>0.058950000000000002</v>
      </c>
      <c r="S779" s="216">
        <v>0</v>
      </c>
      <c r="T779" s="217">
        <f>S779*H779</f>
        <v>0</v>
      </c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R779" s="218" t="s">
        <v>321</v>
      </c>
      <c r="AT779" s="218" t="s">
        <v>148</v>
      </c>
      <c r="AU779" s="218" t="s">
        <v>83</v>
      </c>
      <c r="AY779" s="19" t="s">
        <v>147</v>
      </c>
      <c r="BE779" s="219">
        <f>IF(N779="základní",J779,0)</f>
        <v>0</v>
      </c>
      <c r="BF779" s="219">
        <f>IF(N779="snížená",J779,0)</f>
        <v>0</v>
      </c>
      <c r="BG779" s="219">
        <f>IF(N779="zákl. přenesená",J779,0)</f>
        <v>0</v>
      </c>
      <c r="BH779" s="219">
        <f>IF(N779="sníž. přenesená",J779,0)</f>
        <v>0</v>
      </c>
      <c r="BI779" s="219">
        <f>IF(N779="nulová",J779,0)</f>
        <v>0</v>
      </c>
      <c r="BJ779" s="19" t="s">
        <v>81</v>
      </c>
      <c r="BK779" s="219">
        <f>ROUND(I779*H779,2)</f>
        <v>0</v>
      </c>
      <c r="BL779" s="19" t="s">
        <v>321</v>
      </c>
      <c r="BM779" s="218" t="s">
        <v>1695</v>
      </c>
    </row>
    <row r="780" s="2" customFormat="1">
      <c r="A780" s="40"/>
      <c r="B780" s="41"/>
      <c r="C780" s="42"/>
      <c r="D780" s="254" t="s">
        <v>242</v>
      </c>
      <c r="E780" s="42"/>
      <c r="F780" s="255" t="s">
        <v>1696</v>
      </c>
      <c r="G780" s="42"/>
      <c r="H780" s="42"/>
      <c r="I780" s="256"/>
      <c r="J780" s="42"/>
      <c r="K780" s="42"/>
      <c r="L780" s="46"/>
      <c r="M780" s="257"/>
      <c r="N780" s="258"/>
      <c r="O780" s="86"/>
      <c r="P780" s="86"/>
      <c r="Q780" s="86"/>
      <c r="R780" s="86"/>
      <c r="S780" s="86"/>
      <c r="T780" s="87"/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T780" s="19" t="s">
        <v>242</v>
      </c>
      <c r="AU780" s="19" t="s">
        <v>83</v>
      </c>
    </row>
    <row r="781" s="2" customFormat="1" ht="49.05" customHeight="1">
      <c r="A781" s="40"/>
      <c r="B781" s="41"/>
      <c r="C781" s="207" t="s">
        <v>1697</v>
      </c>
      <c r="D781" s="207" t="s">
        <v>148</v>
      </c>
      <c r="E781" s="208" t="s">
        <v>1698</v>
      </c>
      <c r="F781" s="209" t="s">
        <v>1699</v>
      </c>
      <c r="G781" s="210" t="s">
        <v>436</v>
      </c>
      <c r="H781" s="211">
        <v>6.7430000000000003</v>
      </c>
      <c r="I781" s="212"/>
      <c r="J781" s="213">
        <f>ROUND(I781*H781,2)</f>
        <v>0</v>
      </c>
      <c r="K781" s="209" t="s">
        <v>240</v>
      </c>
      <c r="L781" s="46"/>
      <c r="M781" s="214" t="s">
        <v>19</v>
      </c>
      <c r="N781" s="215" t="s">
        <v>44</v>
      </c>
      <c r="O781" s="86"/>
      <c r="P781" s="216">
        <f>O781*H781</f>
        <v>0</v>
      </c>
      <c r="Q781" s="216">
        <v>0</v>
      </c>
      <c r="R781" s="216">
        <f>Q781*H781</f>
        <v>0</v>
      </c>
      <c r="S781" s="216">
        <v>0</v>
      </c>
      <c r="T781" s="217">
        <f>S781*H781</f>
        <v>0</v>
      </c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R781" s="218" t="s">
        <v>321</v>
      </c>
      <c r="AT781" s="218" t="s">
        <v>148</v>
      </c>
      <c r="AU781" s="218" t="s">
        <v>83</v>
      </c>
      <c r="AY781" s="19" t="s">
        <v>147</v>
      </c>
      <c r="BE781" s="219">
        <f>IF(N781="základní",J781,0)</f>
        <v>0</v>
      </c>
      <c r="BF781" s="219">
        <f>IF(N781="snížená",J781,0)</f>
        <v>0</v>
      </c>
      <c r="BG781" s="219">
        <f>IF(N781="zákl. přenesená",J781,0)</f>
        <v>0</v>
      </c>
      <c r="BH781" s="219">
        <f>IF(N781="sníž. přenesená",J781,0)</f>
        <v>0</v>
      </c>
      <c r="BI781" s="219">
        <f>IF(N781="nulová",J781,0)</f>
        <v>0</v>
      </c>
      <c r="BJ781" s="19" t="s">
        <v>81</v>
      </c>
      <c r="BK781" s="219">
        <f>ROUND(I781*H781,2)</f>
        <v>0</v>
      </c>
      <c r="BL781" s="19" t="s">
        <v>321</v>
      </c>
      <c r="BM781" s="218" t="s">
        <v>1700</v>
      </c>
    </row>
    <row r="782" s="2" customFormat="1">
      <c r="A782" s="40"/>
      <c r="B782" s="41"/>
      <c r="C782" s="42"/>
      <c r="D782" s="254" t="s">
        <v>242</v>
      </c>
      <c r="E782" s="42"/>
      <c r="F782" s="255" t="s">
        <v>1701</v>
      </c>
      <c r="G782" s="42"/>
      <c r="H782" s="42"/>
      <c r="I782" s="256"/>
      <c r="J782" s="42"/>
      <c r="K782" s="42"/>
      <c r="L782" s="46"/>
      <c r="M782" s="257"/>
      <c r="N782" s="258"/>
      <c r="O782" s="86"/>
      <c r="P782" s="86"/>
      <c r="Q782" s="86"/>
      <c r="R782" s="86"/>
      <c r="S782" s="86"/>
      <c r="T782" s="87"/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T782" s="19" t="s">
        <v>242</v>
      </c>
      <c r="AU782" s="19" t="s">
        <v>83</v>
      </c>
    </row>
    <row r="783" s="11" customFormat="1" ht="22.8" customHeight="1">
      <c r="A783" s="11"/>
      <c r="B783" s="193"/>
      <c r="C783" s="194"/>
      <c r="D783" s="195" t="s">
        <v>72</v>
      </c>
      <c r="E783" s="252" t="s">
        <v>604</v>
      </c>
      <c r="F783" s="252" t="s">
        <v>605</v>
      </c>
      <c r="G783" s="194"/>
      <c r="H783" s="194"/>
      <c r="I783" s="197"/>
      <c r="J783" s="253">
        <f>BK783</f>
        <v>0</v>
      </c>
      <c r="K783" s="194"/>
      <c r="L783" s="199"/>
      <c r="M783" s="200"/>
      <c r="N783" s="201"/>
      <c r="O783" s="201"/>
      <c r="P783" s="202">
        <f>SUM(P784:P818)</f>
        <v>0</v>
      </c>
      <c r="Q783" s="201"/>
      <c r="R783" s="202">
        <f>SUM(R784:R818)</f>
        <v>3.5054675599999996</v>
      </c>
      <c r="S783" s="201"/>
      <c r="T783" s="203">
        <f>SUM(T784:T818)</f>
        <v>0</v>
      </c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R783" s="204" t="s">
        <v>83</v>
      </c>
      <c r="AT783" s="205" t="s">
        <v>72</v>
      </c>
      <c r="AU783" s="205" t="s">
        <v>81</v>
      </c>
      <c r="AY783" s="204" t="s">
        <v>147</v>
      </c>
      <c r="BK783" s="206">
        <f>SUM(BK784:BK818)</f>
        <v>0</v>
      </c>
    </row>
    <row r="784" s="2" customFormat="1" ht="24.15" customHeight="1">
      <c r="A784" s="40"/>
      <c r="B784" s="41"/>
      <c r="C784" s="207" t="s">
        <v>1702</v>
      </c>
      <c r="D784" s="207" t="s">
        <v>148</v>
      </c>
      <c r="E784" s="208" t="s">
        <v>1703</v>
      </c>
      <c r="F784" s="209" t="s">
        <v>1704</v>
      </c>
      <c r="G784" s="210" t="s">
        <v>239</v>
      </c>
      <c r="H784" s="211">
        <v>299.80000000000001</v>
      </c>
      <c r="I784" s="212"/>
      <c r="J784" s="213">
        <f>ROUND(I784*H784,2)</f>
        <v>0</v>
      </c>
      <c r="K784" s="209" t="s">
        <v>240</v>
      </c>
      <c r="L784" s="46"/>
      <c r="M784" s="214" t="s">
        <v>19</v>
      </c>
      <c r="N784" s="215" t="s">
        <v>44</v>
      </c>
      <c r="O784" s="86"/>
      <c r="P784" s="216">
        <f>O784*H784</f>
        <v>0</v>
      </c>
      <c r="Q784" s="216">
        <v>0</v>
      </c>
      <c r="R784" s="216">
        <f>Q784*H784</f>
        <v>0</v>
      </c>
      <c r="S784" s="216">
        <v>0</v>
      </c>
      <c r="T784" s="217">
        <f>S784*H784</f>
        <v>0</v>
      </c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R784" s="218" t="s">
        <v>321</v>
      </c>
      <c r="AT784" s="218" t="s">
        <v>148</v>
      </c>
      <c r="AU784" s="218" t="s">
        <v>83</v>
      </c>
      <c r="AY784" s="19" t="s">
        <v>147</v>
      </c>
      <c r="BE784" s="219">
        <f>IF(N784="základní",J784,0)</f>
        <v>0</v>
      </c>
      <c r="BF784" s="219">
        <f>IF(N784="snížená",J784,0)</f>
        <v>0</v>
      </c>
      <c r="BG784" s="219">
        <f>IF(N784="zákl. přenesená",J784,0)</f>
        <v>0</v>
      </c>
      <c r="BH784" s="219">
        <f>IF(N784="sníž. přenesená",J784,0)</f>
        <v>0</v>
      </c>
      <c r="BI784" s="219">
        <f>IF(N784="nulová",J784,0)</f>
        <v>0</v>
      </c>
      <c r="BJ784" s="19" t="s">
        <v>81</v>
      </c>
      <c r="BK784" s="219">
        <f>ROUND(I784*H784,2)</f>
        <v>0</v>
      </c>
      <c r="BL784" s="19" t="s">
        <v>321</v>
      </c>
      <c r="BM784" s="218" t="s">
        <v>1705</v>
      </c>
    </row>
    <row r="785" s="2" customFormat="1">
      <c r="A785" s="40"/>
      <c r="B785" s="41"/>
      <c r="C785" s="42"/>
      <c r="D785" s="254" t="s">
        <v>242</v>
      </c>
      <c r="E785" s="42"/>
      <c r="F785" s="255" t="s">
        <v>1706</v>
      </c>
      <c r="G785" s="42"/>
      <c r="H785" s="42"/>
      <c r="I785" s="256"/>
      <c r="J785" s="42"/>
      <c r="K785" s="42"/>
      <c r="L785" s="46"/>
      <c r="M785" s="257"/>
      <c r="N785" s="258"/>
      <c r="O785" s="86"/>
      <c r="P785" s="86"/>
      <c r="Q785" s="86"/>
      <c r="R785" s="86"/>
      <c r="S785" s="86"/>
      <c r="T785" s="87"/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T785" s="19" t="s">
        <v>242</v>
      </c>
      <c r="AU785" s="19" t="s">
        <v>83</v>
      </c>
    </row>
    <row r="786" s="2" customFormat="1" ht="24.15" customHeight="1">
      <c r="A786" s="40"/>
      <c r="B786" s="41"/>
      <c r="C786" s="207" t="s">
        <v>1707</v>
      </c>
      <c r="D786" s="207" t="s">
        <v>148</v>
      </c>
      <c r="E786" s="208" t="s">
        <v>1708</v>
      </c>
      <c r="F786" s="209" t="s">
        <v>1709</v>
      </c>
      <c r="G786" s="210" t="s">
        <v>239</v>
      </c>
      <c r="H786" s="211">
        <v>299.80000000000001</v>
      </c>
      <c r="I786" s="212"/>
      <c r="J786" s="213">
        <f>ROUND(I786*H786,2)</f>
        <v>0</v>
      </c>
      <c r="K786" s="209" t="s">
        <v>240</v>
      </c>
      <c r="L786" s="46"/>
      <c r="M786" s="214" t="s">
        <v>19</v>
      </c>
      <c r="N786" s="215" t="s">
        <v>44</v>
      </c>
      <c r="O786" s="86"/>
      <c r="P786" s="216">
        <f>O786*H786</f>
        <v>0</v>
      </c>
      <c r="Q786" s="216">
        <v>0</v>
      </c>
      <c r="R786" s="216">
        <f>Q786*H786</f>
        <v>0</v>
      </c>
      <c r="S786" s="216">
        <v>0</v>
      </c>
      <c r="T786" s="217">
        <f>S786*H786</f>
        <v>0</v>
      </c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R786" s="218" t="s">
        <v>321</v>
      </c>
      <c r="AT786" s="218" t="s">
        <v>148</v>
      </c>
      <c r="AU786" s="218" t="s">
        <v>83</v>
      </c>
      <c r="AY786" s="19" t="s">
        <v>147</v>
      </c>
      <c r="BE786" s="219">
        <f>IF(N786="základní",J786,0)</f>
        <v>0</v>
      </c>
      <c r="BF786" s="219">
        <f>IF(N786="snížená",J786,0)</f>
        <v>0</v>
      </c>
      <c r="BG786" s="219">
        <f>IF(N786="zákl. přenesená",J786,0)</f>
        <v>0</v>
      </c>
      <c r="BH786" s="219">
        <f>IF(N786="sníž. přenesená",J786,0)</f>
        <v>0</v>
      </c>
      <c r="BI786" s="219">
        <f>IF(N786="nulová",J786,0)</f>
        <v>0</v>
      </c>
      <c r="BJ786" s="19" t="s">
        <v>81</v>
      </c>
      <c r="BK786" s="219">
        <f>ROUND(I786*H786,2)</f>
        <v>0</v>
      </c>
      <c r="BL786" s="19" t="s">
        <v>321</v>
      </c>
      <c r="BM786" s="218" t="s">
        <v>1710</v>
      </c>
    </row>
    <row r="787" s="2" customFormat="1">
      <c r="A787" s="40"/>
      <c r="B787" s="41"/>
      <c r="C787" s="42"/>
      <c r="D787" s="254" t="s">
        <v>242</v>
      </c>
      <c r="E787" s="42"/>
      <c r="F787" s="255" t="s">
        <v>1711</v>
      </c>
      <c r="G787" s="42"/>
      <c r="H787" s="42"/>
      <c r="I787" s="256"/>
      <c r="J787" s="42"/>
      <c r="K787" s="42"/>
      <c r="L787" s="46"/>
      <c r="M787" s="257"/>
      <c r="N787" s="258"/>
      <c r="O787" s="86"/>
      <c r="P787" s="86"/>
      <c r="Q787" s="86"/>
      <c r="R787" s="86"/>
      <c r="S787" s="86"/>
      <c r="T787" s="87"/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T787" s="19" t="s">
        <v>242</v>
      </c>
      <c r="AU787" s="19" t="s">
        <v>83</v>
      </c>
    </row>
    <row r="788" s="2" customFormat="1" ht="24.15" customHeight="1">
      <c r="A788" s="40"/>
      <c r="B788" s="41"/>
      <c r="C788" s="207" t="s">
        <v>1712</v>
      </c>
      <c r="D788" s="207" t="s">
        <v>148</v>
      </c>
      <c r="E788" s="208" t="s">
        <v>1713</v>
      </c>
      <c r="F788" s="209" t="s">
        <v>1714</v>
      </c>
      <c r="G788" s="210" t="s">
        <v>239</v>
      </c>
      <c r="H788" s="211">
        <v>299.80000000000001</v>
      </c>
      <c r="I788" s="212"/>
      <c r="J788" s="213">
        <f>ROUND(I788*H788,2)</f>
        <v>0</v>
      </c>
      <c r="K788" s="209" t="s">
        <v>240</v>
      </c>
      <c r="L788" s="46"/>
      <c r="M788" s="214" t="s">
        <v>19</v>
      </c>
      <c r="N788" s="215" t="s">
        <v>44</v>
      </c>
      <c r="O788" s="86"/>
      <c r="P788" s="216">
        <f>O788*H788</f>
        <v>0</v>
      </c>
      <c r="Q788" s="216">
        <v>0.00020000000000000001</v>
      </c>
      <c r="R788" s="216">
        <f>Q788*H788</f>
        <v>0.059960000000000006</v>
      </c>
      <c r="S788" s="216">
        <v>0</v>
      </c>
      <c r="T788" s="217">
        <f>S788*H788</f>
        <v>0</v>
      </c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R788" s="218" t="s">
        <v>321</v>
      </c>
      <c r="AT788" s="218" t="s">
        <v>148</v>
      </c>
      <c r="AU788" s="218" t="s">
        <v>83</v>
      </c>
      <c r="AY788" s="19" t="s">
        <v>147</v>
      </c>
      <c r="BE788" s="219">
        <f>IF(N788="základní",J788,0)</f>
        <v>0</v>
      </c>
      <c r="BF788" s="219">
        <f>IF(N788="snížená",J788,0)</f>
        <v>0</v>
      </c>
      <c r="BG788" s="219">
        <f>IF(N788="zákl. přenesená",J788,0)</f>
        <v>0</v>
      </c>
      <c r="BH788" s="219">
        <f>IF(N788="sníž. přenesená",J788,0)</f>
        <v>0</v>
      </c>
      <c r="BI788" s="219">
        <f>IF(N788="nulová",J788,0)</f>
        <v>0</v>
      </c>
      <c r="BJ788" s="19" t="s">
        <v>81</v>
      </c>
      <c r="BK788" s="219">
        <f>ROUND(I788*H788,2)</f>
        <v>0</v>
      </c>
      <c r="BL788" s="19" t="s">
        <v>321</v>
      </c>
      <c r="BM788" s="218" t="s">
        <v>1715</v>
      </c>
    </row>
    <row r="789" s="2" customFormat="1">
      <c r="A789" s="40"/>
      <c r="B789" s="41"/>
      <c r="C789" s="42"/>
      <c r="D789" s="254" t="s">
        <v>242</v>
      </c>
      <c r="E789" s="42"/>
      <c r="F789" s="255" t="s">
        <v>1716</v>
      </c>
      <c r="G789" s="42"/>
      <c r="H789" s="42"/>
      <c r="I789" s="256"/>
      <c r="J789" s="42"/>
      <c r="K789" s="42"/>
      <c r="L789" s="46"/>
      <c r="M789" s="257"/>
      <c r="N789" s="258"/>
      <c r="O789" s="86"/>
      <c r="P789" s="86"/>
      <c r="Q789" s="86"/>
      <c r="R789" s="86"/>
      <c r="S789" s="86"/>
      <c r="T789" s="87"/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T789" s="19" t="s">
        <v>242</v>
      </c>
      <c r="AU789" s="19" t="s">
        <v>83</v>
      </c>
    </row>
    <row r="790" s="2" customFormat="1" ht="37.8" customHeight="1">
      <c r="A790" s="40"/>
      <c r="B790" s="41"/>
      <c r="C790" s="207" t="s">
        <v>1717</v>
      </c>
      <c r="D790" s="207" t="s">
        <v>148</v>
      </c>
      <c r="E790" s="208" t="s">
        <v>1718</v>
      </c>
      <c r="F790" s="209" t="s">
        <v>1719</v>
      </c>
      <c r="G790" s="210" t="s">
        <v>239</v>
      </c>
      <c r="H790" s="211">
        <v>299.80000000000001</v>
      </c>
      <c r="I790" s="212"/>
      <c r="J790" s="213">
        <f>ROUND(I790*H790,2)</f>
        <v>0</v>
      </c>
      <c r="K790" s="209" t="s">
        <v>240</v>
      </c>
      <c r="L790" s="46"/>
      <c r="M790" s="214" t="s">
        <v>19</v>
      </c>
      <c r="N790" s="215" t="s">
        <v>44</v>
      </c>
      <c r="O790" s="86"/>
      <c r="P790" s="216">
        <f>O790*H790</f>
        <v>0</v>
      </c>
      <c r="Q790" s="216">
        <v>0.0074999999999999997</v>
      </c>
      <c r="R790" s="216">
        <f>Q790*H790</f>
        <v>2.2484999999999999</v>
      </c>
      <c r="S790" s="216">
        <v>0</v>
      </c>
      <c r="T790" s="217">
        <f>S790*H790</f>
        <v>0</v>
      </c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R790" s="218" t="s">
        <v>321</v>
      </c>
      <c r="AT790" s="218" t="s">
        <v>148</v>
      </c>
      <c r="AU790" s="218" t="s">
        <v>83</v>
      </c>
      <c r="AY790" s="19" t="s">
        <v>147</v>
      </c>
      <c r="BE790" s="219">
        <f>IF(N790="základní",J790,0)</f>
        <v>0</v>
      </c>
      <c r="BF790" s="219">
        <f>IF(N790="snížená",J790,0)</f>
        <v>0</v>
      </c>
      <c r="BG790" s="219">
        <f>IF(N790="zákl. přenesená",J790,0)</f>
        <v>0</v>
      </c>
      <c r="BH790" s="219">
        <f>IF(N790="sníž. přenesená",J790,0)</f>
        <v>0</v>
      </c>
      <c r="BI790" s="219">
        <f>IF(N790="nulová",J790,0)</f>
        <v>0</v>
      </c>
      <c r="BJ790" s="19" t="s">
        <v>81</v>
      </c>
      <c r="BK790" s="219">
        <f>ROUND(I790*H790,2)</f>
        <v>0</v>
      </c>
      <c r="BL790" s="19" t="s">
        <v>321</v>
      </c>
      <c r="BM790" s="218" t="s">
        <v>1720</v>
      </c>
    </row>
    <row r="791" s="2" customFormat="1">
      <c r="A791" s="40"/>
      <c r="B791" s="41"/>
      <c r="C791" s="42"/>
      <c r="D791" s="254" t="s">
        <v>242</v>
      </c>
      <c r="E791" s="42"/>
      <c r="F791" s="255" t="s">
        <v>1721</v>
      </c>
      <c r="G791" s="42"/>
      <c r="H791" s="42"/>
      <c r="I791" s="256"/>
      <c r="J791" s="42"/>
      <c r="K791" s="42"/>
      <c r="L791" s="46"/>
      <c r="M791" s="257"/>
      <c r="N791" s="258"/>
      <c r="O791" s="86"/>
      <c r="P791" s="86"/>
      <c r="Q791" s="86"/>
      <c r="R791" s="86"/>
      <c r="S791" s="86"/>
      <c r="T791" s="87"/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T791" s="19" t="s">
        <v>242</v>
      </c>
      <c r="AU791" s="19" t="s">
        <v>83</v>
      </c>
    </row>
    <row r="792" s="2" customFormat="1" ht="24.15" customHeight="1">
      <c r="A792" s="40"/>
      <c r="B792" s="41"/>
      <c r="C792" s="207" t="s">
        <v>1722</v>
      </c>
      <c r="D792" s="207" t="s">
        <v>148</v>
      </c>
      <c r="E792" s="208" t="s">
        <v>1723</v>
      </c>
      <c r="F792" s="209" t="s">
        <v>1724</v>
      </c>
      <c r="G792" s="210" t="s">
        <v>239</v>
      </c>
      <c r="H792" s="211">
        <v>299.80000000000001</v>
      </c>
      <c r="I792" s="212"/>
      <c r="J792" s="213">
        <f>ROUND(I792*H792,2)</f>
        <v>0</v>
      </c>
      <c r="K792" s="209" t="s">
        <v>240</v>
      </c>
      <c r="L792" s="46"/>
      <c r="M792" s="214" t="s">
        <v>19</v>
      </c>
      <c r="N792" s="215" t="s">
        <v>44</v>
      </c>
      <c r="O792" s="86"/>
      <c r="P792" s="216">
        <f>O792*H792</f>
        <v>0</v>
      </c>
      <c r="Q792" s="216">
        <v>0.00029999999999999997</v>
      </c>
      <c r="R792" s="216">
        <f>Q792*H792</f>
        <v>0.089939999999999992</v>
      </c>
      <c r="S792" s="216">
        <v>0</v>
      </c>
      <c r="T792" s="217">
        <f>S792*H792</f>
        <v>0</v>
      </c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R792" s="218" t="s">
        <v>321</v>
      </c>
      <c r="AT792" s="218" t="s">
        <v>148</v>
      </c>
      <c r="AU792" s="218" t="s">
        <v>83</v>
      </c>
      <c r="AY792" s="19" t="s">
        <v>147</v>
      </c>
      <c r="BE792" s="219">
        <f>IF(N792="základní",J792,0)</f>
        <v>0</v>
      </c>
      <c r="BF792" s="219">
        <f>IF(N792="snížená",J792,0)</f>
        <v>0</v>
      </c>
      <c r="BG792" s="219">
        <f>IF(N792="zákl. přenesená",J792,0)</f>
        <v>0</v>
      </c>
      <c r="BH792" s="219">
        <f>IF(N792="sníž. přenesená",J792,0)</f>
        <v>0</v>
      </c>
      <c r="BI792" s="219">
        <f>IF(N792="nulová",J792,0)</f>
        <v>0</v>
      </c>
      <c r="BJ792" s="19" t="s">
        <v>81</v>
      </c>
      <c r="BK792" s="219">
        <f>ROUND(I792*H792,2)</f>
        <v>0</v>
      </c>
      <c r="BL792" s="19" t="s">
        <v>321</v>
      </c>
      <c r="BM792" s="218" t="s">
        <v>1725</v>
      </c>
    </row>
    <row r="793" s="2" customFormat="1">
      <c r="A793" s="40"/>
      <c r="B793" s="41"/>
      <c r="C793" s="42"/>
      <c r="D793" s="254" t="s">
        <v>242</v>
      </c>
      <c r="E793" s="42"/>
      <c r="F793" s="255" t="s">
        <v>1726</v>
      </c>
      <c r="G793" s="42"/>
      <c r="H793" s="42"/>
      <c r="I793" s="256"/>
      <c r="J793" s="42"/>
      <c r="K793" s="42"/>
      <c r="L793" s="46"/>
      <c r="M793" s="257"/>
      <c r="N793" s="258"/>
      <c r="O793" s="86"/>
      <c r="P793" s="86"/>
      <c r="Q793" s="86"/>
      <c r="R793" s="86"/>
      <c r="S793" s="86"/>
      <c r="T793" s="87"/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T793" s="19" t="s">
        <v>242</v>
      </c>
      <c r="AU793" s="19" t="s">
        <v>83</v>
      </c>
    </row>
    <row r="794" s="12" customFormat="1">
      <c r="A794" s="12"/>
      <c r="B794" s="220"/>
      <c r="C794" s="221"/>
      <c r="D794" s="222" t="s">
        <v>154</v>
      </c>
      <c r="E794" s="223" t="s">
        <v>19</v>
      </c>
      <c r="F794" s="224" t="s">
        <v>344</v>
      </c>
      <c r="G794" s="221"/>
      <c r="H794" s="223" t="s">
        <v>19</v>
      </c>
      <c r="I794" s="225"/>
      <c r="J794" s="221"/>
      <c r="K794" s="221"/>
      <c r="L794" s="226"/>
      <c r="M794" s="227"/>
      <c r="N794" s="228"/>
      <c r="O794" s="228"/>
      <c r="P794" s="228"/>
      <c r="Q794" s="228"/>
      <c r="R794" s="228"/>
      <c r="S794" s="228"/>
      <c r="T794" s="229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T794" s="230" t="s">
        <v>154</v>
      </c>
      <c r="AU794" s="230" t="s">
        <v>83</v>
      </c>
      <c r="AV794" s="12" t="s">
        <v>81</v>
      </c>
      <c r="AW794" s="12" t="s">
        <v>33</v>
      </c>
      <c r="AX794" s="12" t="s">
        <v>73</v>
      </c>
      <c r="AY794" s="230" t="s">
        <v>147</v>
      </c>
    </row>
    <row r="795" s="13" customFormat="1">
      <c r="A795" s="13"/>
      <c r="B795" s="231"/>
      <c r="C795" s="232"/>
      <c r="D795" s="222" t="s">
        <v>154</v>
      </c>
      <c r="E795" s="233" t="s">
        <v>19</v>
      </c>
      <c r="F795" s="234" t="s">
        <v>1727</v>
      </c>
      <c r="G795" s="232"/>
      <c r="H795" s="235">
        <v>299.80000000000001</v>
      </c>
      <c r="I795" s="236"/>
      <c r="J795" s="232"/>
      <c r="K795" s="232"/>
      <c r="L795" s="237"/>
      <c r="M795" s="238"/>
      <c r="N795" s="239"/>
      <c r="O795" s="239"/>
      <c r="P795" s="239"/>
      <c r="Q795" s="239"/>
      <c r="R795" s="239"/>
      <c r="S795" s="239"/>
      <c r="T795" s="240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41" t="s">
        <v>154</v>
      </c>
      <c r="AU795" s="241" t="s">
        <v>83</v>
      </c>
      <c r="AV795" s="13" t="s">
        <v>83</v>
      </c>
      <c r="AW795" s="13" t="s">
        <v>33</v>
      </c>
      <c r="AX795" s="13" t="s">
        <v>81</v>
      </c>
      <c r="AY795" s="241" t="s">
        <v>147</v>
      </c>
    </row>
    <row r="796" s="2" customFormat="1" ht="16.5" customHeight="1">
      <c r="A796" s="40"/>
      <c r="B796" s="41"/>
      <c r="C796" s="273" t="s">
        <v>1728</v>
      </c>
      <c r="D796" s="273" t="s">
        <v>1040</v>
      </c>
      <c r="E796" s="274" t="s">
        <v>1729</v>
      </c>
      <c r="F796" s="275" t="s">
        <v>1730</v>
      </c>
      <c r="G796" s="276" t="s">
        <v>239</v>
      </c>
      <c r="H796" s="277">
        <v>329.77999999999997</v>
      </c>
      <c r="I796" s="278"/>
      <c r="J796" s="279">
        <f>ROUND(I796*H796,2)</f>
        <v>0</v>
      </c>
      <c r="K796" s="275" t="s">
        <v>240</v>
      </c>
      <c r="L796" s="280"/>
      <c r="M796" s="281" t="s">
        <v>19</v>
      </c>
      <c r="N796" s="282" t="s">
        <v>44</v>
      </c>
      <c r="O796" s="86"/>
      <c r="P796" s="216">
        <f>O796*H796</f>
        <v>0</v>
      </c>
      <c r="Q796" s="216">
        <v>0.0032000000000000002</v>
      </c>
      <c r="R796" s="216">
        <f>Q796*H796</f>
        <v>1.055296</v>
      </c>
      <c r="S796" s="216">
        <v>0</v>
      </c>
      <c r="T796" s="217">
        <f>S796*H796</f>
        <v>0</v>
      </c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R796" s="218" t="s">
        <v>474</v>
      </c>
      <c r="AT796" s="218" t="s">
        <v>1040</v>
      </c>
      <c r="AU796" s="218" t="s">
        <v>83</v>
      </c>
      <c r="AY796" s="19" t="s">
        <v>147</v>
      </c>
      <c r="BE796" s="219">
        <f>IF(N796="základní",J796,0)</f>
        <v>0</v>
      </c>
      <c r="BF796" s="219">
        <f>IF(N796="snížená",J796,0)</f>
        <v>0</v>
      </c>
      <c r="BG796" s="219">
        <f>IF(N796="zákl. přenesená",J796,0)</f>
        <v>0</v>
      </c>
      <c r="BH796" s="219">
        <f>IF(N796="sníž. přenesená",J796,0)</f>
        <v>0</v>
      </c>
      <c r="BI796" s="219">
        <f>IF(N796="nulová",J796,0)</f>
        <v>0</v>
      </c>
      <c r="BJ796" s="19" t="s">
        <v>81</v>
      </c>
      <c r="BK796" s="219">
        <f>ROUND(I796*H796,2)</f>
        <v>0</v>
      </c>
      <c r="BL796" s="19" t="s">
        <v>321</v>
      </c>
      <c r="BM796" s="218" t="s">
        <v>1731</v>
      </c>
    </row>
    <row r="797" s="13" customFormat="1">
      <c r="A797" s="13"/>
      <c r="B797" s="231"/>
      <c r="C797" s="232"/>
      <c r="D797" s="222" t="s">
        <v>154</v>
      </c>
      <c r="E797" s="233" t="s">
        <v>19</v>
      </c>
      <c r="F797" s="234" t="s">
        <v>1732</v>
      </c>
      <c r="G797" s="232"/>
      <c r="H797" s="235">
        <v>329.77999999999997</v>
      </c>
      <c r="I797" s="236"/>
      <c r="J797" s="232"/>
      <c r="K797" s="232"/>
      <c r="L797" s="237"/>
      <c r="M797" s="238"/>
      <c r="N797" s="239"/>
      <c r="O797" s="239"/>
      <c r="P797" s="239"/>
      <c r="Q797" s="239"/>
      <c r="R797" s="239"/>
      <c r="S797" s="239"/>
      <c r="T797" s="240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41" t="s">
        <v>154</v>
      </c>
      <c r="AU797" s="241" t="s">
        <v>83</v>
      </c>
      <c r="AV797" s="13" t="s">
        <v>83</v>
      </c>
      <c r="AW797" s="13" t="s">
        <v>33</v>
      </c>
      <c r="AX797" s="13" t="s">
        <v>81</v>
      </c>
      <c r="AY797" s="241" t="s">
        <v>147</v>
      </c>
    </row>
    <row r="798" s="2" customFormat="1" ht="16.5" customHeight="1">
      <c r="A798" s="40"/>
      <c r="B798" s="41"/>
      <c r="C798" s="207" t="s">
        <v>1733</v>
      </c>
      <c r="D798" s="207" t="s">
        <v>148</v>
      </c>
      <c r="E798" s="208" t="s">
        <v>1734</v>
      </c>
      <c r="F798" s="209" t="s">
        <v>1735</v>
      </c>
      <c r="G798" s="210" t="s">
        <v>252</v>
      </c>
      <c r="H798" s="211">
        <v>181.40000000000001</v>
      </c>
      <c r="I798" s="212"/>
      <c r="J798" s="213">
        <f>ROUND(I798*H798,2)</f>
        <v>0</v>
      </c>
      <c r="K798" s="209" t="s">
        <v>240</v>
      </c>
      <c r="L798" s="46"/>
      <c r="M798" s="214" t="s">
        <v>19</v>
      </c>
      <c r="N798" s="215" t="s">
        <v>44</v>
      </c>
      <c r="O798" s="86"/>
      <c r="P798" s="216">
        <f>O798*H798</f>
        <v>0</v>
      </c>
      <c r="Q798" s="216">
        <v>1.0000000000000001E-05</v>
      </c>
      <c r="R798" s="216">
        <f>Q798*H798</f>
        <v>0.0018140000000000003</v>
      </c>
      <c r="S798" s="216">
        <v>0</v>
      </c>
      <c r="T798" s="217">
        <f>S798*H798</f>
        <v>0</v>
      </c>
      <c r="U798" s="40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R798" s="218" t="s">
        <v>321</v>
      </c>
      <c r="AT798" s="218" t="s">
        <v>148</v>
      </c>
      <c r="AU798" s="218" t="s">
        <v>83</v>
      </c>
      <c r="AY798" s="19" t="s">
        <v>147</v>
      </c>
      <c r="BE798" s="219">
        <f>IF(N798="základní",J798,0)</f>
        <v>0</v>
      </c>
      <c r="BF798" s="219">
        <f>IF(N798="snížená",J798,0)</f>
        <v>0</v>
      </c>
      <c r="BG798" s="219">
        <f>IF(N798="zákl. přenesená",J798,0)</f>
        <v>0</v>
      </c>
      <c r="BH798" s="219">
        <f>IF(N798="sníž. přenesená",J798,0)</f>
        <v>0</v>
      </c>
      <c r="BI798" s="219">
        <f>IF(N798="nulová",J798,0)</f>
        <v>0</v>
      </c>
      <c r="BJ798" s="19" t="s">
        <v>81</v>
      </c>
      <c r="BK798" s="219">
        <f>ROUND(I798*H798,2)</f>
        <v>0</v>
      </c>
      <c r="BL798" s="19" t="s">
        <v>321</v>
      </c>
      <c r="BM798" s="218" t="s">
        <v>1736</v>
      </c>
    </row>
    <row r="799" s="2" customFormat="1">
      <c r="A799" s="40"/>
      <c r="B799" s="41"/>
      <c r="C799" s="42"/>
      <c r="D799" s="254" t="s">
        <v>242</v>
      </c>
      <c r="E799" s="42"/>
      <c r="F799" s="255" t="s">
        <v>1737</v>
      </c>
      <c r="G799" s="42"/>
      <c r="H799" s="42"/>
      <c r="I799" s="256"/>
      <c r="J799" s="42"/>
      <c r="K799" s="42"/>
      <c r="L799" s="46"/>
      <c r="M799" s="257"/>
      <c r="N799" s="258"/>
      <c r="O799" s="86"/>
      <c r="P799" s="86"/>
      <c r="Q799" s="86"/>
      <c r="R799" s="86"/>
      <c r="S799" s="86"/>
      <c r="T799" s="87"/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T799" s="19" t="s">
        <v>242</v>
      </c>
      <c r="AU799" s="19" t="s">
        <v>83</v>
      </c>
    </row>
    <row r="800" s="12" customFormat="1">
      <c r="A800" s="12"/>
      <c r="B800" s="220"/>
      <c r="C800" s="221"/>
      <c r="D800" s="222" t="s">
        <v>154</v>
      </c>
      <c r="E800" s="223" t="s">
        <v>19</v>
      </c>
      <c r="F800" s="224" t="s">
        <v>1738</v>
      </c>
      <c r="G800" s="221"/>
      <c r="H800" s="223" t="s">
        <v>19</v>
      </c>
      <c r="I800" s="225"/>
      <c r="J800" s="221"/>
      <c r="K800" s="221"/>
      <c r="L800" s="226"/>
      <c r="M800" s="227"/>
      <c r="N800" s="228"/>
      <c r="O800" s="228"/>
      <c r="P800" s="228"/>
      <c r="Q800" s="228"/>
      <c r="R800" s="228"/>
      <c r="S800" s="228"/>
      <c r="T800" s="229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T800" s="230" t="s">
        <v>154</v>
      </c>
      <c r="AU800" s="230" t="s">
        <v>83</v>
      </c>
      <c r="AV800" s="12" t="s">
        <v>81</v>
      </c>
      <c r="AW800" s="12" t="s">
        <v>33</v>
      </c>
      <c r="AX800" s="12" t="s">
        <v>73</v>
      </c>
      <c r="AY800" s="230" t="s">
        <v>147</v>
      </c>
    </row>
    <row r="801" s="13" customFormat="1">
      <c r="A801" s="13"/>
      <c r="B801" s="231"/>
      <c r="C801" s="232"/>
      <c r="D801" s="222" t="s">
        <v>154</v>
      </c>
      <c r="E801" s="233" t="s">
        <v>19</v>
      </c>
      <c r="F801" s="234" t="s">
        <v>1739</v>
      </c>
      <c r="G801" s="232"/>
      <c r="H801" s="235">
        <v>51.899999999999999</v>
      </c>
      <c r="I801" s="236"/>
      <c r="J801" s="232"/>
      <c r="K801" s="232"/>
      <c r="L801" s="237"/>
      <c r="M801" s="238"/>
      <c r="N801" s="239"/>
      <c r="O801" s="239"/>
      <c r="P801" s="239"/>
      <c r="Q801" s="239"/>
      <c r="R801" s="239"/>
      <c r="S801" s="239"/>
      <c r="T801" s="240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41" t="s">
        <v>154</v>
      </c>
      <c r="AU801" s="241" t="s">
        <v>83</v>
      </c>
      <c r="AV801" s="13" t="s">
        <v>83</v>
      </c>
      <c r="AW801" s="13" t="s">
        <v>33</v>
      </c>
      <c r="AX801" s="13" t="s">
        <v>73</v>
      </c>
      <c r="AY801" s="241" t="s">
        <v>147</v>
      </c>
    </row>
    <row r="802" s="12" customFormat="1">
      <c r="A802" s="12"/>
      <c r="B802" s="220"/>
      <c r="C802" s="221"/>
      <c r="D802" s="222" t="s">
        <v>154</v>
      </c>
      <c r="E802" s="223" t="s">
        <v>19</v>
      </c>
      <c r="F802" s="224" t="s">
        <v>1740</v>
      </c>
      <c r="G802" s="221"/>
      <c r="H802" s="223" t="s">
        <v>19</v>
      </c>
      <c r="I802" s="225"/>
      <c r="J802" s="221"/>
      <c r="K802" s="221"/>
      <c r="L802" s="226"/>
      <c r="M802" s="227"/>
      <c r="N802" s="228"/>
      <c r="O802" s="228"/>
      <c r="P802" s="228"/>
      <c r="Q802" s="228"/>
      <c r="R802" s="228"/>
      <c r="S802" s="228"/>
      <c r="T802" s="229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T802" s="230" t="s">
        <v>154</v>
      </c>
      <c r="AU802" s="230" t="s">
        <v>83</v>
      </c>
      <c r="AV802" s="12" t="s">
        <v>81</v>
      </c>
      <c r="AW802" s="12" t="s">
        <v>33</v>
      </c>
      <c r="AX802" s="12" t="s">
        <v>73</v>
      </c>
      <c r="AY802" s="230" t="s">
        <v>147</v>
      </c>
    </row>
    <row r="803" s="13" customFormat="1">
      <c r="A803" s="13"/>
      <c r="B803" s="231"/>
      <c r="C803" s="232"/>
      <c r="D803" s="222" t="s">
        <v>154</v>
      </c>
      <c r="E803" s="233" t="s">
        <v>19</v>
      </c>
      <c r="F803" s="234" t="s">
        <v>1741</v>
      </c>
      <c r="G803" s="232"/>
      <c r="H803" s="235">
        <v>20.699999999999999</v>
      </c>
      <c r="I803" s="236"/>
      <c r="J803" s="232"/>
      <c r="K803" s="232"/>
      <c r="L803" s="237"/>
      <c r="M803" s="238"/>
      <c r="N803" s="239"/>
      <c r="O803" s="239"/>
      <c r="P803" s="239"/>
      <c r="Q803" s="239"/>
      <c r="R803" s="239"/>
      <c r="S803" s="239"/>
      <c r="T803" s="240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41" t="s">
        <v>154</v>
      </c>
      <c r="AU803" s="241" t="s">
        <v>83</v>
      </c>
      <c r="AV803" s="13" t="s">
        <v>83</v>
      </c>
      <c r="AW803" s="13" t="s">
        <v>33</v>
      </c>
      <c r="AX803" s="13" t="s">
        <v>73</v>
      </c>
      <c r="AY803" s="241" t="s">
        <v>147</v>
      </c>
    </row>
    <row r="804" s="12" customFormat="1">
      <c r="A804" s="12"/>
      <c r="B804" s="220"/>
      <c r="C804" s="221"/>
      <c r="D804" s="222" t="s">
        <v>154</v>
      </c>
      <c r="E804" s="223" t="s">
        <v>19</v>
      </c>
      <c r="F804" s="224" t="s">
        <v>1742</v>
      </c>
      <c r="G804" s="221"/>
      <c r="H804" s="223" t="s">
        <v>19</v>
      </c>
      <c r="I804" s="225"/>
      <c r="J804" s="221"/>
      <c r="K804" s="221"/>
      <c r="L804" s="226"/>
      <c r="M804" s="227"/>
      <c r="N804" s="228"/>
      <c r="O804" s="228"/>
      <c r="P804" s="228"/>
      <c r="Q804" s="228"/>
      <c r="R804" s="228"/>
      <c r="S804" s="228"/>
      <c r="T804" s="229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T804" s="230" t="s">
        <v>154</v>
      </c>
      <c r="AU804" s="230" t="s">
        <v>83</v>
      </c>
      <c r="AV804" s="12" t="s">
        <v>81</v>
      </c>
      <c r="AW804" s="12" t="s">
        <v>33</v>
      </c>
      <c r="AX804" s="12" t="s">
        <v>73</v>
      </c>
      <c r="AY804" s="230" t="s">
        <v>147</v>
      </c>
    </row>
    <row r="805" s="13" customFormat="1">
      <c r="A805" s="13"/>
      <c r="B805" s="231"/>
      <c r="C805" s="232"/>
      <c r="D805" s="222" t="s">
        <v>154</v>
      </c>
      <c r="E805" s="233" t="s">
        <v>19</v>
      </c>
      <c r="F805" s="234" t="s">
        <v>1743</v>
      </c>
      <c r="G805" s="232"/>
      <c r="H805" s="235">
        <v>18.699999999999999</v>
      </c>
      <c r="I805" s="236"/>
      <c r="J805" s="232"/>
      <c r="K805" s="232"/>
      <c r="L805" s="237"/>
      <c r="M805" s="238"/>
      <c r="N805" s="239"/>
      <c r="O805" s="239"/>
      <c r="P805" s="239"/>
      <c r="Q805" s="239"/>
      <c r="R805" s="239"/>
      <c r="S805" s="239"/>
      <c r="T805" s="240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41" t="s">
        <v>154</v>
      </c>
      <c r="AU805" s="241" t="s">
        <v>83</v>
      </c>
      <c r="AV805" s="13" t="s">
        <v>83</v>
      </c>
      <c r="AW805" s="13" t="s">
        <v>33</v>
      </c>
      <c r="AX805" s="13" t="s">
        <v>73</v>
      </c>
      <c r="AY805" s="241" t="s">
        <v>147</v>
      </c>
    </row>
    <row r="806" s="12" customFormat="1">
      <c r="A806" s="12"/>
      <c r="B806" s="220"/>
      <c r="C806" s="221"/>
      <c r="D806" s="222" t="s">
        <v>154</v>
      </c>
      <c r="E806" s="223" t="s">
        <v>19</v>
      </c>
      <c r="F806" s="224" t="s">
        <v>1744</v>
      </c>
      <c r="G806" s="221"/>
      <c r="H806" s="223" t="s">
        <v>19</v>
      </c>
      <c r="I806" s="225"/>
      <c r="J806" s="221"/>
      <c r="K806" s="221"/>
      <c r="L806" s="226"/>
      <c r="M806" s="227"/>
      <c r="N806" s="228"/>
      <c r="O806" s="228"/>
      <c r="P806" s="228"/>
      <c r="Q806" s="228"/>
      <c r="R806" s="228"/>
      <c r="S806" s="228"/>
      <c r="T806" s="229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T806" s="230" t="s">
        <v>154</v>
      </c>
      <c r="AU806" s="230" t="s">
        <v>83</v>
      </c>
      <c r="AV806" s="12" t="s">
        <v>81</v>
      </c>
      <c r="AW806" s="12" t="s">
        <v>33</v>
      </c>
      <c r="AX806" s="12" t="s">
        <v>73</v>
      </c>
      <c r="AY806" s="230" t="s">
        <v>147</v>
      </c>
    </row>
    <row r="807" s="13" customFormat="1">
      <c r="A807" s="13"/>
      <c r="B807" s="231"/>
      <c r="C807" s="232"/>
      <c r="D807" s="222" t="s">
        <v>154</v>
      </c>
      <c r="E807" s="233" t="s">
        <v>19</v>
      </c>
      <c r="F807" s="234" t="s">
        <v>1745</v>
      </c>
      <c r="G807" s="232"/>
      <c r="H807" s="235">
        <v>8.3000000000000007</v>
      </c>
      <c r="I807" s="236"/>
      <c r="J807" s="232"/>
      <c r="K807" s="232"/>
      <c r="L807" s="237"/>
      <c r="M807" s="238"/>
      <c r="N807" s="239"/>
      <c r="O807" s="239"/>
      <c r="P807" s="239"/>
      <c r="Q807" s="239"/>
      <c r="R807" s="239"/>
      <c r="S807" s="239"/>
      <c r="T807" s="240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41" t="s">
        <v>154</v>
      </c>
      <c r="AU807" s="241" t="s">
        <v>83</v>
      </c>
      <c r="AV807" s="13" t="s">
        <v>83</v>
      </c>
      <c r="AW807" s="13" t="s">
        <v>33</v>
      </c>
      <c r="AX807" s="13" t="s">
        <v>73</v>
      </c>
      <c r="AY807" s="241" t="s">
        <v>147</v>
      </c>
    </row>
    <row r="808" s="12" customFormat="1">
      <c r="A808" s="12"/>
      <c r="B808" s="220"/>
      <c r="C808" s="221"/>
      <c r="D808" s="222" t="s">
        <v>154</v>
      </c>
      <c r="E808" s="223" t="s">
        <v>19</v>
      </c>
      <c r="F808" s="224" t="s">
        <v>1746</v>
      </c>
      <c r="G808" s="221"/>
      <c r="H808" s="223" t="s">
        <v>19</v>
      </c>
      <c r="I808" s="225"/>
      <c r="J808" s="221"/>
      <c r="K808" s="221"/>
      <c r="L808" s="226"/>
      <c r="M808" s="227"/>
      <c r="N808" s="228"/>
      <c r="O808" s="228"/>
      <c r="P808" s="228"/>
      <c r="Q808" s="228"/>
      <c r="R808" s="228"/>
      <c r="S808" s="228"/>
      <c r="T808" s="229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T808" s="230" t="s">
        <v>154</v>
      </c>
      <c r="AU808" s="230" t="s">
        <v>83</v>
      </c>
      <c r="AV808" s="12" t="s">
        <v>81</v>
      </c>
      <c r="AW808" s="12" t="s">
        <v>33</v>
      </c>
      <c r="AX808" s="12" t="s">
        <v>73</v>
      </c>
      <c r="AY808" s="230" t="s">
        <v>147</v>
      </c>
    </row>
    <row r="809" s="13" customFormat="1">
      <c r="A809" s="13"/>
      <c r="B809" s="231"/>
      <c r="C809" s="232"/>
      <c r="D809" s="222" t="s">
        <v>154</v>
      </c>
      <c r="E809" s="233" t="s">
        <v>19</v>
      </c>
      <c r="F809" s="234" t="s">
        <v>1747</v>
      </c>
      <c r="G809" s="232"/>
      <c r="H809" s="235">
        <v>39.5</v>
      </c>
      <c r="I809" s="236"/>
      <c r="J809" s="232"/>
      <c r="K809" s="232"/>
      <c r="L809" s="237"/>
      <c r="M809" s="238"/>
      <c r="N809" s="239"/>
      <c r="O809" s="239"/>
      <c r="P809" s="239"/>
      <c r="Q809" s="239"/>
      <c r="R809" s="239"/>
      <c r="S809" s="239"/>
      <c r="T809" s="240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41" t="s">
        <v>154</v>
      </c>
      <c r="AU809" s="241" t="s">
        <v>83</v>
      </c>
      <c r="AV809" s="13" t="s">
        <v>83</v>
      </c>
      <c r="AW809" s="13" t="s">
        <v>33</v>
      </c>
      <c r="AX809" s="13" t="s">
        <v>73</v>
      </c>
      <c r="AY809" s="241" t="s">
        <v>147</v>
      </c>
    </row>
    <row r="810" s="12" customFormat="1">
      <c r="A810" s="12"/>
      <c r="B810" s="220"/>
      <c r="C810" s="221"/>
      <c r="D810" s="222" t="s">
        <v>154</v>
      </c>
      <c r="E810" s="223" t="s">
        <v>19</v>
      </c>
      <c r="F810" s="224" t="s">
        <v>1748</v>
      </c>
      <c r="G810" s="221"/>
      <c r="H810" s="223" t="s">
        <v>19</v>
      </c>
      <c r="I810" s="225"/>
      <c r="J810" s="221"/>
      <c r="K810" s="221"/>
      <c r="L810" s="226"/>
      <c r="M810" s="227"/>
      <c r="N810" s="228"/>
      <c r="O810" s="228"/>
      <c r="P810" s="228"/>
      <c r="Q810" s="228"/>
      <c r="R810" s="228"/>
      <c r="S810" s="228"/>
      <c r="T810" s="229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T810" s="230" t="s">
        <v>154</v>
      </c>
      <c r="AU810" s="230" t="s">
        <v>83</v>
      </c>
      <c r="AV810" s="12" t="s">
        <v>81</v>
      </c>
      <c r="AW810" s="12" t="s">
        <v>33</v>
      </c>
      <c r="AX810" s="12" t="s">
        <v>73</v>
      </c>
      <c r="AY810" s="230" t="s">
        <v>147</v>
      </c>
    </row>
    <row r="811" s="13" customFormat="1">
      <c r="A811" s="13"/>
      <c r="B811" s="231"/>
      <c r="C811" s="232"/>
      <c r="D811" s="222" t="s">
        <v>154</v>
      </c>
      <c r="E811" s="233" t="s">
        <v>19</v>
      </c>
      <c r="F811" s="234" t="s">
        <v>1749</v>
      </c>
      <c r="G811" s="232"/>
      <c r="H811" s="235">
        <v>23.800000000000001</v>
      </c>
      <c r="I811" s="236"/>
      <c r="J811" s="232"/>
      <c r="K811" s="232"/>
      <c r="L811" s="237"/>
      <c r="M811" s="238"/>
      <c r="N811" s="239"/>
      <c r="O811" s="239"/>
      <c r="P811" s="239"/>
      <c r="Q811" s="239"/>
      <c r="R811" s="239"/>
      <c r="S811" s="239"/>
      <c r="T811" s="240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41" t="s">
        <v>154</v>
      </c>
      <c r="AU811" s="241" t="s">
        <v>83</v>
      </c>
      <c r="AV811" s="13" t="s">
        <v>83</v>
      </c>
      <c r="AW811" s="13" t="s">
        <v>33</v>
      </c>
      <c r="AX811" s="13" t="s">
        <v>73</v>
      </c>
      <c r="AY811" s="241" t="s">
        <v>147</v>
      </c>
    </row>
    <row r="812" s="12" customFormat="1">
      <c r="A812" s="12"/>
      <c r="B812" s="220"/>
      <c r="C812" s="221"/>
      <c r="D812" s="222" t="s">
        <v>154</v>
      </c>
      <c r="E812" s="223" t="s">
        <v>19</v>
      </c>
      <c r="F812" s="224" t="s">
        <v>1750</v>
      </c>
      <c r="G812" s="221"/>
      <c r="H812" s="223" t="s">
        <v>19</v>
      </c>
      <c r="I812" s="225"/>
      <c r="J812" s="221"/>
      <c r="K812" s="221"/>
      <c r="L812" s="226"/>
      <c r="M812" s="227"/>
      <c r="N812" s="228"/>
      <c r="O812" s="228"/>
      <c r="P812" s="228"/>
      <c r="Q812" s="228"/>
      <c r="R812" s="228"/>
      <c r="S812" s="228"/>
      <c r="T812" s="229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T812" s="230" t="s">
        <v>154</v>
      </c>
      <c r="AU812" s="230" t="s">
        <v>83</v>
      </c>
      <c r="AV812" s="12" t="s">
        <v>81</v>
      </c>
      <c r="AW812" s="12" t="s">
        <v>33</v>
      </c>
      <c r="AX812" s="12" t="s">
        <v>73</v>
      </c>
      <c r="AY812" s="230" t="s">
        <v>147</v>
      </c>
    </row>
    <row r="813" s="13" customFormat="1">
      <c r="A813" s="13"/>
      <c r="B813" s="231"/>
      <c r="C813" s="232"/>
      <c r="D813" s="222" t="s">
        <v>154</v>
      </c>
      <c r="E813" s="233" t="s">
        <v>19</v>
      </c>
      <c r="F813" s="234" t="s">
        <v>1751</v>
      </c>
      <c r="G813" s="232"/>
      <c r="H813" s="235">
        <v>18.5</v>
      </c>
      <c r="I813" s="236"/>
      <c r="J813" s="232"/>
      <c r="K813" s="232"/>
      <c r="L813" s="237"/>
      <c r="M813" s="238"/>
      <c r="N813" s="239"/>
      <c r="O813" s="239"/>
      <c r="P813" s="239"/>
      <c r="Q813" s="239"/>
      <c r="R813" s="239"/>
      <c r="S813" s="239"/>
      <c r="T813" s="240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41" t="s">
        <v>154</v>
      </c>
      <c r="AU813" s="241" t="s">
        <v>83</v>
      </c>
      <c r="AV813" s="13" t="s">
        <v>83</v>
      </c>
      <c r="AW813" s="13" t="s">
        <v>33</v>
      </c>
      <c r="AX813" s="13" t="s">
        <v>73</v>
      </c>
      <c r="AY813" s="241" t="s">
        <v>147</v>
      </c>
    </row>
    <row r="814" s="15" customFormat="1">
      <c r="A814" s="15"/>
      <c r="B814" s="259"/>
      <c r="C814" s="260"/>
      <c r="D814" s="222" t="s">
        <v>154</v>
      </c>
      <c r="E814" s="261" t="s">
        <v>19</v>
      </c>
      <c r="F814" s="262" t="s">
        <v>287</v>
      </c>
      <c r="G814" s="260"/>
      <c r="H814" s="263">
        <v>181.40000000000001</v>
      </c>
      <c r="I814" s="264"/>
      <c r="J814" s="260"/>
      <c r="K814" s="260"/>
      <c r="L814" s="265"/>
      <c r="M814" s="266"/>
      <c r="N814" s="267"/>
      <c r="O814" s="267"/>
      <c r="P814" s="267"/>
      <c r="Q814" s="267"/>
      <c r="R814" s="267"/>
      <c r="S814" s="267"/>
      <c r="T814" s="268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T814" s="269" t="s">
        <v>154</v>
      </c>
      <c r="AU814" s="269" t="s">
        <v>83</v>
      </c>
      <c r="AV814" s="15" t="s">
        <v>152</v>
      </c>
      <c r="AW814" s="15" t="s">
        <v>33</v>
      </c>
      <c r="AX814" s="15" t="s">
        <v>81</v>
      </c>
      <c r="AY814" s="269" t="s">
        <v>147</v>
      </c>
    </row>
    <row r="815" s="2" customFormat="1" ht="16.5" customHeight="1">
      <c r="A815" s="40"/>
      <c r="B815" s="41"/>
      <c r="C815" s="273" t="s">
        <v>1752</v>
      </c>
      <c r="D815" s="273" t="s">
        <v>1040</v>
      </c>
      <c r="E815" s="274" t="s">
        <v>1753</v>
      </c>
      <c r="F815" s="275" t="s">
        <v>1754</v>
      </c>
      <c r="G815" s="276" t="s">
        <v>252</v>
      </c>
      <c r="H815" s="277">
        <v>185.02799999999999</v>
      </c>
      <c r="I815" s="278"/>
      <c r="J815" s="279">
        <f>ROUND(I815*H815,2)</f>
        <v>0</v>
      </c>
      <c r="K815" s="275" t="s">
        <v>240</v>
      </c>
      <c r="L815" s="280"/>
      <c r="M815" s="281" t="s">
        <v>19</v>
      </c>
      <c r="N815" s="282" t="s">
        <v>44</v>
      </c>
      <c r="O815" s="86"/>
      <c r="P815" s="216">
        <f>O815*H815</f>
        <v>0</v>
      </c>
      <c r="Q815" s="216">
        <v>0.00027</v>
      </c>
      <c r="R815" s="216">
        <f>Q815*H815</f>
        <v>0.049957559999999998</v>
      </c>
      <c r="S815" s="216">
        <v>0</v>
      </c>
      <c r="T815" s="217">
        <f>S815*H815</f>
        <v>0</v>
      </c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R815" s="218" t="s">
        <v>474</v>
      </c>
      <c r="AT815" s="218" t="s">
        <v>1040</v>
      </c>
      <c r="AU815" s="218" t="s">
        <v>83</v>
      </c>
      <c r="AY815" s="19" t="s">
        <v>147</v>
      </c>
      <c r="BE815" s="219">
        <f>IF(N815="základní",J815,0)</f>
        <v>0</v>
      </c>
      <c r="BF815" s="219">
        <f>IF(N815="snížená",J815,0)</f>
        <v>0</v>
      </c>
      <c r="BG815" s="219">
        <f>IF(N815="zákl. přenesená",J815,0)</f>
        <v>0</v>
      </c>
      <c r="BH815" s="219">
        <f>IF(N815="sníž. přenesená",J815,0)</f>
        <v>0</v>
      </c>
      <c r="BI815" s="219">
        <f>IF(N815="nulová",J815,0)</f>
        <v>0</v>
      </c>
      <c r="BJ815" s="19" t="s">
        <v>81</v>
      </c>
      <c r="BK815" s="219">
        <f>ROUND(I815*H815,2)</f>
        <v>0</v>
      </c>
      <c r="BL815" s="19" t="s">
        <v>321</v>
      </c>
      <c r="BM815" s="218" t="s">
        <v>1755</v>
      </c>
    </row>
    <row r="816" s="13" customFormat="1">
      <c r="A816" s="13"/>
      <c r="B816" s="231"/>
      <c r="C816" s="232"/>
      <c r="D816" s="222" t="s">
        <v>154</v>
      </c>
      <c r="E816" s="233" t="s">
        <v>19</v>
      </c>
      <c r="F816" s="234" t="s">
        <v>1756</v>
      </c>
      <c r="G816" s="232"/>
      <c r="H816" s="235">
        <v>185.02799999999999</v>
      </c>
      <c r="I816" s="236"/>
      <c r="J816" s="232"/>
      <c r="K816" s="232"/>
      <c r="L816" s="237"/>
      <c r="M816" s="238"/>
      <c r="N816" s="239"/>
      <c r="O816" s="239"/>
      <c r="P816" s="239"/>
      <c r="Q816" s="239"/>
      <c r="R816" s="239"/>
      <c r="S816" s="239"/>
      <c r="T816" s="240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T816" s="241" t="s">
        <v>154</v>
      </c>
      <c r="AU816" s="241" t="s">
        <v>83</v>
      </c>
      <c r="AV816" s="13" t="s">
        <v>83</v>
      </c>
      <c r="AW816" s="13" t="s">
        <v>33</v>
      </c>
      <c r="AX816" s="13" t="s">
        <v>81</v>
      </c>
      <c r="AY816" s="241" t="s">
        <v>147</v>
      </c>
    </row>
    <row r="817" s="2" customFormat="1" ht="49.05" customHeight="1">
      <c r="A817" s="40"/>
      <c r="B817" s="41"/>
      <c r="C817" s="207" t="s">
        <v>1757</v>
      </c>
      <c r="D817" s="207" t="s">
        <v>148</v>
      </c>
      <c r="E817" s="208" t="s">
        <v>1758</v>
      </c>
      <c r="F817" s="209" t="s">
        <v>1759</v>
      </c>
      <c r="G817" s="210" t="s">
        <v>436</v>
      </c>
      <c r="H817" s="211">
        <v>3.5049999999999999</v>
      </c>
      <c r="I817" s="212"/>
      <c r="J817" s="213">
        <f>ROUND(I817*H817,2)</f>
        <v>0</v>
      </c>
      <c r="K817" s="209" t="s">
        <v>240</v>
      </c>
      <c r="L817" s="46"/>
      <c r="M817" s="214" t="s">
        <v>19</v>
      </c>
      <c r="N817" s="215" t="s">
        <v>44</v>
      </c>
      <c r="O817" s="86"/>
      <c r="P817" s="216">
        <f>O817*H817</f>
        <v>0</v>
      </c>
      <c r="Q817" s="216">
        <v>0</v>
      </c>
      <c r="R817" s="216">
        <f>Q817*H817</f>
        <v>0</v>
      </c>
      <c r="S817" s="216">
        <v>0</v>
      </c>
      <c r="T817" s="217">
        <f>S817*H817</f>
        <v>0</v>
      </c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R817" s="218" t="s">
        <v>321</v>
      </c>
      <c r="AT817" s="218" t="s">
        <v>148</v>
      </c>
      <c r="AU817" s="218" t="s">
        <v>83</v>
      </c>
      <c r="AY817" s="19" t="s">
        <v>147</v>
      </c>
      <c r="BE817" s="219">
        <f>IF(N817="základní",J817,0)</f>
        <v>0</v>
      </c>
      <c r="BF817" s="219">
        <f>IF(N817="snížená",J817,0)</f>
        <v>0</v>
      </c>
      <c r="BG817" s="219">
        <f>IF(N817="zákl. přenesená",J817,0)</f>
        <v>0</v>
      </c>
      <c r="BH817" s="219">
        <f>IF(N817="sníž. přenesená",J817,0)</f>
        <v>0</v>
      </c>
      <c r="BI817" s="219">
        <f>IF(N817="nulová",J817,0)</f>
        <v>0</v>
      </c>
      <c r="BJ817" s="19" t="s">
        <v>81</v>
      </c>
      <c r="BK817" s="219">
        <f>ROUND(I817*H817,2)</f>
        <v>0</v>
      </c>
      <c r="BL817" s="19" t="s">
        <v>321</v>
      </c>
      <c r="BM817" s="218" t="s">
        <v>1760</v>
      </c>
    </row>
    <row r="818" s="2" customFormat="1">
      <c r="A818" s="40"/>
      <c r="B818" s="41"/>
      <c r="C818" s="42"/>
      <c r="D818" s="254" t="s">
        <v>242</v>
      </c>
      <c r="E818" s="42"/>
      <c r="F818" s="255" t="s">
        <v>1761</v>
      </c>
      <c r="G818" s="42"/>
      <c r="H818" s="42"/>
      <c r="I818" s="256"/>
      <c r="J818" s="42"/>
      <c r="K818" s="42"/>
      <c r="L818" s="46"/>
      <c r="M818" s="257"/>
      <c r="N818" s="258"/>
      <c r="O818" s="86"/>
      <c r="P818" s="86"/>
      <c r="Q818" s="86"/>
      <c r="R818" s="86"/>
      <c r="S818" s="86"/>
      <c r="T818" s="87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T818" s="19" t="s">
        <v>242</v>
      </c>
      <c r="AU818" s="19" t="s">
        <v>83</v>
      </c>
    </row>
    <row r="819" s="11" customFormat="1" ht="22.8" customHeight="1">
      <c r="A819" s="11"/>
      <c r="B819" s="193"/>
      <c r="C819" s="194"/>
      <c r="D819" s="195" t="s">
        <v>72</v>
      </c>
      <c r="E819" s="252" t="s">
        <v>628</v>
      </c>
      <c r="F819" s="252" t="s">
        <v>629</v>
      </c>
      <c r="G819" s="194"/>
      <c r="H819" s="194"/>
      <c r="I819" s="197"/>
      <c r="J819" s="253">
        <f>BK819</f>
        <v>0</v>
      </c>
      <c r="K819" s="194"/>
      <c r="L819" s="199"/>
      <c r="M819" s="200"/>
      <c r="N819" s="201"/>
      <c r="O819" s="201"/>
      <c r="P819" s="202">
        <f>SUM(P820:P925)</f>
        <v>0</v>
      </c>
      <c r="Q819" s="201"/>
      <c r="R819" s="202">
        <f>SUM(R820:R925)</f>
        <v>6.6007989899999995</v>
      </c>
      <c r="S819" s="201"/>
      <c r="T819" s="203">
        <f>SUM(T820:T925)</f>
        <v>0</v>
      </c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R819" s="204" t="s">
        <v>83</v>
      </c>
      <c r="AT819" s="205" t="s">
        <v>72</v>
      </c>
      <c r="AU819" s="205" t="s">
        <v>81</v>
      </c>
      <c r="AY819" s="204" t="s">
        <v>147</v>
      </c>
      <c r="BK819" s="206">
        <f>SUM(BK820:BK925)</f>
        <v>0</v>
      </c>
    </row>
    <row r="820" s="2" customFormat="1" ht="24.15" customHeight="1">
      <c r="A820" s="40"/>
      <c r="B820" s="41"/>
      <c r="C820" s="207" t="s">
        <v>1762</v>
      </c>
      <c r="D820" s="207" t="s">
        <v>148</v>
      </c>
      <c r="E820" s="208" t="s">
        <v>1763</v>
      </c>
      <c r="F820" s="209" t="s">
        <v>1764</v>
      </c>
      <c r="G820" s="210" t="s">
        <v>239</v>
      </c>
      <c r="H820" s="211">
        <v>217.25</v>
      </c>
      <c r="I820" s="212"/>
      <c r="J820" s="213">
        <f>ROUND(I820*H820,2)</f>
        <v>0</v>
      </c>
      <c r="K820" s="209" t="s">
        <v>240</v>
      </c>
      <c r="L820" s="46"/>
      <c r="M820" s="214" t="s">
        <v>19</v>
      </c>
      <c r="N820" s="215" t="s">
        <v>44</v>
      </c>
      <c r="O820" s="86"/>
      <c r="P820" s="216">
        <f>O820*H820</f>
        <v>0</v>
      </c>
      <c r="Q820" s="216">
        <v>0</v>
      </c>
      <c r="R820" s="216">
        <f>Q820*H820</f>
        <v>0</v>
      </c>
      <c r="S820" s="216">
        <v>0</v>
      </c>
      <c r="T820" s="217">
        <f>S820*H820</f>
        <v>0</v>
      </c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R820" s="218" t="s">
        <v>321</v>
      </c>
      <c r="AT820" s="218" t="s">
        <v>148</v>
      </c>
      <c r="AU820" s="218" t="s">
        <v>83</v>
      </c>
      <c r="AY820" s="19" t="s">
        <v>147</v>
      </c>
      <c r="BE820" s="219">
        <f>IF(N820="základní",J820,0)</f>
        <v>0</v>
      </c>
      <c r="BF820" s="219">
        <f>IF(N820="snížená",J820,0)</f>
        <v>0</v>
      </c>
      <c r="BG820" s="219">
        <f>IF(N820="zákl. přenesená",J820,0)</f>
        <v>0</v>
      </c>
      <c r="BH820" s="219">
        <f>IF(N820="sníž. přenesená",J820,0)</f>
        <v>0</v>
      </c>
      <c r="BI820" s="219">
        <f>IF(N820="nulová",J820,0)</f>
        <v>0</v>
      </c>
      <c r="BJ820" s="19" t="s">
        <v>81</v>
      </c>
      <c r="BK820" s="219">
        <f>ROUND(I820*H820,2)</f>
        <v>0</v>
      </c>
      <c r="BL820" s="19" t="s">
        <v>321</v>
      </c>
      <c r="BM820" s="218" t="s">
        <v>1765</v>
      </c>
    </row>
    <row r="821" s="2" customFormat="1">
      <c r="A821" s="40"/>
      <c r="B821" s="41"/>
      <c r="C821" s="42"/>
      <c r="D821" s="254" t="s">
        <v>242</v>
      </c>
      <c r="E821" s="42"/>
      <c r="F821" s="255" t="s">
        <v>1766</v>
      </c>
      <c r="G821" s="42"/>
      <c r="H821" s="42"/>
      <c r="I821" s="256"/>
      <c r="J821" s="42"/>
      <c r="K821" s="42"/>
      <c r="L821" s="46"/>
      <c r="M821" s="257"/>
      <c r="N821" s="258"/>
      <c r="O821" s="86"/>
      <c r="P821" s="86"/>
      <c r="Q821" s="86"/>
      <c r="R821" s="86"/>
      <c r="S821" s="86"/>
      <c r="T821" s="87"/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T821" s="19" t="s">
        <v>242</v>
      </c>
      <c r="AU821" s="19" t="s">
        <v>83</v>
      </c>
    </row>
    <row r="822" s="2" customFormat="1" ht="24.15" customHeight="1">
      <c r="A822" s="40"/>
      <c r="B822" s="41"/>
      <c r="C822" s="207" t="s">
        <v>1767</v>
      </c>
      <c r="D822" s="207" t="s">
        <v>148</v>
      </c>
      <c r="E822" s="208" t="s">
        <v>1768</v>
      </c>
      <c r="F822" s="209" t="s">
        <v>1769</v>
      </c>
      <c r="G822" s="210" t="s">
        <v>239</v>
      </c>
      <c r="H822" s="211">
        <v>217.25</v>
      </c>
      <c r="I822" s="212"/>
      <c r="J822" s="213">
        <f>ROUND(I822*H822,2)</f>
        <v>0</v>
      </c>
      <c r="K822" s="209" t="s">
        <v>240</v>
      </c>
      <c r="L822" s="46"/>
      <c r="M822" s="214" t="s">
        <v>19</v>
      </c>
      <c r="N822" s="215" t="s">
        <v>44</v>
      </c>
      <c r="O822" s="86"/>
      <c r="P822" s="216">
        <f>O822*H822</f>
        <v>0</v>
      </c>
      <c r="Q822" s="216">
        <v>0.00029999999999999997</v>
      </c>
      <c r="R822" s="216">
        <f>Q822*H822</f>
        <v>0.065174999999999997</v>
      </c>
      <c r="S822" s="216">
        <v>0</v>
      </c>
      <c r="T822" s="217">
        <f>S822*H822</f>
        <v>0</v>
      </c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R822" s="218" t="s">
        <v>321</v>
      </c>
      <c r="AT822" s="218" t="s">
        <v>148</v>
      </c>
      <c r="AU822" s="218" t="s">
        <v>83</v>
      </c>
      <c r="AY822" s="19" t="s">
        <v>147</v>
      </c>
      <c r="BE822" s="219">
        <f>IF(N822="základní",J822,0)</f>
        <v>0</v>
      </c>
      <c r="BF822" s="219">
        <f>IF(N822="snížená",J822,0)</f>
        <v>0</v>
      </c>
      <c r="BG822" s="219">
        <f>IF(N822="zákl. přenesená",J822,0)</f>
        <v>0</v>
      </c>
      <c r="BH822" s="219">
        <f>IF(N822="sníž. přenesená",J822,0)</f>
        <v>0</v>
      </c>
      <c r="BI822" s="219">
        <f>IF(N822="nulová",J822,0)</f>
        <v>0</v>
      </c>
      <c r="BJ822" s="19" t="s">
        <v>81</v>
      </c>
      <c r="BK822" s="219">
        <f>ROUND(I822*H822,2)</f>
        <v>0</v>
      </c>
      <c r="BL822" s="19" t="s">
        <v>321</v>
      </c>
      <c r="BM822" s="218" t="s">
        <v>1770</v>
      </c>
    </row>
    <row r="823" s="2" customFormat="1">
      <c r="A823" s="40"/>
      <c r="B823" s="41"/>
      <c r="C823" s="42"/>
      <c r="D823" s="254" t="s">
        <v>242</v>
      </c>
      <c r="E823" s="42"/>
      <c r="F823" s="255" t="s">
        <v>1771</v>
      </c>
      <c r="G823" s="42"/>
      <c r="H823" s="42"/>
      <c r="I823" s="256"/>
      <c r="J823" s="42"/>
      <c r="K823" s="42"/>
      <c r="L823" s="46"/>
      <c r="M823" s="257"/>
      <c r="N823" s="258"/>
      <c r="O823" s="86"/>
      <c r="P823" s="86"/>
      <c r="Q823" s="86"/>
      <c r="R823" s="86"/>
      <c r="S823" s="86"/>
      <c r="T823" s="87"/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T823" s="19" t="s">
        <v>242</v>
      </c>
      <c r="AU823" s="19" t="s">
        <v>83</v>
      </c>
    </row>
    <row r="824" s="2" customFormat="1" ht="24.15" customHeight="1">
      <c r="A824" s="40"/>
      <c r="B824" s="41"/>
      <c r="C824" s="207" t="s">
        <v>1772</v>
      </c>
      <c r="D824" s="207" t="s">
        <v>148</v>
      </c>
      <c r="E824" s="208" t="s">
        <v>1773</v>
      </c>
      <c r="F824" s="209" t="s">
        <v>1774</v>
      </c>
      <c r="G824" s="210" t="s">
        <v>239</v>
      </c>
      <c r="H824" s="211">
        <v>145.59999999999999</v>
      </c>
      <c r="I824" s="212"/>
      <c r="J824" s="213">
        <f>ROUND(I824*H824,2)</f>
        <v>0</v>
      </c>
      <c r="K824" s="209" t="s">
        <v>240</v>
      </c>
      <c r="L824" s="46"/>
      <c r="M824" s="214" t="s">
        <v>19</v>
      </c>
      <c r="N824" s="215" t="s">
        <v>44</v>
      </c>
      <c r="O824" s="86"/>
      <c r="P824" s="216">
        <f>O824*H824</f>
        <v>0</v>
      </c>
      <c r="Q824" s="216">
        <v>0.0015</v>
      </c>
      <c r="R824" s="216">
        <f>Q824*H824</f>
        <v>0.21839999999999998</v>
      </c>
      <c r="S824" s="216">
        <v>0</v>
      </c>
      <c r="T824" s="217">
        <f>S824*H824</f>
        <v>0</v>
      </c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R824" s="218" t="s">
        <v>321</v>
      </c>
      <c r="AT824" s="218" t="s">
        <v>148</v>
      </c>
      <c r="AU824" s="218" t="s">
        <v>83</v>
      </c>
      <c r="AY824" s="19" t="s">
        <v>147</v>
      </c>
      <c r="BE824" s="219">
        <f>IF(N824="základní",J824,0)</f>
        <v>0</v>
      </c>
      <c r="BF824" s="219">
        <f>IF(N824="snížená",J824,0)</f>
        <v>0</v>
      </c>
      <c r="BG824" s="219">
        <f>IF(N824="zákl. přenesená",J824,0)</f>
        <v>0</v>
      </c>
      <c r="BH824" s="219">
        <f>IF(N824="sníž. přenesená",J824,0)</f>
        <v>0</v>
      </c>
      <c r="BI824" s="219">
        <f>IF(N824="nulová",J824,0)</f>
        <v>0</v>
      </c>
      <c r="BJ824" s="19" t="s">
        <v>81</v>
      </c>
      <c r="BK824" s="219">
        <f>ROUND(I824*H824,2)</f>
        <v>0</v>
      </c>
      <c r="BL824" s="19" t="s">
        <v>321</v>
      </c>
      <c r="BM824" s="218" t="s">
        <v>1775</v>
      </c>
    </row>
    <row r="825" s="2" customFormat="1">
      <c r="A825" s="40"/>
      <c r="B825" s="41"/>
      <c r="C825" s="42"/>
      <c r="D825" s="254" t="s">
        <v>242</v>
      </c>
      <c r="E825" s="42"/>
      <c r="F825" s="255" t="s">
        <v>1776</v>
      </c>
      <c r="G825" s="42"/>
      <c r="H825" s="42"/>
      <c r="I825" s="256"/>
      <c r="J825" s="42"/>
      <c r="K825" s="42"/>
      <c r="L825" s="46"/>
      <c r="M825" s="257"/>
      <c r="N825" s="258"/>
      <c r="O825" s="86"/>
      <c r="P825" s="86"/>
      <c r="Q825" s="86"/>
      <c r="R825" s="86"/>
      <c r="S825" s="86"/>
      <c r="T825" s="87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T825" s="19" t="s">
        <v>242</v>
      </c>
      <c r="AU825" s="19" t="s">
        <v>83</v>
      </c>
    </row>
    <row r="826" s="12" customFormat="1">
      <c r="A826" s="12"/>
      <c r="B826" s="220"/>
      <c r="C826" s="221"/>
      <c r="D826" s="222" t="s">
        <v>154</v>
      </c>
      <c r="E826" s="223" t="s">
        <v>19</v>
      </c>
      <c r="F826" s="224" t="s">
        <v>1777</v>
      </c>
      <c r="G826" s="221"/>
      <c r="H826" s="223" t="s">
        <v>19</v>
      </c>
      <c r="I826" s="225"/>
      <c r="J826" s="221"/>
      <c r="K826" s="221"/>
      <c r="L826" s="226"/>
      <c r="M826" s="227"/>
      <c r="N826" s="228"/>
      <c r="O826" s="228"/>
      <c r="P826" s="228"/>
      <c r="Q826" s="228"/>
      <c r="R826" s="228"/>
      <c r="S826" s="228"/>
      <c r="T826" s="229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T826" s="230" t="s">
        <v>154</v>
      </c>
      <c r="AU826" s="230" t="s">
        <v>83</v>
      </c>
      <c r="AV826" s="12" t="s">
        <v>81</v>
      </c>
      <c r="AW826" s="12" t="s">
        <v>33</v>
      </c>
      <c r="AX826" s="12" t="s">
        <v>73</v>
      </c>
      <c r="AY826" s="230" t="s">
        <v>147</v>
      </c>
    </row>
    <row r="827" s="13" customFormat="1">
      <c r="A827" s="13"/>
      <c r="B827" s="231"/>
      <c r="C827" s="232"/>
      <c r="D827" s="222" t="s">
        <v>154</v>
      </c>
      <c r="E827" s="233" t="s">
        <v>19</v>
      </c>
      <c r="F827" s="234" t="s">
        <v>1778</v>
      </c>
      <c r="G827" s="232"/>
      <c r="H827" s="235">
        <v>53.560000000000002</v>
      </c>
      <c r="I827" s="236"/>
      <c r="J827" s="232"/>
      <c r="K827" s="232"/>
      <c r="L827" s="237"/>
      <c r="M827" s="238"/>
      <c r="N827" s="239"/>
      <c r="O827" s="239"/>
      <c r="P827" s="239"/>
      <c r="Q827" s="239"/>
      <c r="R827" s="239"/>
      <c r="S827" s="239"/>
      <c r="T827" s="240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T827" s="241" t="s">
        <v>154</v>
      </c>
      <c r="AU827" s="241" t="s">
        <v>83</v>
      </c>
      <c r="AV827" s="13" t="s">
        <v>83</v>
      </c>
      <c r="AW827" s="13" t="s">
        <v>33</v>
      </c>
      <c r="AX827" s="13" t="s">
        <v>73</v>
      </c>
      <c r="AY827" s="241" t="s">
        <v>147</v>
      </c>
    </row>
    <row r="828" s="12" customFormat="1">
      <c r="A828" s="12"/>
      <c r="B828" s="220"/>
      <c r="C828" s="221"/>
      <c r="D828" s="222" t="s">
        <v>154</v>
      </c>
      <c r="E828" s="223" t="s">
        <v>19</v>
      </c>
      <c r="F828" s="224" t="s">
        <v>904</v>
      </c>
      <c r="G828" s="221"/>
      <c r="H828" s="223" t="s">
        <v>19</v>
      </c>
      <c r="I828" s="225"/>
      <c r="J828" s="221"/>
      <c r="K828" s="221"/>
      <c r="L828" s="226"/>
      <c r="M828" s="227"/>
      <c r="N828" s="228"/>
      <c r="O828" s="228"/>
      <c r="P828" s="228"/>
      <c r="Q828" s="228"/>
      <c r="R828" s="228"/>
      <c r="S828" s="228"/>
      <c r="T828" s="229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T828" s="230" t="s">
        <v>154</v>
      </c>
      <c r="AU828" s="230" t="s">
        <v>83</v>
      </c>
      <c r="AV828" s="12" t="s">
        <v>81</v>
      </c>
      <c r="AW828" s="12" t="s">
        <v>33</v>
      </c>
      <c r="AX828" s="12" t="s">
        <v>73</v>
      </c>
      <c r="AY828" s="230" t="s">
        <v>147</v>
      </c>
    </row>
    <row r="829" s="13" customFormat="1">
      <c r="A829" s="13"/>
      <c r="B829" s="231"/>
      <c r="C829" s="232"/>
      <c r="D829" s="222" t="s">
        <v>154</v>
      </c>
      <c r="E829" s="233" t="s">
        <v>19</v>
      </c>
      <c r="F829" s="234" t="s">
        <v>1779</v>
      </c>
      <c r="G829" s="232"/>
      <c r="H829" s="235">
        <v>47.880000000000003</v>
      </c>
      <c r="I829" s="236"/>
      <c r="J829" s="232"/>
      <c r="K829" s="232"/>
      <c r="L829" s="237"/>
      <c r="M829" s="238"/>
      <c r="N829" s="239"/>
      <c r="O829" s="239"/>
      <c r="P829" s="239"/>
      <c r="Q829" s="239"/>
      <c r="R829" s="239"/>
      <c r="S829" s="239"/>
      <c r="T829" s="240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41" t="s">
        <v>154</v>
      </c>
      <c r="AU829" s="241" t="s">
        <v>83</v>
      </c>
      <c r="AV829" s="13" t="s">
        <v>83</v>
      </c>
      <c r="AW829" s="13" t="s">
        <v>33</v>
      </c>
      <c r="AX829" s="13" t="s">
        <v>73</v>
      </c>
      <c r="AY829" s="241" t="s">
        <v>147</v>
      </c>
    </row>
    <row r="830" s="13" customFormat="1">
      <c r="A830" s="13"/>
      <c r="B830" s="231"/>
      <c r="C830" s="232"/>
      <c r="D830" s="222" t="s">
        <v>154</v>
      </c>
      <c r="E830" s="233" t="s">
        <v>19</v>
      </c>
      <c r="F830" s="234" t="s">
        <v>1780</v>
      </c>
      <c r="G830" s="232"/>
      <c r="H830" s="235">
        <v>-1.8</v>
      </c>
      <c r="I830" s="236"/>
      <c r="J830" s="232"/>
      <c r="K830" s="232"/>
      <c r="L830" s="237"/>
      <c r="M830" s="238"/>
      <c r="N830" s="239"/>
      <c r="O830" s="239"/>
      <c r="P830" s="239"/>
      <c r="Q830" s="239"/>
      <c r="R830" s="239"/>
      <c r="S830" s="239"/>
      <c r="T830" s="240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41" t="s">
        <v>154</v>
      </c>
      <c r="AU830" s="241" t="s">
        <v>83</v>
      </c>
      <c r="AV830" s="13" t="s">
        <v>83</v>
      </c>
      <c r="AW830" s="13" t="s">
        <v>33</v>
      </c>
      <c r="AX830" s="13" t="s">
        <v>73</v>
      </c>
      <c r="AY830" s="241" t="s">
        <v>147</v>
      </c>
    </row>
    <row r="831" s="12" customFormat="1">
      <c r="A831" s="12"/>
      <c r="B831" s="220"/>
      <c r="C831" s="221"/>
      <c r="D831" s="222" t="s">
        <v>154</v>
      </c>
      <c r="E831" s="223" t="s">
        <v>19</v>
      </c>
      <c r="F831" s="224" t="s">
        <v>906</v>
      </c>
      <c r="G831" s="221"/>
      <c r="H831" s="223" t="s">
        <v>19</v>
      </c>
      <c r="I831" s="225"/>
      <c r="J831" s="221"/>
      <c r="K831" s="221"/>
      <c r="L831" s="226"/>
      <c r="M831" s="227"/>
      <c r="N831" s="228"/>
      <c r="O831" s="228"/>
      <c r="P831" s="228"/>
      <c r="Q831" s="228"/>
      <c r="R831" s="228"/>
      <c r="S831" s="228"/>
      <c r="T831" s="229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T831" s="230" t="s">
        <v>154</v>
      </c>
      <c r="AU831" s="230" t="s">
        <v>83</v>
      </c>
      <c r="AV831" s="12" t="s">
        <v>81</v>
      </c>
      <c r="AW831" s="12" t="s">
        <v>33</v>
      </c>
      <c r="AX831" s="12" t="s">
        <v>73</v>
      </c>
      <c r="AY831" s="230" t="s">
        <v>147</v>
      </c>
    </row>
    <row r="832" s="13" customFormat="1">
      <c r="A832" s="13"/>
      <c r="B832" s="231"/>
      <c r="C832" s="232"/>
      <c r="D832" s="222" t="s">
        <v>154</v>
      </c>
      <c r="E832" s="233" t="s">
        <v>19</v>
      </c>
      <c r="F832" s="234" t="s">
        <v>1781</v>
      </c>
      <c r="G832" s="232"/>
      <c r="H832" s="235">
        <v>47.759999999999998</v>
      </c>
      <c r="I832" s="236"/>
      <c r="J832" s="232"/>
      <c r="K832" s="232"/>
      <c r="L832" s="237"/>
      <c r="M832" s="238"/>
      <c r="N832" s="239"/>
      <c r="O832" s="239"/>
      <c r="P832" s="239"/>
      <c r="Q832" s="239"/>
      <c r="R832" s="239"/>
      <c r="S832" s="239"/>
      <c r="T832" s="240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41" t="s">
        <v>154</v>
      </c>
      <c r="AU832" s="241" t="s">
        <v>83</v>
      </c>
      <c r="AV832" s="13" t="s">
        <v>83</v>
      </c>
      <c r="AW832" s="13" t="s">
        <v>33</v>
      </c>
      <c r="AX832" s="13" t="s">
        <v>73</v>
      </c>
      <c r="AY832" s="241" t="s">
        <v>147</v>
      </c>
    </row>
    <row r="833" s="13" customFormat="1">
      <c r="A833" s="13"/>
      <c r="B833" s="231"/>
      <c r="C833" s="232"/>
      <c r="D833" s="222" t="s">
        <v>154</v>
      </c>
      <c r="E833" s="233" t="s">
        <v>19</v>
      </c>
      <c r="F833" s="234" t="s">
        <v>1780</v>
      </c>
      <c r="G833" s="232"/>
      <c r="H833" s="235">
        <v>-1.8</v>
      </c>
      <c r="I833" s="236"/>
      <c r="J833" s="232"/>
      <c r="K833" s="232"/>
      <c r="L833" s="237"/>
      <c r="M833" s="238"/>
      <c r="N833" s="239"/>
      <c r="O833" s="239"/>
      <c r="P833" s="239"/>
      <c r="Q833" s="239"/>
      <c r="R833" s="239"/>
      <c r="S833" s="239"/>
      <c r="T833" s="240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41" t="s">
        <v>154</v>
      </c>
      <c r="AU833" s="241" t="s">
        <v>83</v>
      </c>
      <c r="AV833" s="13" t="s">
        <v>83</v>
      </c>
      <c r="AW833" s="13" t="s">
        <v>33</v>
      </c>
      <c r="AX833" s="13" t="s">
        <v>73</v>
      </c>
      <c r="AY833" s="241" t="s">
        <v>147</v>
      </c>
    </row>
    <row r="834" s="15" customFormat="1">
      <c r="A834" s="15"/>
      <c r="B834" s="259"/>
      <c r="C834" s="260"/>
      <c r="D834" s="222" t="s">
        <v>154</v>
      </c>
      <c r="E834" s="261" t="s">
        <v>19</v>
      </c>
      <c r="F834" s="262" t="s">
        <v>287</v>
      </c>
      <c r="G834" s="260"/>
      <c r="H834" s="263">
        <v>145.59999999999999</v>
      </c>
      <c r="I834" s="264"/>
      <c r="J834" s="260"/>
      <c r="K834" s="260"/>
      <c r="L834" s="265"/>
      <c r="M834" s="266"/>
      <c r="N834" s="267"/>
      <c r="O834" s="267"/>
      <c r="P834" s="267"/>
      <c r="Q834" s="267"/>
      <c r="R834" s="267"/>
      <c r="S834" s="267"/>
      <c r="T834" s="268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T834" s="269" t="s">
        <v>154</v>
      </c>
      <c r="AU834" s="269" t="s">
        <v>83</v>
      </c>
      <c r="AV834" s="15" t="s">
        <v>152</v>
      </c>
      <c r="AW834" s="15" t="s">
        <v>33</v>
      </c>
      <c r="AX834" s="15" t="s">
        <v>81</v>
      </c>
      <c r="AY834" s="269" t="s">
        <v>147</v>
      </c>
    </row>
    <row r="835" s="2" customFormat="1" ht="37.8" customHeight="1">
      <c r="A835" s="40"/>
      <c r="B835" s="41"/>
      <c r="C835" s="207" t="s">
        <v>1782</v>
      </c>
      <c r="D835" s="207" t="s">
        <v>148</v>
      </c>
      <c r="E835" s="208" t="s">
        <v>1783</v>
      </c>
      <c r="F835" s="209" t="s">
        <v>1784</v>
      </c>
      <c r="G835" s="210" t="s">
        <v>239</v>
      </c>
      <c r="H835" s="211">
        <v>217.25</v>
      </c>
      <c r="I835" s="212"/>
      <c r="J835" s="213">
        <f>ROUND(I835*H835,2)</f>
        <v>0</v>
      </c>
      <c r="K835" s="209" t="s">
        <v>240</v>
      </c>
      <c r="L835" s="46"/>
      <c r="M835" s="214" t="s">
        <v>19</v>
      </c>
      <c r="N835" s="215" t="s">
        <v>44</v>
      </c>
      <c r="O835" s="86"/>
      <c r="P835" s="216">
        <f>O835*H835</f>
        <v>0</v>
      </c>
      <c r="Q835" s="216">
        <v>0.0075500000000000003</v>
      </c>
      <c r="R835" s="216">
        <f>Q835*H835</f>
        <v>1.6402375</v>
      </c>
      <c r="S835" s="216">
        <v>0</v>
      </c>
      <c r="T835" s="217">
        <f>S835*H835</f>
        <v>0</v>
      </c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R835" s="218" t="s">
        <v>321</v>
      </c>
      <c r="AT835" s="218" t="s">
        <v>148</v>
      </c>
      <c r="AU835" s="218" t="s">
        <v>83</v>
      </c>
      <c r="AY835" s="19" t="s">
        <v>147</v>
      </c>
      <c r="BE835" s="219">
        <f>IF(N835="základní",J835,0)</f>
        <v>0</v>
      </c>
      <c r="BF835" s="219">
        <f>IF(N835="snížená",J835,0)</f>
        <v>0</v>
      </c>
      <c r="BG835" s="219">
        <f>IF(N835="zákl. přenesená",J835,0)</f>
        <v>0</v>
      </c>
      <c r="BH835" s="219">
        <f>IF(N835="sníž. přenesená",J835,0)</f>
        <v>0</v>
      </c>
      <c r="BI835" s="219">
        <f>IF(N835="nulová",J835,0)</f>
        <v>0</v>
      </c>
      <c r="BJ835" s="19" t="s">
        <v>81</v>
      </c>
      <c r="BK835" s="219">
        <f>ROUND(I835*H835,2)</f>
        <v>0</v>
      </c>
      <c r="BL835" s="19" t="s">
        <v>321</v>
      </c>
      <c r="BM835" s="218" t="s">
        <v>1785</v>
      </c>
    </row>
    <row r="836" s="2" customFormat="1">
      <c r="A836" s="40"/>
      <c r="B836" s="41"/>
      <c r="C836" s="42"/>
      <c r="D836" s="254" t="s">
        <v>242</v>
      </c>
      <c r="E836" s="42"/>
      <c r="F836" s="255" t="s">
        <v>1786</v>
      </c>
      <c r="G836" s="42"/>
      <c r="H836" s="42"/>
      <c r="I836" s="256"/>
      <c r="J836" s="42"/>
      <c r="K836" s="42"/>
      <c r="L836" s="46"/>
      <c r="M836" s="257"/>
      <c r="N836" s="258"/>
      <c r="O836" s="86"/>
      <c r="P836" s="86"/>
      <c r="Q836" s="86"/>
      <c r="R836" s="86"/>
      <c r="S836" s="86"/>
      <c r="T836" s="87"/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T836" s="19" t="s">
        <v>242</v>
      </c>
      <c r="AU836" s="19" t="s">
        <v>83</v>
      </c>
    </row>
    <row r="837" s="12" customFormat="1">
      <c r="A837" s="12"/>
      <c r="B837" s="220"/>
      <c r="C837" s="221"/>
      <c r="D837" s="222" t="s">
        <v>154</v>
      </c>
      <c r="E837" s="223" t="s">
        <v>19</v>
      </c>
      <c r="F837" s="224" t="s">
        <v>344</v>
      </c>
      <c r="G837" s="221"/>
      <c r="H837" s="223" t="s">
        <v>19</v>
      </c>
      <c r="I837" s="225"/>
      <c r="J837" s="221"/>
      <c r="K837" s="221"/>
      <c r="L837" s="226"/>
      <c r="M837" s="227"/>
      <c r="N837" s="228"/>
      <c r="O837" s="228"/>
      <c r="P837" s="228"/>
      <c r="Q837" s="228"/>
      <c r="R837" s="228"/>
      <c r="S837" s="228"/>
      <c r="T837" s="229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T837" s="230" t="s">
        <v>154</v>
      </c>
      <c r="AU837" s="230" t="s">
        <v>83</v>
      </c>
      <c r="AV837" s="12" t="s">
        <v>81</v>
      </c>
      <c r="AW837" s="12" t="s">
        <v>33</v>
      </c>
      <c r="AX837" s="12" t="s">
        <v>73</v>
      </c>
      <c r="AY837" s="230" t="s">
        <v>147</v>
      </c>
    </row>
    <row r="838" s="12" customFormat="1">
      <c r="A838" s="12"/>
      <c r="B838" s="220"/>
      <c r="C838" s="221"/>
      <c r="D838" s="222" t="s">
        <v>154</v>
      </c>
      <c r="E838" s="223" t="s">
        <v>19</v>
      </c>
      <c r="F838" s="224" t="s">
        <v>1787</v>
      </c>
      <c r="G838" s="221"/>
      <c r="H838" s="223" t="s">
        <v>19</v>
      </c>
      <c r="I838" s="225"/>
      <c r="J838" s="221"/>
      <c r="K838" s="221"/>
      <c r="L838" s="226"/>
      <c r="M838" s="227"/>
      <c r="N838" s="228"/>
      <c r="O838" s="228"/>
      <c r="P838" s="228"/>
      <c r="Q838" s="228"/>
      <c r="R838" s="228"/>
      <c r="S838" s="228"/>
      <c r="T838" s="229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T838" s="230" t="s">
        <v>154</v>
      </c>
      <c r="AU838" s="230" t="s">
        <v>83</v>
      </c>
      <c r="AV838" s="12" t="s">
        <v>81</v>
      </c>
      <c r="AW838" s="12" t="s">
        <v>33</v>
      </c>
      <c r="AX838" s="12" t="s">
        <v>73</v>
      </c>
      <c r="AY838" s="230" t="s">
        <v>147</v>
      </c>
    </row>
    <row r="839" s="13" customFormat="1">
      <c r="A839" s="13"/>
      <c r="B839" s="231"/>
      <c r="C839" s="232"/>
      <c r="D839" s="222" t="s">
        <v>154</v>
      </c>
      <c r="E839" s="233" t="s">
        <v>19</v>
      </c>
      <c r="F839" s="234" t="s">
        <v>1788</v>
      </c>
      <c r="G839" s="232"/>
      <c r="H839" s="235">
        <v>11.76</v>
      </c>
      <c r="I839" s="236"/>
      <c r="J839" s="232"/>
      <c r="K839" s="232"/>
      <c r="L839" s="237"/>
      <c r="M839" s="238"/>
      <c r="N839" s="239"/>
      <c r="O839" s="239"/>
      <c r="P839" s="239"/>
      <c r="Q839" s="239"/>
      <c r="R839" s="239"/>
      <c r="S839" s="239"/>
      <c r="T839" s="240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241" t="s">
        <v>154</v>
      </c>
      <c r="AU839" s="241" t="s">
        <v>83</v>
      </c>
      <c r="AV839" s="13" t="s">
        <v>83</v>
      </c>
      <c r="AW839" s="13" t="s">
        <v>33</v>
      </c>
      <c r="AX839" s="13" t="s">
        <v>73</v>
      </c>
      <c r="AY839" s="241" t="s">
        <v>147</v>
      </c>
    </row>
    <row r="840" s="13" customFormat="1">
      <c r="A840" s="13"/>
      <c r="B840" s="231"/>
      <c r="C840" s="232"/>
      <c r="D840" s="222" t="s">
        <v>154</v>
      </c>
      <c r="E840" s="233" t="s">
        <v>19</v>
      </c>
      <c r="F840" s="234" t="s">
        <v>1789</v>
      </c>
      <c r="G840" s="232"/>
      <c r="H840" s="235">
        <v>-1.6000000000000001</v>
      </c>
      <c r="I840" s="236"/>
      <c r="J840" s="232"/>
      <c r="K840" s="232"/>
      <c r="L840" s="237"/>
      <c r="M840" s="238"/>
      <c r="N840" s="239"/>
      <c r="O840" s="239"/>
      <c r="P840" s="239"/>
      <c r="Q840" s="239"/>
      <c r="R840" s="239"/>
      <c r="S840" s="239"/>
      <c r="T840" s="240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241" t="s">
        <v>154</v>
      </c>
      <c r="AU840" s="241" t="s">
        <v>83</v>
      </c>
      <c r="AV840" s="13" t="s">
        <v>83</v>
      </c>
      <c r="AW840" s="13" t="s">
        <v>33</v>
      </c>
      <c r="AX840" s="13" t="s">
        <v>73</v>
      </c>
      <c r="AY840" s="241" t="s">
        <v>147</v>
      </c>
    </row>
    <row r="841" s="12" customFormat="1">
      <c r="A841" s="12"/>
      <c r="B841" s="220"/>
      <c r="C841" s="221"/>
      <c r="D841" s="222" t="s">
        <v>154</v>
      </c>
      <c r="E841" s="223" t="s">
        <v>19</v>
      </c>
      <c r="F841" s="224" t="s">
        <v>1790</v>
      </c>
      <c r="G841" s="221"/>
      <c r="H841" s="223" t="s">
        <v>19</v>
      </c>
      <c r="I841" s="225"/>
      <c r="J841" s="221"/>
      <c r="K841" s="221"/>
      <c r="L841" s="226"/>
      <c r="M841" s="227"/>
      <c r="N841" s="228"/>
      <c r="O841" s="228"/>
      <c r="P841" s="228"/>
      <c r="Q841" s="228"/>
      <c r="R841" s="228"/>
      <c r="S841" s="228"/>
      <c r="T841" s="229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T841" s="230" t="s">
        <v>154</v>
      </c>
      <c r="AU841" s="230" t="s">
        <v>83</v>
      </c>
      <c r="AV841" s="12" t="s">
        <v>81</v>
      </c>
      <c r="AW841" s="12" t="s">
        <v>33</v>
      </c>
      <c r="AX841" s="12" t="s">
        <v>73</v>
      </c>
      <c r="AY841" s="230" t="s">
        <v>147</v>
      </c>
    </row>
    <row r="842" s="13" customFormat="1">
      <c r="A842" s="13"/>
      <c r="B842" s="231"/>
      <c r="C842" s="232"/>
      <c r="D842" s="222" t="s">
        <v>154</v>
      </c>
      <c r="E842" s="233" t="s">
        <v>19</v>
      </c>
      <c r="F842" s="234" t="s">
        <v>1791</v>
      </c>
      <c r="G842" s="232"/>
      <c r="H842" s="235">
        <v>21.420000000000002</v>
      </c>
      <c r="I842" s="236"/>
      <c r="J842" s="232"/>
      <c r="K842" s="232"/>
      <c r="L842" s="237"/>
      <c r="M842" s="238"/>
      <c r="N842" s="239"/>
      <c r="O842" s="239"/>
      <c r="P842" s="239"/>
      <c r="Q842" s="239"/>
      <c r="R842" s="239"/>
      <c r="S842" s="239"/>
      <c r="T842" s="240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41" t="s">
        <v>154</v>
      </c>
      <c r="AU842" s="241" t="s">
        <v>83</v>
      </c>
      <c r="AV842" s="13" t="s">
        <v>83</v>
      </c>
      <c r="AW842" s="13" t="s">
        <v>33</v>
      </c>
      <c r="AX842" s="13" t="s">
        <v>73</v>
      </c>
      <c r="AY842" s="241" t="s">
        <v>147</v>
      </c>
    </row>
    <row r="843" s="13" customFormat="1">
      <c r="A843" s="13"/>
      <c r="B843" s="231"/>
      <c r="C843" s="232"/>
      <c r="D843" s="222" t="s">
        <v>154</v>
      </c>
      <c r="E843" s="233" t="s">
        <v>19</v>
      </c>
      <c r="F843" s="234" t="s">
        <v>1792</v>
      </c>
      <c r="G843" s="232"/>
      <c r="H843" s="235">
        <v>-6.2000000000000002</v>
      </c>
      <c r="I843" s="236"/>
      <c r="J843" s="232"/>
      <c r="K843" s="232"/>
      <c r="L843" s="237"/>
      <c r="M843" s="238"/>
      <c r="N843" s="239"/>
      <c r="O843" s="239"/>
      <c r="P843" s="239"/>
      <c r="Q843" s="239"/>
      <c r="R843" s="239"/>
      <c r="S843" s="239"/>
      <c r="T843" s="240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41" t="s">
        <v>154</v>
      </c>
      <c r="AU843" s="241" t="s">
        <v>83</v>
      </c>
      <c r="AV843" s="13" t="s">
        <v>83</v>
      </c>
      <c r="AW843" s="13" t="s">
        <v>33</v>
      </c>
      <c r="AX843" s="13" t="s">
        <v>73</v>
      </c>
      <c r="AY843" s="241" t="s">
        <v>147</v>
      </c>
    </row>
    <row r="844" s="12" customFormat="1">
      <c r="A844" s="12"/>
      <c r="B844" s="220"/>
      <c r="C844" s="221"/>
      <c r="D844" s="222" t="s">
        <v>154</v>
      </c>
      <c r="E844" s="223" t="s">
        <v>19</v>
      </c>
      <c r="F844" s="224" t="s">
        <v>1793</v>
      </c>
      <c r="G844" s="221"/>
      <c r="H844" s="223" t="s">
        <v>19</v>
      </c>
      <c r="I844" s="225"/>
      <c r="J844" s="221"/>
      <c r="K844" s="221"/>
      <c r="L844" s="226"/>
      <c r="M844" s="227"/>
      <c r="N844" s="228"/>
      <c r="O844" s="228"/>
      <c r="P844" s="228"/>
      <c r="Q844" s="228"/>
      <c r="R844" s="228"/>
      <c r="S844" s="228"/>
      <c r="T844" s="229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T844" s="230" t="s">
        <v>154</v>
      </c>
      <c r="AU844" s="230" t="s">
        <v>83</v>
      </c>
      <c r="AV844" s="12" t="s">
        <v>81</v>
      </c>
      <c r="AW844" s="12" t="s">
        <v>33</v>
      </c>
      <c r="AX844" s="12" t="s">
        <v>73</v>
      </c>
      <c r="AY844" s="230" t="s">
        <v>147</v>
      </c>
    </row>
    <row r="845" s="13" customFormat="1">
      <c r="A845" s="13"/>
      <c r="B845" s="231"/>
      <c r="C845" s="232"/>
      <c r="D845" s="222" t="s">
        <v>154</v>
      </c>
      <c r="E845" s="233" t="s">
        <v>19</v>
      </c>
      <c r="F845" s="234" t="s">
        <v>1794</v>
      </c>
      <c r="G845" s="232"/>
      <c r="H845" s="235">
        <v>11.130000000000001</v>
      </c>
      <c r="I845" s="236"/>
      <c r="J845" s="232"/>
      <c r="K845" s="232"/>
      <c r="L845" s="237"/>
      <c r="M845" s="238"/>
      <c r="N845" s="239"/>
      <c r="O845" s="239"/>
      <c r="P845" s="239"/>
      <c r="Q845" s="239"/>
      <c r="R845" s="239"/>
      <c r="S845" s="239"/>
      <c r="T845" s="240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41" t="s">
        <v>154</v>
      </c>
      <c r="AU845" s="241" t="s">
        <v>83</v>
      </c>
      <c r="AV845" s="13" t="s">
        <v>83</v>
      </c>
      <c r="AW845" s="13" t="s">
        <v>33</v>
      </c>
      <c r="AX845" s="13" t="s">
        <v>73</v>
      </c>
      <c r="AY845" s="241" t="s">
        <v>147</v>
      </c>
    </row>
    <row r="846" s="13" customFormat="1">
      <c r="A846" s="13"/>
      <c r="B846" s="231"/>
      <c r="C846" s="232"/>
      <c r="D846" s="222" t="s">
        <v>154</v>
      </c>
      <c r="E846" s="233" t="s">
        <v>19</v>
      </c>
      <c r="F846" s="234" t="s">
        <v>1795</v>
      </c>
      <c r="G846" s="232"/>
      <c r="H846" s="235">
        <v>-1.3999999999999999</v>
      </c>
      <c r="I846" s="236"/>
      <c r="J846" s="232"/>
      <c r="K846" s="232"/>
      <c r="L846" s="237"/>
      <c r="M846" s="238"/>
      <c r="N846" s="239"/>
      <c r="O846" s="239"/>
      <c r="P846" s="239"/>
      <c r="Q846" s="239"/>
      <c r="R846" s="239"/>
      <c r="S846" s="239"/>
      <c r="T846" s="240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41" t="s">
        <v>154</v>
      </c>
      <c r="AU846" s="241" t="s">
        <v>83</v>
      </c>
      <c r="AV846" s="13" t="s">
        <v>83</v>
      </c>
      <c r="AW846" s="13" t="s">
        <v>33</v>
      </c>
      <c r="AX846" s="13" t="s">
        <v>73</v>
      </c>
      <c r="AY846" s="241" t="s">
        <v>147</v>
      </c>
    </row>
    <row r="847" s="12" customFormat="1">
      <c r="A847" s="12"/>
      <c r="B847" s="220"/>
      <c r="C847" s="221"/>
      <c r="D847" s="222" t="s">
        <v>154</v>
      </c>
      <c r="E847" s="223" t="s">
        <v>19</v>
      </c>
      <c r="F847" s="224" t="s">
        <v>902</v>
      </c>
      <c r="G847" s="221"/>
      <c r="H847" s="223" t="s">
        <v>19</v>
      </c>
      <c r="I847" s="225"/>
      <c r="J847" s="221"/>
      <c r="K847" s="221"/>
      <c r="L847" s="226"/>
      <c r="M847" s="227"/>
      <c r="N847" s="228"/>
      <c r="O847" s="228"/>
      <c r="P847" s="228"/>
      <c r="Q847" s="228"/>
      <c r="R847" s="228"/>
      <c r="S847" s="228"/>
      <c r="T847" s="229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T847" s="230" t="s">
        <v>154</v>
      </c>
      <c r="AU847" s="230" t="s">
        <v>83</v>
      </c>
      <c r="AV847" s="12" t="s">
        <v>81</v>
      </c>
      <c r="AW847" s="12" t="s">
        <v>33</v>
      </c>
      <c r="AX847" s="12" t="s">
        <v>73</v>
      </c>
      <c r="AY847" s="230" t="s">
        <v>147</v>
      </c>
    </row>
    <row r="848" s="13" customFormat="1">
      <c r="A848" s="13"/>
      <c r="B848" s="231"/>
      <c r="C848" s="232"/>
      <c r="D848" s="222" t="s">
        <v>154</v>
      </c>
      <c r="E848" s="233" t="s">
        <v>19</v>
      </c>
      <c r="F848" s="234" t="s">
        <v>1796</v>
      </c>
      <c r="G848" s="232"/>
      <c r="H848" s="235">
        <v>21.84</v>
      </c>
      <c r="I848" s="236"/>
      <c r="J848" s="232"/>
      <c r="K848" s="232"/>
      <c r="L848" s="237"/>
      <c r="M848" s="238"/>
      <c r="N848" s="239"/>
      <c r="O848" s="239"/>
      <c r="P848" s="239"/>
      <c r="Q848" s="239"/>
      <c r="R848" s="239"/>
      <c r="S848" s="239"/>
      <c r="T848" s="240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41" t="s">
        <v>154</v>
      </c>
      <c r="AU848" s="241" t="s">
        <v>83</v>
      </c>
      <c r="AV848" s="13" t="s">
        <v>83</v>
      </c>
      <c r="AW848" s="13" t="s">
        <v>33</v>
      </c>
      <c r="AX848" s="13" t="s">
        <v>73</v>
      </c>
      <c r="AY848" s="241" t="s">
        <v>147</v>
      </c>
    </row>
    <row r="849" s="13" customFormat="1">
      <c r="A849" s="13"/>
      <c r="B849" s="231"/>
      <c r="C849" s="232"/>
      <c r="D849" s="222" t="s">
        <v>154</v>
      </c>
      <c r="E849" s="233" t="s">
        <v>19</v>
      </c>
      <c r="F849" s="234" t="s">
        <v>1797</v>
      </c>
      <c r="G849" s="232"/>
      <c r="H849" s="235">
        <v>-4.2000000000000002</v>
      </c>
      <c r="I849" s="236"/>
      <c r="J849" s="232"/>
      <c r="K849" s="232"/>
      <c r="L849" s="237"/>
      <c r="M849" s="238"/>
      <c r="N849" s="239"/>
      <c r="O849" s="239"/>
      <c r="P849" s="239"/>
      <c r="Q849" s="239"/>
      <c r="R849" s="239"/>
      <c r="S849" s="239"/>
      <c r="T849" s="240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41" t="s">
        <v>154</v>
      </c>
      <c r="AU849" s="241" t="s">
        <v>83</v>
      </c>
      <c r="AV849" s="13" t="s">
        <v>83</v>
      </c>
      <c r="AW849" s="13" t="s">
        <v>33</v>
      </c>
      <c r="AX849" s="13" t="s">
        <v>73</v>
      </c>
      <c r="AY849" s="241" t="s">
        <v>147</v>
      </c>
    </row>
    <row r="850" s="12" customFormat="1">
      <c r="A850" s="12"/>
      <c r="B850" s="220"/>
      <c r="C850" s="221"/>
      <c r="D850" s="222" t="s">
        <v>154</v>
      </c>
      <c r="E850" s="223" t="s">
        <v>19</v>
      </c>
      <c r="F850" s="224" t="s">
        <v>1777</v>
      </c>
      <c r="G850" s="221"/>
      <c r="H850" s="223" t="s">
        <v>19</v>
      </c>
      <c r="I850" s="225"/>
      <c r="J850" s="221"/>
      <c r="K850" s="221"/>
      <c r="L850" s="226"/>
      <c r="M850" s="227"/>
      <c r="N850" s="228"/>
      <c r="O850" s="228"/>
      <c r="P850" s="228"/>
      <c r="Q850" s="228"/>
      <c r="R850" s="228"/>
      <c r="S850" s="228"/>
      <c r="T850" s="229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T850" s="230" t="s">
        <v>154</v>
      </c>
      <c r="AU850" s="230" t="s">
        <v>83</v>
      </c>
      <c r="AV850" s="12" t="s">
        <v>81</v>
      </c>
      <c r="AW850" s="12" t="s">
        <v>33</v>
      </c>
      <c r="AX850" s="12" t="s">
        <v>73</v>
      </c>
      <c r="AY850" s="230" t="s">
        <v>147</v>
      </c>
    </row>
    <row r="851" s="13" customFormat="1">
      <c r="A851" s="13"/>
      <c r="B851" s="231"/>
      <c r="C851" s="232"/>
      <c r="D851" s="222" t="s">
        <v>154</v>
      </c>
      <c r="E851" s="233" t="s">
        <v>19</v>
      </c>
      <c r="F851" s="234" t="s">
        <v>1778</v>
      </c>
      <c r="G851" s="232"/>
      <c r="H851" s="235">
        <v>53.560000000000002</v>
      </c>
      <c r="I851" s="236"/>
      <c r="J851" s="232"/>
      <c r="K851" s="232"/>
      <c r="L851" s="237"/>
      <c r="M851" s="238"/>
      <c r="N851" s="239"/>
      <c r="O851" s="239"/>
      <c r="P851" s="239"/>
      <c r="Q851" s="239"/>
      <c r="R851" s="239"/>
      <c r="S851" s="239"/>
      <c r="T851" s="240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41" t="s">
        <v>154</v>
      </c>
      <c r="AU851" s="241" t="s">
        <v>83</v>
      </c>
      <c r="AV851" s="13" t="s">
        <v>83</v>
      </c>
      <c r="AW851" s="13" t="s">
        <v>33</v>
      </c>
      <c r="AX851" s="13" t="s">
        <v>73</v>
      </c>
      <c r="AY851" s="241" t="s">
        <v>147</v>
      </c>
    </row>
    <row r="852" s="12" customFormat="1">
      <c r="A852" s="12"/>
      <c r="B852" s="220"/>
      <c r="C852" s="221"/>
      <c r="D852" s="222" t="s">
        <v>154</v>
      </c>
      <c r="E852" s="223" t="s">
        <v>19</v>
      </c>
      <c r="F852" s="224" t="s">
        <v>904</v>
      </c>
      <c r="G852" s="221"/>
      <c r="H852" s="223" t="s">
        <v>19</v>
      </c>
      <c r="I852" s="225"/>
      <c r="J852" s="221"/>
      <c r="K852" s="221"/>
      <c r="L852" s="226"/>
      <c r="M852" s="227"/>
      <c r="N852" s="228"/>
      <c r="O852" s="228"/>
      <c r="P852" s="228"/>
      <c r="Q852" s="228"/>
      <c r="R852" s="228"/>
      <c r="S852" s="228"/>
      <c r="T852" s="229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T852" s="230" t="s">
        <v>154</v>
      </c>
      <c r="AU852" s="230" t="s">
        <v>83</v>
      </c>
      <c r="AV852" s="12" t="s">
        <v>81</v>
      </c>
      <c r="AW852" s="12" t="s">
        <v>33</v>
      </c>
      <c r="AX852" s="12" t="s">
        <v>73</v>
      </c>
      <c r="AY852" s="230" t="s">
        <v>147</v>
      </c>
    </row>
    <row r="853" s="13" customFormat="1">
      <c r="A853" s="13"/>
      <c r="B853" s="231"/>
      <c r="C853" s="232"/>
      <c r="D853" s="222" t="s">
        <v>154</v>
      </c>
      <c r="E853" s="233" t="s">
        <v>19</v>
      </c>
      <c r="F853" s="234" t="s">
        <v>1779</v>
      </c>
      <c r="G853" s="232"/>
      <c r="H853" s="235">
        <v>47.880000000000003</v>
      </c>
      <c r="I853" s="236"/>
      <c r="J853" s="232"/>
      <c r="K853" s="232"/>
      <c r="L853" s="237"/>
      <c r="M853" s="238"/>
      <c r="N853" s="239"/>
      <c r="O853" s="239"/>
      <c r="P853" s="239"/>
      <c r="Q853" s="239"/>
      <c r="R853" s="239"/>
      <c r="S853" s="239"/>
      <c r="T853" s="240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41" t="s">
        <v>154</v>
      </c>
      <c r="AU853" s="241" t="s">
        <v>83</v>
      </c>
      <c r="AV853" s="13" t="s">
        <v>83</v>
      </c>
      <c r="AW853" s="13" t="s">
        <v>33</v>
      </c>
      <c r="AX853" s="13" t="s">
        <v>73</v>
      </c>
      <c r="AY853" s="241" t="s">
        <v>147</v>
      </c>
    </row>
    <row r="854" s="13" customFormat="1">
      <c r="A854" s="13"/>
      <c r="B854" s="231"/>
      <c r="C854" s="232"/>
      <c r="D854" s="222" t="s">
        <v>154</v>
      </c>
      <c r="E854" s="233" t="s">
        <v>19</v>
      </c>
      <c r="F854" s="234" t="s">
        <v>1780</v>
      </c>
      <c r="G854" s="232"/>
      <c r="H854" s="235">
        <v>-1.8</v>
      </c>
      <c r="I854" s="236"/>
      <c r="J854" s="232"/>
      <c r="K854" s="232"/>
      <c r="L854" s="237"/>
      <c r="M854" s="238"/>
      <c r="N854" s="239"/>
      <c r="O854" s="239"/>
      <c r="P854" s="239"/>
      <c r="Q854" s="239"/>
      <c r="R854" s="239"/>
      <c r="S854" s="239"/>
      <c r="T854" s="240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41" t="s">
        <v>154</v>
      </c>
      <c r="AU854" s="241" t="s">
        <v>83</v>
      </c>
      <c r="AV854" s="13" t="s">
        <v>83</v>
      </c>
      <c r="AW854" s="13" t="s">
        <v>33</v>
      </c>
      <c r="AX854" s="13" t="s">
        <v>73</v>
      </c>
      <c r="AY854" s="241" t="s">
        <v>147</v>
      </c>
    </row>
    <row r="855" s="12" customFormat="1">
      <c r="A855" s="12"/>
      <c r="B855" s="220"/>
      <c r="C855" s="221"/>
      <c r="D855" s="222" t="s">
        <v>154</v>
      </c>
      <c r="E855" s="223" t="s">
        <v>19</v>
      </c>
      <c r="F855" s="224" t="s">
        <v>906</v>
      </c>
      <c r="G855" s="221"/>
      <c r="H855" s="223" t="s">
        <v>19</v>
      </c>
      <c r="I855" s="225"/>
      <c r="J855" s="221"/>
      <c r="K855" s="221"/>
      <c r="L855" s="226"/>
      <c r="M855" s="227"/>
      <c r="N855" s="228"/>
      <c r="O855" s="228"/>
      <c r="P855" s="228"/>
      <c r="Q855" s="228"/>
      <c r="R855" s="228"/>
      <c r="S855" s="228"/>
      <c r="T855" s="229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T855" s="230" t="s">
        <v>154</v>
      </c>
      <c r="AU855" s="230" t="s">
        <v>83</v>
      </c>
      <c r="AV855" s="12" t="s">
        <v>81</v>
      </c>
      <c r="AW855" s="12" t="s">
        <v>33</v>
      </c>
      <c r="AX855" s="12" t="s">
        <v>73</v>
      </c>
      <c r="AY855" s="230" t="s">
        <v>147</v>
      </c>
    </row>
    <row r="856" s="13" customFormat="1">
      <c r="A856" s="13"/>
      <c r="B856" s="231"/>
      <c r="C856" s="232"/>
      <c r="D856" s="222" t="s">
        <v>154</v>
      </c>
      <c r="E856" s="233" t="s">
        <v>19</v>
      </c>
      <c r="F856" s="234" t="s">
        <v>1781</v>
      </c>
      <c r="G856" s="232"/>
      <c r="H856" s="235">
        <v>47.759999999999998</v>
      </c>
      <c r="I856" s="236"/>
      <c r="J856" s="232"/>
      <c r="K856" s="232"/>
      <c r="L856" s="237"/>
      <c r="M856" s="238"/>
      <c r="N856" s="239"/>
      <c r="O856" s="239"/>
      <c r="P856" s="239"/>
      <c r="Q856" s="239"/>
      <c r="R856" s="239"/>
      <c r="S856" s="239"/>
      <c r="T856" s="240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241" t="s">
        <v>154</v>
      </c>
      <c r="AU856" s="241" t="s">
        <v>83</v>
      </c>
      <c r="AV856" s="13" t="s">
        <v>83</v>
      </c>
      <c r="AW856" s="13" t="s">
        <v>33</v>
      </c>
      <c r="AX856" s="13" t="s">
        <v>73</v>
      </c>
      <c r="AY856" s="241" t="s">
        <v>147</v>
      </c>
    </row>
    <row r="857" s="13" customFormat="1">
      <c r="A857" s="13"/>
      <c r="B857" s="231"/>
      <c r="C857" s="232"/>
      <c r="D857" s="222" t="s">
        <v>154</v>
      </c>
      <c r="E857" s="233" t="s">
        <v>19</v>
      </c>
      <c r="F857" s="234" t="s">
        <v>1780</v>
      </c>
      <c r="G857" s="232"/>
      <c r="H857" s="235">
        <v>-1.8</v>
      </c>
      <c r="I857" s="236"/>
      <c r="J857" s="232"/>
      <c r="K857" s="232"/>
      <c r="L857" s="237"/>
      <c r="M857" s="238"/>
      <c r="N857" s="239"/>
      <c r="O857" s="239"/>
      <c r="P857" s="239"/>
      <c r="Q857" s="239"/>
      <c r="R857" s="239"/>
      <c r="S857" s="239"/>
      <c r="T857" s="240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41" t="s">
        <v>154</v>
      </c>
      <c r="AU857" s="241" t="s">
        <v>83</v>
      </c>
      <c r="AV857" s="13" t="s">
        <v>83</v>
      </c>
      <c r="AW857" s="13" t="s">
        <v>33</v>
      </c>
      <c r="AX857" s="13" t="s">
        <v>73</v>
      </c>
      <c r="AY857" s="241" t="s">
        <v>147</v>
      </c>
    </row>
    <row r="858" s="12" customFormat="1">
      <c r="A858" s="12"/>
      <c r="B858" s="220"/>
      <c r="C858" s="221"/>
      <c r="D858" s="222" t="s">
        <v>154</v>
      </c>
      <c r="E858" s="223" t="s">
        <v>19</v>
      </c>
      <c r="F858" s="224" t="s">
        <v>908</v>
      </c>
      <c r="G858" s="221"/>
      <c r="H858" s="223" t="s">
        <v>19</v>
      </c>
      <c r="I858" s="225"/>
      <c r="J858" s="221"/>
      <c r="K858" s="221"/>
      <c r="L858" s="226"/>
      <c r="M858" s="227"/>
      <c r="N858" s="228"/>
      <c r="O858" s="228"/>
      <c r="P858" s="228"/>
      <c r="Q858" s="228"/>
      <c r="R858" s="228"/>
      <c r="S858" s="228"/>
      <c r="T858" s="229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T858" s="230" t="s">
        <v>154</v>
      </c>
      <c r="AU858" s="230" t="s">
        <v>83</v>
      </c>
      <c r="AV858" s="12" t="s">
        <v>81</v>
      </c>
      <c r="AW858" s="12" t="s">
        <v>33</v>
      </c>
      <c r="AX858" s="12" t="s">
        <v>73</v>
      </c>
      <c r="AY858" s="230" t="s">
        <v>147</v>
      </c>
    </row>
    <row r="859" s="13" customFormat="1">
      <c r="A859" s="13"/>
      <c r="B859" s="231"/>
      <c r="C859" s="232"/>
      <c r="D859" s="222" t="s">
        <v>154</v>
      </c>
      <c r="E859" s="233" t="s">
        <v>19</v>
      </c>
      <c r="F859" s="234" t="s">
        <v>1798</v>
      </c>
      <c r="G859" s="232"/>
      <c r="H859" s="235">
        <v>23.100000000000001</v>
      </c>
      <c r="I859" s="236"/>
      <c r="J859" s="232"/>
      <c r="K859" s="232"/>
      <c r="L859" s="237"/>
      <c r="M859" s="238"/>
      <c r="N859" s="239"/>
      <c r="O859" s="239"/>
      <c r="P859" s="239"/>
      <c r="Q859" s="239"/>
      <c r="R859" s="239"/>
      <c r="S859" s="239"/>
      <c r="T859" s="240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41" t="s">
        <v>154</v>
      </c>
      <c r="AU859" s="241" t="s">
        <v>83</v>
      </c>
      <c r="AV859" s="13" t="s">
        <v>83</v>
      </c>
      <c r="AW859" s="13" t="s">
        <v>33</v>
      </c>
      <c r="AX859" s="13" t="s">
        <v>73</v>
      </c>
      <c r="AY859" s="241" t="s">
        <v>147</v>
      </c>
    </row>
    <row r="860" s="13" customFormat="1">
      <c r="A860" s="13"/>
      <c r="B860" s="231"/>
      <c r="C860" s="232"/>
      <c r="D860" s="222" t="s">
        <v>154</v>
      </c>
      <c r="E860" s="233" t="s">
        <v>19</v>
      </c>
      <c r="F860" s="234" t="s">
        <v>1797</v>
      </c>
      <c r="G860" s="232"/>
      <c r="H860" s="235">
        <v>-4.2000000000000002</v>
      </c>
      <c r="I860" s="236"/>
      <c r="J860" s="232"/>
      <c r="K860" s="232"/>
      <c r="L860" s="237"/>
      <c r="M860" s="238"/>
      <c r="N860" s="239"/>
      <c r="O860" s="239"/>
      <c r="P860" s="239"/>
      <c r="Q860" s="239"/>
      <c r="R860" s="239"/>
      <c r="S860" s="239"/>
      <c r="T860" s="240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41" t="s">
        <v>154</v>
      </c>
      <c r="AU860" s="241" t="s">
        <v>83</v>
      </c>
      <c r="AV860" s="13" t="s">
        <v>83</v>
      </c>
      <c r="AW860" s="13" t="s">
        <v>33</v>
      </c>
      <c r="AX860" s="13" t="s">
        <v>73</v>
      </c>
      <c r="AY860" s="241" t="s">
        <v>147</v>
      </c>
    </row>
    <row r="861" s="15" customFormat="1">
      <c r="A861" s="15"/>
      <c r="B861" s="259"/>
      <c r="C861" s="260"/>
      <c r="D861" s="222" t="s">
        <v>154</v>
      </c>
      <c r="E861" s="261" t="s">
        <v>19</v>
      </c>
      <c r="F861" s="262" t="s">
        <v>287</v>
      </c>
      <c r="G861" s="260"/>
      <c r="H861" s="263">
        <v>217.24999999999997</v>
      </c>
      <c r="I861" s="264"/>
      <c r="J861" s="260"/>
      <c r="K861" s="260"/>
      <c r="L861" s="265"/>
      <c r="M861" s="266"/>
      <c r="N861" s="267"/>
      <c r="O861" s="267"/>
      <c r="P861" s="267"/>
      <c r="Q861" s="267"/>
      <c r="R861" s="267"/>
      <c r="S861" s="267"/>
      <c r="T861" s="268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T861" s="269" t="s">
        <v>154</v>
      </c>
      <c r="AU861" s="269" t="s">
        <v>83</v>
      </c>
      <c r="AV861" s="15" t="s">
        <v>152</v>
      </c>
      <c r="AW861" s="15" t="s">
        <v>33</v>
      </c>
      <c r="AX861" s="15" t="s">
        <v>81</v>
      </c>
      <c r="AY861" s="269" t="s">
        <v>147</v>
      </c>
    </row>
    <row r="862" s="2" customFormat="1" ht="24.15" customHeight="1">
      <c r="A862" s="40"/>
      <c r="B862" s="41"/>
      <c r="C862" s="273" t="s">
        <v>1799</v>
      </c>
      <c r="D862" s="273" t="s">
        <v>1040</v>
      </c>
      <c r="E862" s="274" t="s">
        <v>1800</v>
      </c>
      <c r="F862" s="275" t="s">
        <v>1801</v>
      </c>
      <c r="G862" s="276" t="s">
        <v>239</v>
      </c>
      <c r="H862" s="277">
        <v>228.113</v>
      </c>
      <c r="I862" s="278"/>
      <c r="J862" s="279">
        <f>ROUND(I862*H862,2)</f>
        <v>0</v>
      </c>
      <c r="K862" s="275" t="s">
        <v>240</v>
      </c>
      <c r="L862" s="280"/>
      <c r="M862" s="281" t="s">
        <v>19</v>
      </c>
      <c r="N862" s="282" t="s">
        <v>44</v>
      </c>
      <c r="O862" s="86"/>
      <c r="P862" s="216">
        <f>O862*H862</f>
        <v>0</v>
      </c>
      <c r="Q862" s="216">
        <v>0.018409999999999999</v>
      </c>
      <c r="R862" s="216">
        <f>Q862*H862</f>
        <v>4.1995603299999997</v>
      </c>
      <c r="S862" s="216">
        <v>0</v>
      </c>
      <c r="T862" s="217">
        <f>S862*H862</f>
        <v>0</v>
      </c>
      <c r="U862" s="40"/>
      <c r="V862" s="40"/>
      <c r="W862" s="40"/>
      <c r="X862" s="40"/>
      <c r="Y862" s="40"/>
      <c r="Z862" s="40"/>
      <c r="AA862" s="40"/>
      <c r="AB862" s="40"/>
      <c r="AC862" s="40"/>
      <c r="AD862" s="40"/>
      <c r="AE862" s="40"/>
      <c r="AR862" s="218" t="s">
        <v>474</v>
      </c>
      <c r="AT862" s="218" t="s">
        <v>1040</v>
      </c>
      <c r="AU862" s="218" t="s">
        <v>83</v>
      </c>
      <c r="AY862" s="19" t="s">
        <v>147</v>
      </c>
      <c r="BE862" s="219">
        <f>IF(N862="základní",J862,0)</f>
        <v>0</v>
      </c>
      <c r="BF862" s="219">
        <f>IF(N862="snížená",J862,0)</f>
        <v>0</v>
      </c>
      <c r="BG862" s="219">
        <f>IF(N862="zákl. přenesená",J862,0)</f>
        <v>0</v>
      </c>
      <c r="BH862" s="219">
        <f>IF(N862="sníž. přenesená",J862,0)</f>
        <v>0</v>
      </c>
      <c r="BI862" s="219">
        <f>IF(N862="nulová",J862,0)</f>
        <v>0</v>
      </c>
      <c r="BJ862" s="19" t="s">
        <v>81</v>
      </c>
      <c r="BK862" s="219">
        <f>ROUND(I862*H862,2)</f>
        <v>0</v>
      </c>
      <c r="BL862" s="19" t="s">
        <v>321</v>
      </c>
      <c r="BM862" s="218" t="s">
        <v>1802</v>
      </c>
    </row>
    <row r="863" s="13" customFormat="1">
      <c r="A863" s="13"/>
      <c r="B863" s="231"/>
      <c r="C863" s="232"/>
      <c r="D863" s="222" t="s">
        <v>154</v>
      </c>
      <c r="E863" s="233" t="s">
        <v>19</v>
      </c>
      <c r="F863" s="234" t="s">
        <v>1803</v>
      </c>
      <c r="G863" s="232"/>
      <c r="H863" s="235">
        <v>228.113</v>
      </c>
      <c r="I863" s="236"/>
      <c r="J863" s="232"/>
      <c r="K863" s="232"/>
      <c r="L863" s="237"/>
      <c r="M863" s="238"/>
      <c r="N863" s="239"/>
      <c r="O863" s="239"/>
      <c r="P863" s="239"/>
      <c r="Q863" s="239"/>
      <c r="R863" s="239"/>
      <c r="S863" s="239"/>
      <c r="T863" s="240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41" t="s">
        <v>154</v>
      </c>
      <c r="AU863" s="241" t="s">
        <v>83</v>
      </c>
      <c r="AV863" s="13" t="s">
        <v>83</v>
      </c>
      <c r="AW863" s="13" t="s">
        <v>33</v>
      </c>
      <c r="AX863" s="13" t="s">
        <v>81</v>
      </c>
      <c r="AY863" s="241" t="s">
        <v>147</v>
      </c>
    </row>
    <row r="864" s="2" customFormat="1" ht="33" customHeight="1">
      <c r="A864" s="40"/>
      <c r="B864" s="41"/>
      <c r="C864" s="207" t="s">
        <v>1804</v>
      </c>
      <c r="D864" s="207" t="s">
        <v>148</v>
      </c>
      <c r="E864" s="208" t="s">
        <v>1805</v>
      </c>
      <c r="F864" s="209" t="s">
        <v>1806</v>
      </c>
      <c r="G864" s="210" t="s">
        <v>252</v>
      </c>
      <c r="H864" s="211">
        <v>104.40000000000001</v>
      </c>
      <c r="I864" s="212"/>
      <c r="J864" s="213">
        <f>ROUND(I864*H864,2)</f>
        <v>0</v>
      </c>
      <c r="K864" s="209" t="s">
        <v>240</v>
      </c>
      <c r="L864" s="46"/>
      <c r="M864" s="214" t="s">
        <v>19</v>
      </c>
      <c r="N864" s="215" t="s">
        <v>44</v>
      </c>
      <c r="O864" s="86"/>
      <c r="P864" s="216">
        <f>O864*H864</f>
        <v>0</v>
      </c>
      <c r="Q864" s="216">
        <v>0.00020000000000000001</v>
      </c>
      <c r="R864" s="216">
        <f>Q864*H864</f>
        <v>0.020880000000000003</v>
      </c>
      <c r="S864" s="216">
        <v>0</v>
      </c>
      <c r="T864" s="217">
        <f>S864*H864</f>
        <v>0</v>
      </c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R864" s="218" t="s">
        <v>321</v>
      </c>
      <c r="AT864" s="218" t="s">
        <v>148</v>
      </c>
      <c r="AU864" s="218" t="s">
        <v>83</v>
      </c>
      <c r="AY864" s="19" t="s">
        <v>147</v>
      </c>
      <c r="BE864" s="219">
        <f>IF(N864="základní",J864,0)</f>
        <v>0</v>
      </c>
      <c r="BF864" s="219">
        <f>IF(N864="snížená",J864,0)</f>
        <v>0</v>
      </c>
      <c r="BG864" s="219">
        <f>IF(N864="zákl. přenesená",J864,0)</f>
        <v>0</v>
      </c>
      <c r="BH864" s="219">
        <f>IF(N864="sníž. přenesená",J864,0)</f>
        <v>0</v>
      </c>
      <c r="BI864" s="219">
        <f>IF(N864="nulová",J864,0)</f>
        <v>0</v>
      </c>
      <c r="BJ864" s="19" t="s">
        <v>81</v>
      </c>
      <c r="BK864" s="219">
        <f>ROUND(I864*H864,2)</f>
        <v>0</v>
      </c>
      <c r="BL864" s="19" t="s">
        <v>321</v>
      </c>
      <c r="BM864" s="218" t="s">
        <v>1807</v>
      </c>
    </row>
    <row r="865" s="2" customFormat="1">
      <c r="A865" s="40"/>
      <c r="B865" s="41"/>
      <c r="C865" s="42"/>
      <c r="D865" s="254" t="s">
        <v>242</v>
      </c>
      <c r="E865" s="42"/>
      <c r="F865" s="255" t="s">
        <v>1808</v>
      </c>
      <c r="G865" s="42"/>
      <c r="H865" s="42"/>
      <c r="I865" s="256"/>
      <c r="J865" s="42"/>
      <c r="K865" s="42"/>
      <c r="L865" s="46"/>
      <c r="M865" s="257"/>
      <c r="N865" s="258"/>
      <c r="O865" s="86"/>
      <c r="P865" s="86"/>
      <c r="Q865" s="86"/>
      <c r="R865" s="86"/>
      <c r="S865" s="86"/>
      <c r="T865" s="87"/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T865" s="19" t="s">
        <v>242</v>
      </c>
      <c r="AU865" s="19" t="s">
        <v>83</v>
      </c>
    </row>
    <row r="866" s="13" customFormat="1">
      <c r="A866" s="13"/>
      <c r="B866" s="231"/>
      <c r="C866" s="232"/>
      <c r="D866" s="222" t="s">
        <v>154</v>
      </c>
      <c r="E866" s="233" t="s">
        <v>19</v>
      </c>
      <c r="F866" s="234" t="s">
        <v>1809</v>
      </c>
      <c r="G866" s="232"/>
      <c r="H866" s="235">
        <v>47.799999999999997</v>
      </c>
      <c r="I866" s="236"/>
      <c r="J866" s="232"/>
      <c r="K866" s="232"/>
      <c r="L866" s="237"/>
      <c r="M866" s="238"/>
      <c r="N866" s="239"/>
      <c r="O866" s="239"/>
      <c r="P866" s="239"/>
      <c r="Q866" s="239"/>
      <c r="R866" s="239"/>
      <c r="S866" s="239"/>
      <c r="T866" s="240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41" t="s">
        <v>154</v>
      </c>
      <c r="AU866" s="241" t="s">
        <v>83</v>
      </c>
      <c r="AV866" s="13" t="s">
        <v>83</v>
      </c>
      <c r="AW866" s="13" t="s">
        <v>33</v>
      </c>
      <c r="AX866" s="13" t="s">
        <v>73</v>
      </c>
      <c r="AY866" s="241" t="s">
        <v>147</v>
      </c>
    </row>
    <row r="867" s="13" customFormat="1">
      <c r="A867" s="13"/>
      <c r="B867" s="231"/>
      <c r="C867" s="232"/>
      <c r="D867" s="222" t="s">
        <v>154</v>
      </c>
      <c r="E867" s="233" t="s">
        <v>19</v>
      </c>
      <c r="F867" s="234" t="s">
        <v>1810</v>
      </c>
      <c r="G867" s="232"/>
      <c r="H867" s="235">
        <v>8.8000000000000007</v>
      </c>
      <c r="I867" s="236"/>
      <c r="J867" s="232"/>
      <c r="K867" s="232"/>
      <c r="L867" s="237"/>
      <c r="M867" s="238"/>
      <c r="N867" s="239"/>
      <c r="O867" s="239"/>
      <c r="P867" s="239"/>
      <c r="Q867" s="239"/>
      <c r="R867" s="239"/>
      <c r="S867" s="239"/>
      <c r="T867" s="240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41" t="s">
        <v>154</v>
      </c>
      <c r="AU867" s="241" t="s">
        <v>83</v>
      </c>
      <c r="AV867" s="13" t="s">
        <v>83</v>
      </c>
      <c r="AW867" s="13" t="s">
        <v>33</v>
      </c>
      <c r="AX867" s="13" t="s">
        <v>73</v>
      </c>
      <c r="AY867" s="241" t="s">
        <v>147</v>
      </c>
    </row>
    <row r="868" s="13" customFormat="1">
      <c r="A868" s="13"/>
      <c r="B868" s="231"/>
      <c r="C868" s="232"/>
      <c r="D868" s="222" t="s">
        <v>154</v>
      </c>
      <c r="E868" s="233" t="s">
        <v>19</v>
      </c>
      <c r="F868" s="234" t="s">
        <v>1811</v>
      </c>
      <c r="G868" s="232"/>
      <c r="H868" s="235">
        <v>13</v>
      </c>
      <c r="I868" s="236"/>
      <c r="J868" s="232"/>
      <c r="K868" s="232"/>
      <c r="L868" s="237"/>
      <c r="M868" s="238"/>
      <c r="N868" s="239"/>
      <c r="O868" s="239"/>
      <c r="P868" s="239"/>
      <c r="Q868" s="239"/>
      <c r="R868" s="239"/>
      <c r="S868" s="239"/>
      <c r="T868" s="240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241" t="s">
        <v>154</v>
      </c>
      <c r="AU868" s="241" t="s">
        <v>83</v>
      </c>
      <c r="AV868" s="13" t="s">
        <v>83</v>
      </c>
      <c r="AW868" s="13" t="s">
        <v>33</v>
      </c>
      <c r="AX868" s="13" t="s">
        <v>73</v>
      </c>
      <c r="AY868" s="241" t="s">
        <v>147</v>
      </c>
    </row>
    <row r="869" s="13" customFormat="1">
      <c r="A869" s="13"/>
      <c r="B869" s="231"/>
      <c r="C869" s="232"/>
      <c r="D869" s="222" t="s">
        <v>154</v>
      </c>
      <c r="E869" s="233" t="s">
        <v>19</v>
      </c>
      <c r="F869" s="234" t="s">
        <v>1812</v>
      </c>
      <c r="G869" s="232"/>
      <c r="H869" s="235">
        <v>12</v>
      </c>
      <c r="I869" s="236"/>
      <c r="J869" s="232"/>
      <c r="K869" s="232"/>
      <c r="L869" s="237"/>
      <c r="M869" s="238"/>
      <c r="N869" s="239"/>
      <c r="O869" s="239"/>
      <c r="P869" s="239"/>
      <c r="Q869" s="239"/>
      <c r="R869" s="239"/>
      <c r="S869" s="239"/>
      <c r="T869" s="240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41" t="s">
        <v>154</v>
      </c>
      <c r="AU869" s="241" t="s">
        <v>83</v>
      </c>
      <c r="AV869" s="13" t="s">
        <v>83</v>
      </c>
      <c r="AW869" s="13" t="s">
        <v>33</v>
      </c>
      <c r="AX869" s="13" t="s">
        <v>73</v>
      </c>
      <c r="AY869" s="241" t="s">
        <v>147</v>
      </c>
    </row>
    <row r="870" s="13" customFormat="1">
      <c r="A870" s="13"/>
      <c r="B870" s="231"/>
      <c r="C870" s="232"/>
      <c r="D870" s="222" t="s">
        <v>154</v>
      </c>
      <c r="E870" s="233" t="s">
        <v>19</v>
      </c>
      <c r="F870" s="234" t="s">
        <v>1813</v>
      </c>
      <c r="G870" s="232"/>
      <c r="H870" s="235">
        <v>16.800000000000001</v>
      </c>
      <c r="I870" s="236"/>
      <c r="J870" s="232"/>
      <c r="K870" s="232"/>
      <c r="L870" s="237"/>
      <c r="M870" s="238"/>
      <c r="N870" s="239"/>
      <c r="O870" s="239"/>
      <c r="P870" s="239"/>
      <c r="Q870" s="239"/>
      <c r="R870" s="239"/>
      <c r="S870" s="239"/>
      <c r="T870" s="240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41" t="s">
        <v>154</v>
      </c>
      <c r="AU870" s="241" t="s">
        <v>83</v>
      </c>
      <c r="AV870" s="13" t="s">
        <v>83</v>
      </c>
      <c r="AW870" s="13" t="s">
        <v>33</v>
      </c>
      <c r="AX870" s="13" t="s">
        <v>73</v>
      </c>
      <c r="AY870" s="241" t="s">
        <v>147</v>
      </c>
    </row>
    <row r="871" s="13" customFormat="1">
      <c r="A871" s="13"/>
      <c r="B871" s="231"/>
      <c r="C871" s="232"/>
      <c r="D871" s="222" t="s">
        <v>154</v>
      </c>
      <c r="E871" s="233" t="s">
        <v>19</v>
      </c>
      <c r="F871" s="234" t="s">
        <v>1814</v>
      </c>
      <c r="G871" s="232"/>
      <c r="H871" s="235">
        <v>6</v>
      </c>
      <c r="I871" s="236"/>
      <c r="J871" s="232"/>
      <c r="K871" s="232"/>
      <c r="L871" s="237"/>
      <c r="M871" s="238"/>
      <c r="N871" s="239"/>
      <c r="O871" s="239"/>
      <c r="P871" s="239"/>
      <c r="Q871" s="239"/>
      <c r="R871" s="239"/>
      <c r="S871" s="239"/>
      <c r="T871" s="240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241" t="s">
        <v>154</v>
      </c>
      <c r="AU871" s="241" t="s">
        <v>83</v>
      </c>
      <c r="AV871" s="13" t="s">
        <v>83</v>
      </c>
      <c r="AW871" s="13" t="s">
        <v>33</v>
      </c>
      <c r="AX871" s="13" t="s">
        <v>73</v>
      </c>
      <c r="AY871" s="241" t="s">
        <v>147</v>
      </c>
    </row>
    <row r="872" s="15" customFormat="1">
      <c r="A872" s="15"/>
      <c r="B872" s="259"/>
      <c r="C872" s="260"/>
      <c r="D872" s="222" t="s">
        <v>154</v>
      </c>
      <c r="E872" s="261" t="s">
        <v>19</v>
      </c>
      <c r="F872" s="262" t="s">
        <v>287</v>
      </c>
      <c r="G872" s="260"/>
      <c r="H872" s="263">
        <v>104.39999999999999</v>
      </c>
      <c r="I872" s="264"/>
      <c r="J872" s="260"/>
      <c r="K872" s="260"/>
      <c r="L872" s="265"/>
      <c r="M872" s="266"/>
      <c r="N872" s="267"/>
      <c r="O872" s="267"/>
      <c r="P872" s="267"/>
      <c r="Q872" s="267"/>
      <c r="R872" s="267"/>
      <c r="S872" s="267"/>
      <c r="T872" s="268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T872" s="269" t="s">
        <v>154</v>
      </c>
      <c r="AU872" s="269" t="s">
        <v>83</v>
      </c>
      <c r="AV872" s="15" t="s">
        <v>152</v>
      </c>
      <c r="AW872" s="15" t="s">
        <v>33</v>
      </c>
      <c r="AX872" s="15" t="s">
        <v>81</v>
      </c>
      <c r="AY872" s="269" t="s">
        <v>147</v>
      </c>
    </row>
    <row r="873" s="2" customFormat="1" ht="16.5" customHeight="1">
      <c r="A873" s="40"/>
      <c r="B873" s="41"/>
      <c r="C873" s="273" t="s">
        <v>1815</v>
      </c>
      <c r="D873" s="273" t="s">
        <v>1040</v>
      </c>
      <c r="E873" s="274" t="s">
        <v>1816</v>
      </c>
      <c r="F873" s="275" t="s">
        <v>1817</v>
      </c>
      <c r="G873" s="276" t="s">
        <v>252</v>
      </c>
      <c r="H873" s="277">
        <v>109.62000000000001</v>
      </c>
      <c r="I873" s="278"/>
      <c r="J873" s="279">
        <f>ROUND(I873*H873,2)</f>
        <v>0</v>
      </c>
      <c r="K873" s="275" t="s">
        <v>240</v>
      </c>
      <c r="L873" s="280"/>
      <c r="M873" s="281" t="s">
        <v>19</v>
      </c>
      <c r="N873" s="282" t="s">
        <v>44</v>
      </c>
      <c r="O873" s="86"/>
      <c r="P873" s="216">
        <f>O873*H873</f>
        <v>0</v>
      </c>
      <c r="Q873" s="216">
        <v>0.00032000000000000003</v>
      </c>
      <c r="R873" s="216">
        <f>Q873*H873</f>
        <v>0.035078400000000003</v>
      </c>
      <c r="S873" s="216">
        <v>0</v>
      </c>
      <c r="T873" s="217">
        <f>S873*H873</f>
        <v>0</v>
      </c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R873" s="218" t="s">
        <v>474</v>
      </c>
      <c r="AT873" s="218" t="s">
        <v>1040</v>
      </c>
      <c r="AU873" s="218" t="s">
        <v>83</v>
      </c>
      <c r="AY873" s="19" t="s">
        <v>147</v>
      </c>
      <c r="BE873" s="219">
        <f>IF(N873="základní",J873,0)</f>
        <v>0</v>
      </c>
      <c r="BF873" s="219">
        <f>IF(N873="snížená",J873,0)</f>
        <v>0</v>
      </c>
      <c r="BG873" s="219">
        <f>IF(N873="zákl. přenesená",J873,0)</f>
        <v>0</v>
      </c>
      <c r="BH873" s="219">
        <f>IF(N873="sníž. přenesená",J873,0)</f>
        <v>0</v>
      </c>
      <c r="BI873" s="219">
        <f>IF(N873="nulová",J873,0)</f>
        <v>0</v>
      </c>
      <c r="BJ873" s="19" t="s">
        <v>81</v>
      </c>
      <c r="BK873" s="219">
        <f>ROUND(I873*H873,2)</f>
        <v>0</v>
      </c>
      <c r="BL873" s="19" t="s">
        <v>321</v>
      </c>
      <c r="BM873" s="218" t="s">
        <v>1818</v>
      </c>
    </row>
    <row r="874" s="13" customFormat="1">
      <c r="A874" s="13"/>
      <c r="B874" s="231"/>
      <c r="C874" s="232"/>
      <c r="D874" s="222" t="s">
        <v>154</v>
      </c>
      <c r="E874" s="233" t="s">
        <v>19</v>
      </c>
      <c r="F874" s="234" t="s">
        <v>1819</v>
      </c>
      <c r="G874" s="232"/>
      <c r="H874" s="235">
        <v>109.62000000000001</v>
      </c>
      <c r="I874" s="236"/>
      <c r="J874" s="232"/>
      <c r="K874" s="232"/>
      <c r="L874" s="237"/>
      <c r="M874" s="238"/>
      <c r="N874" s="239"/>
      <c r="O874" s="239"/>
      <c r="P874" s="239"/>
      <c r="Q874" s="239"/>
      <c r="R874" s="239"/>
      <c r="S874" s="239"/>
      <c r="T874" s="240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41" t="s">
        <v>154</v>
      </c>
      <c r="AU874" s="241" t="s">
        <v>83</v>
      </c>
      <c r="AV874" s="13" t="s">
        <v>83</v>
      </c>
      <c r="AW874" s="13" t="s">
        <v>33</v>
      </c>
      <c r="AX874" s="13" t="s">
        <v>81</v>
      </c>
      <c r="AY874" s="241" t="s">
        <v>147</v>
      </c>
    </row>
    <row r="875" s="2" customFormat="1" ht="33" customHeight="1">
      <c r="A875" s="40"/>
      <c r="B875" s="41"/>
      <c r="C875" s="207" t="s">
        <v>1820</v>
      </c>
      <c r="D875" s="207" t="s">
        <v>148</v>
      </c>
      <c r="E875" s="208" t="s">
        <v>1821</v>
      </c>
      <c r="F875" s="209" t="s">
        <v>1822</v>
      </c>
      <c r="G875" s="210" t="s">
        <v>252</v>
      </c>
      <c r="H875" s="211">
        <v>106.7</v>
      </c>
      <c r="I875" s="212"/>
      <c r="J875" s="213">
        <f>ROUND(I875*H875,2)</f>
        <v>0</v>
      </c>
      <c r="K875" s="209" t="s">
        <v>240</v>
      </c>
      <c r="L875" s="46"/>
      <c r="M875" s="214" t="s">
        <v>19</v>
      </c>
      <c r="N875" s="215" t="s">
        <v>44</v>
      </c>
      <c r="O875" s="86"/>
      <c r="P875" s="216">
        <f>O875*H875</f>
        <v>0</v>
      </c>
      <c r="Q875" s="216">
        <v>0.00018000000000000001</v>
      </c>
      <c r="R875" s="216">
        <f>Q875*H875</f>
        <v>0.019206000000000001</v>
      </c>
      <c r="S875" s="216">
        <v>0</v>
      </c>
      <c r="T875" s="217">
        <f>S875*H875</f>
        <v>0</v>
      </c>
      <c r="U875" s="40"/>
      <c r="V875" s="40"/>
      <c r="W875" s="40"/>
      <c r="X875" s="40"/>
      <c r="Y875" s="40"/>
      <c r="Z875" s="40"/>
      <c r="AA875" s="40"/>
      <c r="AB875" s="40"/>
      <c r="AC875" s="40"/>
      <c r="AD875" s="40"/>
      <c r="AE875" s="40"/>
      <c r="AR875" s="218" t="s">
        <v>321</v>
      </c>
      <c r="AT875" s="218" t="s">
        <v>148</v>
      </c>
      <c r="AU875" s="218" t="s">
        <v>83</v>
      </c>
      <c r="AY875" s="19" t="s">
        <v>147</v>
      </c>
      <c r="BE875" s="219">
        <f>IF(N875="základní",J875,0)</f>
        <v>0</v>
      </c>
      <c r="BF875" s="219">
        <f>IF(N875="snížená",J875,0)</f>
        <v>0</v>
      </c>
      <c r="BG875" s="219">
        <f>IF(N875="zákl. přenesená",J875,0)</f>
        <v>0</v>
      </c>
      <c r="BH875" s="219">
        <f>IF(N875="sníž. přenesená",J875,0)</f>
        <v>0</v>
      </c>
      <c r="BI875" s="219">
        <f>IF(N875="nulová",J875,0)</f>
        <v>0</v>
      </c>
      <c r="BJ875" s="19" t="s">
        <v>81</v>
      </c>
      <c r="BK875" s="219">
        <f>ROUND(I875*H875,2)</f>
        <v>0</v>
      </c>
      <c r="BL875" s="19" t="s">
        <v>321</v>
      </c>
      <c r="BM875" s="218" t="s">
        <v>1823</v>
      </c>
    </row>
    <row r="876" s="2" customFormat="1">
      <c r="A876" s="40"/>
      <c r="B876" s="41"/>
      <c r="C876" s="42"/>
      <c r="D876" s="254" t="s">
        <v>242</v>
      </c>
      <c r="E876" s="42"/>
      <c r="F876" s="255" t="s">
        <v>1824</v>
      </c>
      <c r="G876" s="42"/>
      <c r="H876" s="42"/>
      <c r="I876" s="256"/>
      <c r="J876" s="42"/>
      <c r="K876" s="42"/>
      <c r="L876" s="46"/>
      <c r="M876" s="257"/>
      <c r="N876" s="258"/>
      <c r="O876" s="86"/>
      <c r="P876" s="86"/>
      <c r="Q876" s="86"/>
      <c r="R876" s="86"/>
      <c r="S876" s="86"/>
      <c r="T876" s="87"/>
      <c r="U876" s="40"/>
      <c r="V876" s="40"/>
      <c r="W876" s="40"/>
      <c r="X876" s="40"/>
      <c r="Y876" s="40"/>
      <c r="Z876" s="40"/>
      <c r="AA876" s="40"/>
      <c r="AB876" s="40"/>
      <c r="AC876" s="40"/>
      <c r="AD876" s="40"/>
      <c r="AE876" s="40"/>
      <c r="AT876" s="19" t="s">
        <v>242</v>
      </c>
      <c r="AU876" s="19" t="s">
        <v>83</v>
      </c>
    </row>
    <row r="877" s="12" customFormat="1">
      <c r="A877" s="12"/>
      <c r="B877" s="220"/>
      <c r="C877" s="221"/>
      <c r="D877" s="222" t="s">
        <v>154</v>
      </c>
      <c r="E877" s="223" t="s">
        <v>19</v>
      </c>
      <c r="F877" s="224" t="s">
        <v>344</v>
      </c>
      <c r="G877" s="221"/>
      <c r="H877" s="223" t="s">
        <v>19</v>
      </c>
      <c r="I877" s="225"/>
      <c r="J877" s="221"/>
      <c r="K877" s="221"/>
      <c r="L877" s="226"/>
      <c r="M877" s="227"/>
      <c r="N877" s="228"/>
      <c r="O877" s="228"/>
      <c r="P877" s="228"/>
      <c r="Q877" s="228"/>
      <c r="R877" s="228"/>
      <c r="S877" s="228"/>
      <c r="T877" s="229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T877" s="230" t="s">
        <v>154</v>
      </c>
      <c r="AU877" s="230" t="s">
        <v>83</v>
      </c>
      <c r="AV877" s="12" t="s">
        <v>81</v>
      </c>
      <c r="AW877" s="12" t="s">
        <v>33</v>
      </c>
      <c r="AX877" s="12" t="s">
        <v>73</v>
      </c>
      <c r="AY877" s="230" t="s">
        <v>147</v>
      </c>
    </row>
    <row r="878" s="12" customFormat="1">
      <c r="A878" s="12"/>
      <c r="B878" s="220"/>
      <c r="C878" s="221"/>
      <c r="D878" s="222" t="s">
        <v>154</v>
      </c>
      <c r="E878" s="223" t="s">
        <v>19</v>
      </c>
      <c r="F878" s="224" t="s">
        <v>1787</v>
      </c>
      <c r="G878" s="221"/>
      <c r="H878" s="223" t="s">
        <v>19</v>
      </c>
      <c r="I878" s="225"/>
      <c r="J878" s="221"/>
      <c r="K878" s="221"/>
      <c r="L878" s="226"/>
      <c r="M878" s="227"/>
      <c r="N878" s="228"/>
      <c r="O878" s="228"/>
      <c r="P878" s="228"/>
      <c r="Q878" s="228"/>
      <c r="R878" s="228"/>
      <c r="S878" s="228"/>
      <c r="T878" s="229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T878" s="230" t="s">
        <v>154</v>
      </c>
      <c r="AU878" s="230" t="s">
        <v>83</v>
      </c>
      <c r="AV878" s="12" t="s">
        <v>81</v>
      </c>
      <c r="AW878" s="12" t="s">
        <v>33</v>
      </c>
      <c r="AX878" s="12" t="s">
        <v>73</v>
      </c>
      <c r="AY878" s="230" t="s">
        <v>147</v>
      </c>
    </row>
    <row r="879" s="13" customFormat="1">
      <c r="A879" s="13"/>
      <c r="B879" s="231"/>
      <c r="C879" s="232"/>
      <c r="D879" s="222" t="s">
        <v>154</v>
      </c>
      <c r="E879" s="233" t="s">
        <v>19</v>
      </c>
      <c r="F879" s="234" t="s">
        <v>1825</v>
      </c>
      <c r="G879" s="232"/>
      <c r="H879" s="235">
        <v>5.5999999999999996</v>
      </c>
      <c r="I879" s="236"/>
      <c r="J879" s="232"/>
      <c r="K879" s="232"/>
      <c r="L879" s="237"/>
      <c r="M879" s="238"/>
      <c r="N879" s="239"/>
      <c r="O879" s="239"/>
      <c r="P879" s="239"/>
      <c r="Q879" s="239"/>
      <c r="R879" s="239"/>
      <c r="S879" s="239"/>
      <c r="T879" s="240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41" t="s">
        <v>154</v>
      </c>
      <c r="AU879" s="241" t="s">
        <v>83</v>
      </c>
      <c r="AV879" s="13" t="s">
        <v>83</v>
      </c>
      <c r="AW879" s="13" t="s">
        <v>33</v>
      </c>
      <c r="AX879" s="13" t="s">
        <v>73</v>
      </c>
      <c r="AY879" s="241" t="s">
        <v>147</v>
      </c>
    </row>
    <row r="880" s="12" customFormat="1">
      <c r="A880" s="12"/>
      <c r="B880" s="220"/>
      <c r="C880" s="221"/>
      <c r="D880" s="222" t="s">
        <v>154</v>
      </c>
      <c r="E880" s="223" t="s">
        <v>19</v>
      </c>
      <c r="F880" s="224" t="s">
        <v>1790</v>
      </c>
      <c r="G880" s="221"/>
      <c r="H880" s="223" t="s">
        <v>19</v>
      </c>
      <c r="I880" s="225"/>
      <c r="J880" s="221"/>
      <c r="K880" s="221"/>
      <c r="L880" s="226"/>
      <c r="M880" s="227"/>
      <c r="N880" s="228"/>
      <c r="O880" s="228"/>
      <c r="P880" s="228"/>
      <c r="Q880" s="228"/>
      <c r="R880" s="228"/>
      <c r="S880" s="228"/>
      <c r="T880" s="229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T880" s="230" t="s">
        <v>154</v>
      </c>
      <c r="AU880" s="230" t="s">
        <v>83</v>
      </c>
      <c r="AV880" s="12" t="s">
        <v>81</v>
      </c>
      <c r="AW880" s="12" t="s">
        <v>33</v>
      </c>
      <c r="AX880" s="12" t="s">
        <v>73</v>
      </c>
      <c r="AY880" s="230" t="s">
        <v>147</v>
      </c>
    </row>
    <row r="881" s="13" customFormat="1">
      <c r="A881" s="13"/>
      <c r="B881" s="231"/>
      <c r="C881" s="232"/>
      <c r="D881" s="222" t="s">
        <v>154</v>
      </c>
      <c r="E881" s="233" t="s">
        <v>19</v>
      </c>
      <c r="F881" s="234" t="s">
        <v>1826</v>
      </c>
      <c r="G881" s="232"/>
      <c r="H881" s="235">
        <v>10.199999999999999</v>
      </c>
      <c r="I881" s="236"/>
      <c r="J881" s="232"/>
      <c r="K881" s="232"/>
      <c r="L881" s="237"/>
      <c r="M881" s="238"/>
      <c r="N881" s="239"/>
      <c r="O881" s="239"/>
      <c r="P881" s="239"/>
      <c r="Q881" s="239"/>
      <c r="R881" s="239"/>
      <c r="S881" s="239"/>
      <c r="T881" s="240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41" t="s">
        <v>154</v>
      </c>
      <c r="AU881" s="241" t="s">
        <v>83</v>
      </c>
      <c r="AV881" s="13" t="s">
        <v>83</v>
      </c>
      <c r="AW881" s="13" t="s">
        <v>33</v>
      </c>
      <c r="AX881" s="13" t="s">
        <v>73</v>
      </c>
      <c r="AY881" s="241" t="s">
        <v>147</v>
      </c>
    </row>
    <row r="882" s="12" customFormat="1">
      <c r="A882" s="12"/>
      <c r="B882" s="220"/>
      <c r="C882" s="221"/>
      <c r="D882" s="222" t="s">
        <v>154</v>
      </c>
      <c r="E882" s="223" t="s">
        <v>19</v>
      </c>
      <c r="F882" s="224" t="s">
        <v>1793</v>
      </c>
      <c r="G882" s="221"/>
      <c r="H882" s="223" t="s">
        <v>19</v>
      </c>
      <c r="I882" s="225"/>
      <c r="J882" s="221"/>
      <c r="K882" s="221"/>
      <c r="L882" s="226"/>
      <c r="M882" s="227"/>
      <c r="N882" s="228"/>
      <c r="O882" s="228"/>
      <c r="P882" s="228"/>
      <c r="Q882" s="228"/>
      <c r="R882" s="228"/>
      <c r="S882" s="228"/>
      <c r="T882" s="229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T882" s="230" t="s">
        <v>154</v>
      </c>
      <c r="AU882" s="230" t="s">
        <v>83</v>
      </c>
      <c r="AV882" s="12" t="s">
        <v>81</v>
      </c>
      <c r="AW882" s="12" t="s">
        <v>33</v>
      </c>
      <c r="AX882" s="12" t="s">
        <v>73</v>
      </c>
      <c r="AY882" s="230" t="s">
        <v>147</v>
      </c>
    </row>
    <row r="883" s="13" customFormat="1">
      <c r="A883" s="13"/>
      <c r="B883" s="231"/>
      <c r="C883" s="232"/>
      <c r="D883" s="222" t="s">
        <v>154</v>
      </c>
      <c r="E883" s="233" t="s">
        <v>19</v>
      </c>
      <c r="F883" s="234" t="s">
        <v>1827</v>
      </c>
      <c r="G883" s="232"/>
      <c r="H883" s="235">
        <v>5.2999999999999998</v>
      </c>
      <c r="I883" s="236"/>
      <c r="J883" s="232"/>
      <c r="K883" s="232"/>
      <c r="L883" s="237"/>
      <c r="M883" s="238"/>
      <c r="N883" s="239"/>
      <c r="O883" s="239"/>
      <c r="P883" s="239"/>
      <c r="Q883" s="239"/>
      <c r="R883" s="239"/>
      <c r="S883" s="239"/>
      <c r="T883" s="240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41" t="s">
        <v>154</v>
      </c>
      <c r="AU883" s="241" t="s">
        <v>83</v>
      </c>
      <c r="AV883" s="13" t="s">
        <v>83</v>
      </c>
      <c r="AW883" s="13" t="s">
        <v>33</v>
      </c>
      <c r="AX883" s="13" t="s">
        <v>73</v>
      </c>
      <c r="AY883" s="241" t="s">
        <v>147</v>
      </c>
    </row>
    <row r="884" s="12" customFormat="1">
      <c r="A884" s="12"/>
      <c r="B884" s="220"/>
      <c r="C884" s="221"/>
      <c r="D884" s="222" t="s">
        <v>154</v>
      </c>
      <c r="E884" s="223" t="s">
        <v>19</v>
      </c>
      <c r="F884" s="224" t="s">
        <v>902</v>
      </c>
      <c r="G884" s="221"/>
      <c r="H884" s="223" t="s">
        <v>19</v>
      </c>
      <c r="I884" s="225"/>
      <c r="J884" s="221"/>
      <c r="K884" s="221"/>
      <c r="L884" s="226"/>
      <c r="M884" s="227"/>
      <c r="N884" s="228"/>
      <c r="O884" s="228"/>
      <c r="P884" s="228"/>
      <c r="Q884" s="228"/>
      <c r="R884" s="228"/>
      <c r="S884" s="228"/>
      <c r="T884" s="229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T884" s="230" t="s">
        <v>154</v>
      </c>
      <c r="AU884" s="230" t="s">
        <v>83</v>
      </c>
      <c r="AV884" s="12" t="s">
        <v>81</v>
      </c>
      <c r="AW884" s="12" t="s">
        <v>33</v>
      </c>
      <c r="AX884" s="12" t="s">
        <v>73</v>
      </c>
      <c r="AY884" s="230" t="s">
        <v>147</v>
      </c>
    </row>
    <row r="885" s="13" customFormat="1">
      <c r="A885" s="13"/>
      <c r="B885" s="231"/>
      <c r="C885" s="232"/>
      <c r="D885" s="222" t="s">
        <v>154</v>
      </c>
      <c r="E885" s="233" t="s">
        <v>19</v>
      </c>
      <c r="F885" s="234" t="s">
        <v>1828</v>
      </c>
      <c r="G885" s="232"/>
      <c r="H885" s="235">
        <v>10.4</v>
      </c>
      <c r="I885" s="236"/>
      <c r="J885" s="232"/>
      <c r="K885" s="232"/>
      <c r="L885" s="237"/>
      <c r="M885" s="238"/>
      <c r="N885" s="239"/>
      <c r="O885" s="239"/>
      <c r="P885" s="239"/>
      <c r="Q885" s="239"/>
      <c r="R885" s="239"/>
      <c r="S885" s="239"/>
      <c r="T885" s="240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41" t="s">
        <v>154</v>
      </c>
      <c r="AU885" s="241" t="s">
        <v>83</v>
      </c>
      <c r="AV885" s="13" t="s">
        <v>83</v>
      </c>
      <c r="AW885" s="13" t="s">
        <v>33</v>
      </c>
      <c r="AX885" s="13" t="s">
        <v>73</v>
      </c>
      <c r="AY885" s="241" t="s">
        <v>147</v>
      </c>
    </row>
    <row r="886" s="12" customFormat="1">
      <c r="A886" s="12"/>
      <c r="B886" s="220"/>
      <c r="C886" s="221"/>
      <c r="D886" s="222" t="s">
        <v>154</v>
      </c>
      <c r="E886" s="223" t="s">
        <v>19</v>
      </c>
      <c r="F886" s="224" t="s">
        <v>1777</v>
      </c>
      <c r="G886" s="221"/>
      <c r="H886" s="223" t="s">
        <v>19</v>
      </c>
      <c r="I886" s="225"/>
      <c r="J886" s="221"/>
      <c r="K886" s="221"/>
      <c r="L886" s="226"/>
      <c r="M886" s="227"/>
      <c r="N886" s="228"/>
      <c r="O886" s="228"/>
      <c r="P886" s="228"/>
      <c r="Q886" s="228"/>
      <c r="R886" s="228"/>
      <c r="S886" s="228"/>
      <c r="T886" s="229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T886" s="230" t="s">
        <v>154</v>
      </c>
      <c r="AU886" s="230" t="s">
        <v>83</v>
      </c>
      <c r="AV886" s="12" t="s">
        <v>81</v>
      </c>
      <c r="AW886" s="12" t="s">
        <v>33</v>
      </c>
      <c r="AX886" s="12" t="s">
        <v>73</v>
      </c>
      <c r="AY886" s="230" t="s">
        <v>147</v>
      </c>
    </row>
    <row r="887" s="13" customFormat="1">
      <c r="A887" s="13"/>
      <c r="B887" s="231"/>
      <c r="C887" s="232"/>
      <c r="D887" s="222" t="s">
        <v>154</v>
      </c>
      <c r="E887" s="233" t="s">
        <v>19</v>
      </c>
      <c r="F887" s="234" t="s">
        <v>1829</v>
      </c>
      <c r="G887" s="232"/>
      <c r="H887" s="235">
        <v>20.600000000000001</v>
      </c>
      <c r="I887" s="236"/>
      <c r="J887" s="232"/>
      <c r="K887" s="232"/>
      <c r="L887" s="237"/>
      <c r="M887" s="238"/>
      <c r="N887" s="239"/>
      <c r="O887" s="239"/>
      <c r="P887" s="239"/>
      <c r="Q887" s="239"/>
      <c r="R887" s="239"/>
      <c r="S887" s="239"/>
      <c r="T887" s="240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41" t="s">
        <v>154</v>
      </c>
      <c r="AU887" s="241" t="s">
        <v>83</v>
      </c>
      <c r="AV887" s="13" t="s">
        <v>83</v>
      </c>
      <c r="AW887" s="13" t="s">
        <v>33</v>
      </c>
      <c r="AX887" s="13" t="s">
        <v>73</v>
      </c>
      <c r="AY887" s="241" t="s">
        <v>147</v>
      </c>
    </row>
    <row r="888" s="12" customFormat="1">
      <c r="A888" s="12"/>
      <c r="B888" s="220"/>
      <c r="C888" s="221"/>
      <c r="D888" s="222" t="s">
        <v>154</v>
      </c>
      <c r="E888" s="223" t="s">
        <v>19</v>
      </c>
      <c r="F888" s="224" t="s">
        <v>904</v>
      </c>
      <c r="G888" s="221"/>
      <c r="H888" s="223" t="s">
        <v>19</v>
      </c>
      <c r="I888" s="225"/>
      <c r="J888" s="221"/>
      <c r="K888" s="221"/>
      <c r="L888" s="226"/>
      <c r="M888" s="227"/>
      <c r="N888" s="228"/>
      <c r="O888" s="228"/>
      <c r="P888" s="228"/>
      <c r="Q888" s="228"/>
      <c r="R888" s="228"/>
      <c r="S888" s="228"/>
      <c r="T888" s="229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T888" s="230" t="s">
        <v>154</v>
      </c>
      <c r="AU888" s="230" t="s">
        <v>83</v>
      </c>
      <c r="AV888" s="12" t="s">
        <v>81</v>
      </c>
      <c r="AW888" s="12" t="s">
        <v>33</v>
      </c>
      <c r="AX888" s="12" t="s">
        <v>73</v>
      </c>
      <c r="AY888" s="230" t="s">
        <v>147</v>
      </c>
    </row>
    <row r="889" s="13" customFormat="1">
      <c r="A889" s="13"/>
      <c r="B889" s="231"/>
      <c r="C889" s="232"/>
      <c r="D889" s="222" t="s">
        <v>154</v>
      </c>
      <c r="E889" s="233" t="s">
        <v>19</v>
      </c>
      <c r="F889" s="234" t="s">
        <v>1830</v>
      </c>
      <c r="G889" s="232"/>
      <c r="H889" s="235">
        <v>22.800000000000001</v>
      </c>
      <c r="I889" s="236"/>
      <c r="J889" s="232"/>
      <c r="K889" s="232"/>
      <c r="L889" s="237"/>
      <c r="M889" s="238"/>
      <c r="N889" s="239"/>
      <c r="O889" s="239"/>
      <c r="P889" s="239"/>
      <c r="Q889" s="239"/>
      <c r="R889" s="239"/>
      <c r="S889" s="239"/>
      <c r="T889" s="240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41" t="s">
        <v>154</v>
      </c>
      <c r="AU889" s="241" t="s">
        <v>83</v>
      </c>
      <c r="AV889" s="13" t="s">
        <v>83</v>
      </c>
      <c r="AW889" s="13" t="s">
        <v>33</v>
      </c>
      <c r="AX889" s="13" t="s">
        <v>73</v>
      </c>
      <c r="AY889" s="241" t="s">
        <v>147</v>
      </c>
    </row>
    <row r="890" s="12" customFormat="1">
      <c r="A890" s="12"/>
      <c r="B890" s="220"/>
      <c r="C890" s="221"/>
      <c r="D890" s="222" t="s">
        <v>154</v>
      </c>
      <c r="E890" s="223" t="s">
        <v>19</v>
      </c>
      <c r="F890" s="224" t="s">
        <v>906</v>
      </c>
      <c r="G890" s="221"/>
      <c r="H890" s="223" t="s">
        <v>19</v>
      </c>
      <c r="I890" s="225"/>
      <c r="J890" s="221"/>
      <c r="K890" s="221"/>
      <c r="L890" s="226"/>
      <c r="M890" s="227"/>
      <c r="N890" s="228"/>
      <c r="O890" s="228"/>
      <c r="P890" s="228"/>
      <c r="Q890" s="228"/>
      <c r="R890" s="228"/>
      <c r="S890" s="228"/>
      <c r="T890" s="229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T890" s="230" t="s">
        <v>154</v>
      </c>
      <c r="AU890" s="230" t="s">
        <v>83</v>
      </c>
      <c r="AV890" s="12" t="s">
        <v>81</v>
      </c>
      <c r="AW890" s="12" t="s">
        <v>33</v>
      </c>
      <c r="AX890" s="12" t="s">
        <v>73</v>
      </c>
      <c r="AY890" s="230" t="s">
        <v>147</v>
      </c>
    </row>
    <row r="891" s="13" customFormat="1">
      <c r="A891" s="13"/>
      <c r="B891" s="231"/>
      <c r="C891" s="232"/>
      <c r="D891" s="222" t="s">
        <v>154</v>
      </c>
      <c r="E891" s="233" t="s">
        <v>19</v>
      </c>
      <c r="F891" s="234" t="s">
        <v>1831</v>
      </c>
      <c r="G891" s="232"/>
      <c r="H891" s="235">
        <v>20.800000000000001</v>
      </c>
      <c r="I891" s="236"/>
      <c r="J891" s="232"/>
      <c r="K891" s="232"/>
      <c r="L891" s="237"/>
      <c r="M891" s="238"/>
      <c r="N891" s="239"/>
      <c r="O891" s="239"/>
      <c r="P891" s="239"/>
      <c r="Q891" s="239"/>
      <c r="R891" s="239"/>
      <c r="S891" s="239"/>
      <c r="T891" s="240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41" t="s">
        <v>154</v>
      </c>
      <c r="AU891" s="241" t="s">
        <v>83</v>
      </c>
      <c r="AV891" s="13" t="s">
        <v>83</v>
      </c>
      <c r="AW891" s="13" t="s">
        <v>33</v>
      </c>
      <c r="AX891" s="13" t="s">
        <v>73</v>
      </c>
      <c r="AY891" s="241" t="s">
        <v>147</v>
      </c>
    </row>
    <row r="892" s="12" customFormat="1">
      <c r="A892" s="12"/>
      <c r="B892" s="220"/>
      <c r="C892" s="221"/>
      <c r="D892" s="222" t="s">
        <v>154</v>
      </c>
      <c r="E892" s="223" t="s">
        <v>19</v>
      </c>
      <c r="F892" s="224" t="s">
        <v>908</v>
      </c>
      <c r="G892" s="221"/>
      <c r="H892" s="223" t="s">
        <v>19</v>
      </c>
      <c r="I892" s="225"/>
      <c r="J892" s="221"/>
      <c r="K892" s="221"/>
      <c r="L892" s="226"/>
      <c r="M892" s="227"/>
      <c r="N892" s="228"/>
      <c r="O892" s="228"/>
      <c r="P892" s="228"/>
      <c r="Q892" s="228"/>
      <c r="R892" s="228"/>
      <c r="S892" s="228"/>
      <c r="T892" s="229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T892" s="230" t="s">
        <v>154</v>
      </c>
      <c r="AU892" s="230" t="s">
        <v>83</v>
      </c>
      <c r="AV892" s="12" t="s">
        <v>81</v>
      </c>
      <c r="AW892" s="12" t="s">
        <v>33</v>
      </c>
      <c r="AX892" s="12" t="s">
        <v>73</v>
      </c>
      <c r="AY892" s="230" t="s">
        <v>147</v>
      </c>
    </row>
    <row r="893" s="13" customFormat="1">
      <c r="A893" s="13"/>
      <c r="B893" s="231"/>
      <c r="C893" s="232"/>
      <c r="D893" s="222" t="s">
        <v>154</v>
      </c>
      <c r="E893" s="233" t="s">
        <v>19</v>
      </c>
      <c r="F893" s="234" t="s">
        <v>1832</v>
      </c>
      <c r="G893" s="232"/>
      <c r="H893" s="235">
        <v>11</v>
      </c>
      <c r="I893" s="236"/>
      <c r="J893" s="232"/>
      <c r="K893" s="232"/>
      <c r="L893" s="237"/>
      <c r="M893" s="238"/>
      <c r="N893" s="239"/>
      <c r="O893" s="239"/>
      <c r="P893" s="239"/>
      <c r="Q893" s="239"/>
      <c r="R893" s="239"/>
      <c r="S893" s="239"/>
      <c r="T893" s="240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41" t="s">
        <v>154</v>
      </c>
      <c r="AU893" s="241" t="s">
        <v>83</v>
      </c>
      <c r="AV893" s="13" t="s">
        <v>83</v>
      </c>
      <c r="AW893" s="13" t="s">
        <v>33</v>
      </c>
      <c r="AX893" s="13" t="s">
        <v>73</v>
      </c>
      <c r="AY893" s="241" t="s">
        <v>147</v>
      </c>
    </row>
    <row r="894" s="15" customFormat="1">
      <c r="A894" s="15"/>
      <c r="B894" s="259"/>
      <c r="C894" s="260"/>
      <c r="D894" s="222" t="s">
        <v>154</v>
      </c>
      <c r="E894" s="261" t="s">
        <v>19</v>
      </c>
      <c r="F894" s="262" t="s">
        <v>287</v>
      </c>
      <c r="G894" s="260"/>
      <c r="H894" s="263">
        <v>106.7</v>
      </c>
      <c r="I894" s="264"/>
      <c r="J894" s="260"/>
      <c r="K894" s="260"/>
      <c r="L894" s="265"/>
      <c r="M894" s="266"/>
      <c r="N894" s="267"/>
      <c r="O894" s="267"/>
      <c r="P894" s="267"/>
      <c r="Q894" s="267"/>
      <c r="R894" s="267"/>
      <c r="S894" s="267"/>
      <c r="T894" s="268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T894" s="269" t="s">
        <v>154</v>
      </c>
      <c r="AU894" s="269" t="s">
        <v>83</v>
      </c>
      <c r="AV894" s="15" t="s">
        <v>152</v>
      </c>
      <c r="AW894" s="15" t="s">
        <v>33</v>
      </c>
      <c r="AX894" s="15" t="s">
        <v>81</v>
      </c>
      <c r="AY894" s="269" t="s">
        <v>147</v>
      </c>
    </row>
    <row r="895" s="2" customFormat="1" ht="16.5" customHeight="1">
      <c r="A895" s="40"/>
      <c r="B895" s="41"/>
      <c r="C895" s="273" t="s">
        <v>1833</v>
      </c>
      <c r="D895" s="273" t="s">
        <v>1040</v>
      </c>
      <c r="E895" s="274" t="s">
        <v>1816</v>
      </c>
      <c r="F895" s="275" t="s">
        <v>1817</v>
      </c>
      <c r="G895" s="276" t="s">
        <v>252</v>
      </c>
      <c r="H895" s="277">
        <v>112.035</v>
      </c>
      <c r="I895" s="278"/>
      <c r="J895" s="279">
        <f>ROUND(I895*H895,2)</f>
        <v>0</v>
      </c>
      <c r="K895" s="275" t="s">
        <v>240</v>
      </c>
      <c r="L895" s="280"/>
      <c r="M895" s="281" t="s">
        <v>19</v>
      </c>
      <c r="N895" s="282" t="s">
        <v>44</v>
      </c>
      <c r="O895" s="86"/>
      <c r="P895" s="216">
        <f>O895*H895</f>
        <v>0</v>
      </c>
      <c r="Q895" s="216">
        <v>0.00032000000000000003</v>
      </c>
      <c r="R895" s="216">
        <f>Q895*H895</f>
        <v>0.0358512</v>
      </c>
      <c r="S895" s="216">
        <v>0</v>
      </c>
      <c r="T895" s="217">
        <f>S895*H895</f>
        <v>0</v>
      </c>
      <c r="U895" s="40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  <c r="AR895" s="218" t="s">
        <v>474</v>
      </c>
      <c r="AT895" s="218" t="s">
        <v>1040</v>
      </c>
      <c r="AU895" s="218" t="s">
        <v>83</v>
      </c>
      <c r="AY895" s="19" t="s">
        <v>147</v>
      </c>
      <c r="BE895" s="219">
        <f>IF(N895="základní",J895,0)</f>
        <v>0</v>
      </c>
      <c r="BF895" s="219">
        <f>IF(N895="snížená",J895,0)</f>
        <v>0</v>
      </c>
      <c r="BG895" s="219">
        <f>IF(N895="zákl. přenesená",J895,0)</f>
        <v>0</v>
      </c>
      <c r="BH895" s="219">
        <f>IF(N895="sníž. přenesená",J895,0)</f>
        <v>0</v>
      </c>
      <c r="BI895" s="219">
        <f>IF(N895="nulová",J895,0)</f>
        <v>0</v>
      </c>
      <c r="BJ895" s="19" t="s">
        <v>81</v>
      </c>
      <c r="BK895" s="219">
        <f>ROUND(I895*H895,2)</f>
        <v>0</v>
      </c>
      <c r="BL895" s="19" t="s">
        <v>321</v>
      </c>
      <c r="BM895" s="218" t="s">
        <v>1834</v>
      </c>
    </row>
    <row r="896" s="13" customFormat="1">
      <c r="A896" s="13"/>
      <c r="B896" s="231"/>
      <c r="C896" s="232"/>
      <c r="D896" s="222" t="s">
        <v>154</v>
      </c>
      <c r="E896" s="233" t="s">
        <v>19</v>
      </c>
      <c r="F896" s="234" t="s">
        <v>1835</v>
      </c>
      <c r="G896" s="232"/>
      <c r="H896" s="235">
        <v>112.035</v>
      </c>
      <c r="I896" s="236"/>
      <c r="J896" s="232"/>
      <c r="K896" s="232"/>
      <c r="L896" s="237"/>
      <c r="M896" s="238"/>
      <c r="N896" s="239"/>
      <c r="O896" s="239"/>
      <c r="P896" s="239"/>
      <c r="Q896" s="239"/>
      <c r="R896" s="239"/>
      <c r="S896" s="239"/>
      <c r="T896" s="240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41" t="s">
        <v>154</v>
      </c>
      <c r="AU896" s="241" t="s">
        <v>83</v>
      </c>
      <c r="AV896" s="13" t="s">
        <v>83</v>
      </c>
      <c r="AW896" s="13" t="s">
        <v>33</v>
      </c>
      <c r="AX896" s="13" t="s">
        <v>81</v>
      </c>
      <c r="AY896" s="241" t="s">
        <v>147</v>
      </c>
    </row>
    <row r="897" s="2" customFormat="1" ht="24.15" customHeight="1">
      <c r="A897" s="40"/>
      <c r="B897" s="41"/>
      <c r="C897" s="207" t="s">
        <v>1836</v>
      </c>
      <c r="D897" s="207" t="s">
        <v>148</v>
      </c>
      <c r="E897" s="208" t="s">
        <v>1837</v>
      </c>
      <c r="F897" s="209" t="s">
        <v>1838</v>
      </c>
      <c r="G897" s="210" t="s">
        <v>429</v>
      </c>
      <c r="H897" s="211">
        <v>10</v>
      </c>
      <c r="I897" s="212"/>
      <c r="J897" s="213">
        <f>ROUND(I897*H897,2)</f>
        <v>0</v>
      </c>
      <c r="K897" s="209" t="s">
        <v>240</v>
      </c>
      <c r="L897" s="46"/>
      <c r="M897" s="214" t="s">
        <v>19</v>
      </c>
      <c r="N897" s="215" t="s">
        <v>44</v>
      </c>
      <c r="O897" s="86"/>
      <c r="P897" s="216">
        <f>O897*H897</f>
        <v>0</v>
      </c>
      <c r="Q897" s="216">
        <v>0.00020000000000000001</v>
      </c>
      <c r="R897" s="216">
        <f>Q897*H897</f>
        <v>0.002</v>
      </c>
      <c r="S897" s="216">
        <v>0</v>
      </c>
      <c r="T897" s="217">
        <f>S897*H897</f>
        <v>0</v>
      </c>
      <c r="U897" s="40"/>
      <c r="V897" s="40"/>
      <c r="W897" s="40"/>
      <c r="X897" s="40"/>
      <c r="Y897" s="40"/>
      <c r="Z897" s="40"/>
      <c r="AA897" s="40"/>
      <c r="AB897" s="40"/>
      <c r="AC897" s="40"/>
      <c r="AD897" s="40"/>
      <c r="AE897" s="40"/>
      <c r="AR897" s="218" t="s">
        <v>321</v>
      </c>
      <c r="AT897" s="218" t="s">
        <v>148</v>
      </c>
      <c r="AU897" s="218" t="s">
        <v>83</v>
      </c>
      <c r="AY897" s="19" t="s">
        <v>147</v>
      </c>
      <c r="BE897" s="219">
        <f>IF(N897="základní",J897,0)</f>
        <v>0</v>
      </c>
      <c r="BF897" s="219">
        <f>IF(N897="snížená",J897,0)</f>
        <v>0</v>
      </c>
      <c r="BG897" s="219">
        <f>IF(N897="zákl. přenesená",J897,0)</f>
        <v>0</v>
      </c>
      <c r="BH897" s="219">
        <f>IF(N897="sníž. přenesená",J897,0)</f>
        <v>0</v>
      </c>
      <c r="BI897" s="219">
        <f>IF(N897="nulová",J897,0)</f>
        <v>0</v>
      </c>
      <c r="BJ897" s="19" t="s">
        <v>81</v>
      </c>
      <c r="BK897" s="219">
        <f>ROUND(I897*H897,2)</f>
        <v>0</v>
      </c>
      <c r="BL897" s="19" t="s">
        <v>321</v>
      </c>
      <c r="BM897" s="218" t="s">
        <v>1839</v>
      </c>
    </row>
    <row r="898" s="2" customFormat="1">
      <c r="A898" s="40"/>
      <c r="B898" s="41"/>
      <c r="C898" s="42"/>
      <c r="D898" s="254" t="s">
        <v>242</v>
      </c>
      <c r="E898" s="42"/>
      <c r="F898" s="255" t="s">
        <v>1840</v>
      </c>
      <c r="G898" s="42"/>
      <c r="H898" s="42"/>
      <c r="I898" s="256"/>
      <c r="J898" s="42"/>
      <c r="K898" s="42"/>
      <c r="L898" s="46"/>
      <c r="M898" s="257"/>
      <c r="N898" s="258"/>
      <c r="O898" s="86"/>
      <c r="P898" s="86"/>
      <c r="Q898" s="86"/>
      <c r="R898" s="86"/>
      <c r="S898" s="86"/>
      <c r="T898" s="87"/>
      <c r="U898" s="40"/>
      <c r="V898" s="40"/>
      <c r="W898" s="40"/>
      <c r="X898" s="40"/>
      <c r="Y898" s="40"/>
      <c r="Z898" s="40"/>
      <c r="AA898" s="40"/>
      <c r="AB898" s="40"/>
      <c r="AC898" s="40"/>
      <c r="AD898" s="40"/>
      <c r="AE898" s="40"/>
      <c r="AT898" s="19" t="s">
        <v>242</v>
      </c>
      <c r="AU898" s="19" t="s">
        <v>83</v>
      </c>
    </row>
    <row r="899" s="2" customFormat="1" ht="16.5" customHeight="1">
      <c r="A899" s="40"/>
      <c r="B899" s="41"/>
      <c r="C899" s="273" t="s">
        <v>1841</v>
      </c>
      <c r="D899" s="273" t="s">
        <v>1040</v>
      </c>
      <c r="E899" s="274" t="s">
        <v>1842</v>
      </c>
      <c r="F899" s="275" t="s">
        <v>1843</v>
      </c>
      <c r="G899" s="276" t="s">
        <v>429</v>
      </c>
      <c r="H899" s="277">
        <v>10</v>
      </c>
      <c r="I899" s="278"/>
      <c r="J899" s="279">
        <f>ROUND(I899*H899,2)</f>
        <v>0</v>
      </c>
      <c r="K899" s="275" t="s">
        <v>240</v>
      </c>
      <c r="L899" s="280"/>
      <c r="M899" s="281" t="s">
        <v>19</v>
      </c>
      <c r="N899" s="282" t="s">
        <v>44</v>
      </c>
      <c r="O899" s="86"/>
      <c r="P899" s="216">
        <f>O899*H899</f>
        <v>0</v>
      </c>
      <c r="Q899" s="216">
        <v>0.00106</v>
      </c>
      <c r="R899" s="216">
        <f>Q899*H899</f>
        <v>0.0106</v>
      </c>
      <c r="S899" s="216">
        <v>0</v>
      </c>
      <c r="T899" s="217">
        <f>S899*H899</f>
        <v>0</v>
      </c>
      <c r="U899" s="40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  <c r="AR899" s="218" t="s">
        <v>474</v>
      </c>
      <c r="AT899" s="218" t="s">
        <v>1040</v>
      </c>
      <c r="AU899" s="218" t="s">
        <v>83</v>
      </c>
      <c r="AY899" s="19" t="s">
        <v>147</v>
      </c>
      <c r="BE899" s="219">
        <f>IF(N899="základní",J899,0)</f>
        <v>0</v>
      </c>
      <c r="BF899" s="219">
        <f>IF(N899="snížená",J899,0)</f>
        <v>0</v>
      </c>
      <c r="BG899" s="219">
        <f>IF(N899="zákl. přenesená",J899,0)</f>
        <v>0</v>
      </c>
      <c r="BH899" s="219">
        <f>IF(N899="sníž. přenesená",J899,0)</f>
        <v>0</v>
      </c>
      <c r="BI899" s="219">
        <f>IF(N899="nulová",J899,0)</f>
        <v>0</v>
      </c>
      <c r="BJ899" s="19" t="s">
        <v>81</v>
      </c>
      <c r="BK899" s="219">
        <f>ROUND(I899*H899,2)</f>
        <v>0</v>
      </c>
      <c r="BL899" s="19" t="s">
        <v>321</v>
      </c>
      <c r="BM899" s="218" t="s">
        <v>1844</v>
      </c>
    </row>
    <row r="900" s="2" customFormat="1" ht="24.15" customHeight="1">
      <c r="A900" s="40"/>
      <c r="B900" s="41"/>
      <c r="C900" s="207" t="s">
        <v>1845</v>
      </c>
      <c r="D900" s="207" t="s">
        <v>148</v>
      </c>
      <c r="E900" s="208" t="s">
        <v>1846</v>
      </c>
      <c r="F900" s="209" t="s">
        <v>1847</v>
      </c>
      <c r="G900" s="210" t="s">
        <v>252</v>
      </c>
      <c r="H900" s="211">
        <v>223</v>
      </c>
      <c r="I900" s="212"/>
      <c r="J900" s="213">
        <f>ROUND(I900*H900,2)</f>
        <v>0</v>
      </c>
      <c r="K900" s="209" t="s">
        <v>240</v>
      </c>
      <c r="L900" s="46"/>
      <c r="M900" s="214" t="s">
        <v>19</v>
      </c>
      <c r="N900" s="215" t="s">
        <v>44</v>
      </c>
      <c r="O900" s="86"/>
      <c r="P900" s="216">
        <f>O900*H900</f>
        <v>0</v>
      </c>
      <c r="Q900" s="216">
        <v>9.0000000000000006E-05</v>
      </c>
      <c r="R900" s="216">
        <f>Q900*H900</f>
        <v>0.020070000000000001</v>
      </c>
      <c r="S900" s="216">
        <v>0</v>
      </c>
      <c r="T900" s="217">
        <f>S900*H900</f>
        <v>0</v>
      </c>
      <c r="U900" s="40"/>
      <c r="V900" s="40"/>
      <c r="W900" s="40"/>
      <c r="X900" s="40"/>
      <c r="Y900" s="40"/>
      <c r="Z900" s="40"/>
      <c r="AA900" s="40"/>
      <c r="AB900" s="40"/>
      <c r="AC900" s="40"/>
      <c r="AD900" s="40"/>
      <c r="AE900" s="40"/>
      <c r="AR900" s="218" t="s">
        <v>321</v>
      </c>
      <c r="AT900" s="218" t="s">
        <v>148</v>
      </c>
      <c r="AU900" s="218" t="s">
        <v>83</v>
      </c>
      <c r="AY900" s="19" t="s">
        <v>147</v>
      </c>
      <c r="BE900" s="219">
        <f>IF(N900="základní",J900,0)</f>
        <v>0</v>
      </c>
      <c r="BF900" s="219">
        <f>IF(N900="snížená",J900,0)</f>
        <v>0</v>
      </c>
      <c r="BG900" s="219">
        <f>IF(N900="zákl. přenesená",J900,0)</f>
        <v>0</v>
      </c>
      <c r="BH900" s="219">
        <f>IF(N900="sníž. přenesená",J900,0)</f>
        <v>0</v>
      </c>
      <c r="BI900" s="219">
        <f>IF(N900="nulová",J900,0)</f>
        <v>0</v>
      </c>
      <c r="BJ900" s="19" t="s">
        <v>81</v>
      </c>
      <c r="BK900" s="219">
        <f>ROUND(I900*H900,2)</f>
        <v>0</v>
      </c>
      <c r="BL900" s="19" t="s">
        <v>321</v>
      </c>
      <c r="BM900" s="218" t="s">
        <v>1848</v>
      </c>
    </row>
    <row r="901" s="2" customFormat="1">
      <c r="A901" s="40"/>
      <c r="B901" s="41"/>
      <c r="C901" s="42"/>
      <c r="D901" s="254" t="s">
        <v>242</v>
      </c>
      <c r="E901" s="42"/>
      <c r="F901" s="255" t="s">
        <v>1849</v>
      </c>
      <c r="G901" s="42"/>
      <c r="H901" s="42"/>
      <c r="I901" s="256"/>
      <c r="J901" s="42"/>
      <c r="K901" s="42"/>
      <c r="L901" s="46"/>
      <c r="M901" s="257"/>
      <c r="N901" s="258"/>
      <c r="O901" s="86"/>
      <c r="P901" s="86"/>
      <c r="Q901" s="86"/>
      <c r="R901" s="86"/>
      <c r="S901" s="86"/>
      <c r="T901" s="87"/>
      <c r="U901" s="40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  <c r="AT901" s="19" t="s">
        <v>242</v>
      </c>
      <c r="AU901" s="19" t="s">
        <v>83</v>
      </c>
    </row>
    <row r="902" s="13" customFormat="1">
      <c r="A902" s="13"/>
      <c r="B902" s="231"/>
      <c r="C902" s="232"/>
      <c r="D902" s="222" t="s">
        <v>154</v>
      </c>
      <c r="E902" s="233" t="s">
        <v>19</v>
      </c>
      <c r="F902" s="234" t="s">
        <v>1850</v>
      </c>
      <c r="G902" s="232"/>
      <c r="H902" s="235">
        <v>223</v>
      </c>
      <c r="I902" s="236"/>
      <c r="J902" s="232"/>
      <c r="K902" s="232"/>
      <c r="L902" s="237"/>
      <c r="M902" s="238"/>
      <c r="N902" s="239"/>
      <c r="O902" s="239"/>
      <c r="P902" s="239"/>
      <c r="Q902" s="239"/>
      <c r="R902" s="239"/>
      <c r="S902" s="239"/>
      <c r="T902" s="240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T902" s="241" t="s">
        <v>154</v>
      </c>
      <c r="AU902" s="241" t="s">
        <v>83</v>
      </c>
      <c r="AV902" s="13" t="s">
        <v>83</v>
      </c>
      <c r="AW902" s="13" t="s">
        <v>33</v>
      </c>
      <c r="AX902" s="13" t="s">
        <v>81</v>
      </c>
      <c r="AY902" s="241" t="s">
        <v>147</v>
      </c>
    </row>
    <row r="903" s="2" customFormat="1" ht="24.15" customHeight="1">
      <c r="A903" s="40"/>
      <c r="B903" s="41"/>
      <c r="C903" s="207" t="s">
        <v>1851</v>
      </c>
      <c r="D903" s="207" t="s">
        <v>148</v>
      </c>
      <c r="E903" s="208" t="s">
        <v>1852</v>
      </c>
      <c r="F903" s="209" t="s">
        <v>1853</v>
      </c>
      <c r="G903" s="210" t="s">
        <v>252</v>
      </c>
      <c r="H903" s="211">
        <v>106.7</v>
      </c>
      <c r="I903" s="212"/>
      <c r="J903" s="213">
        <f>ROUND(I903*H903,2)</f>
        <v>0</v>
      </c>
      <c r="K903" s="209" t="s">
        <v>240</v>
      </c>
      <c r="L903" s="46"/>
      <c r="M903" s="214" t="s">
        <v>19</v>
      </c>
      <c r="N903" s="215" t="s">
        <v>44</v>
      </c>
      <c r="O903" s="86"/>
      <c r="P903" s="216">
        <f>O903*H903</f>
        <v>0</v>
      </c>
      <c r="Q903" s="216">
        <v>0.00024000000000000001</v>
      </c>
      <c r="R903" s="216">
        <f>Q903*H903</f>
        <v>0.025608000000000002</v>
      </c>
      <c r="S903" s="216">
        <v>0</v>
      </c>
      <c r="T903" s="217">
        <f>S903*H903</f>
        <v>0</v>
      </c>
      <c r="U903" s="40"/>
      <c r="V903" s="40"/>
      <c r="W903" s="40"/>
      <c r="X903" s="40"/>
      <c r="Y903" s="40"/>
      <c r="Z903" s="40"/>
      <c r="AA903" s="40"/>
      <c r="AB903" s="40"/>
      <c r="AC903" s="40"/>
      <c r="AD903" s="40"/>
      <c r="AE903" s="40"/>
      <c r="AR903" s="218" t="s">
        <v>321</v>
      </c>
      <c r="AT903" s="218" t="s">
        <v>148</v>
      </c>
      <c r="AU903" s="218" t="s">
        <v>83</v>
      </c>
      <c r="AY903" s="19" t="s">
        <v>147</v>
      </c>
      <c r="BE903" s="219">
        <f>IF(N903="základní",J903,0)</f>
        <v>0</v>
      </c>
      <c r="BF903" s="219">
        <f>IF(N903="snížená",J903,0)</f>
        <v>0</v>
      </c>
      <c r="BG903" s="219">
        <f>IF(N903="zákl. přenesená",J903,0)</f>
        <v>0</v>
      </c>
      <c r="BH903" s="219">
        <f>IF(N903="sníž. přenesená",J903,0)</f>
        <v>0</v>
      </c>
      <c r="BI903" s="219">
        <f>IF(N903="nulová",J903,0)</f>
        <v>0</v>
      </c>
      <c r="BJ903" s="19" t="s">
        <v>81</v>
      </c>
      <c r="BK903" s="219">
        <f>ROUND(I903*H903,2)</f>
        <v>0</v>
      </c>
      <c r="BL903" s="19" t="s">
        <v>321</v>
      </c>
      <c r="BM903" s="218" t="s">
        <v>1854</v>
      </c>
    </row>
    <row r="904" s="2" customFormat="1">
      <c r="A904" s="40"/>
      <c r="B904" s="41"/>
      <c r="C904" s="42"/>
      <c r="D904" s="254" t="s">
        <v>242</v>
      </c>
      <c r="E904" s="42"/>
      <c r="F904" s="255" t="s">
        <v>1855</v>
      </c>
      <c r="G904" s="42"/>
      <c r="H904" s="42"/>
      <c r="I904" s="256"/>
      <c r="J904" s="42"/>
      <c r="K904" s="42"/>
      <c r="L904" s="46"/>
      <c r="M904" s="257"/>
      <c r="N904" s="258"/>
      <c r="O904" s="86"/>
      <c r="P904" s="86"/>
      <c r="Q904" s="86"/>
      <c r="R904" s="86"/>
      <c r="S904" s="86"/>
      <c r="T904" s="87"/>
      <c r="U904" s="40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T904" s="19" t="s">
        <v>242</v>
      </c>
      <c r="AU904" s="19" t="s">
        <v>83</v>
      </c>
    </row>
    <row r="905" s="2" customFormat="1" ht="24.15" customHeight="1">
      <c r="A905" s="40"/>
      <c r="B905" s="41"/>
      <c r="C905" s="207" t="s">
        <v>1856</v>
      </c>
      <c r="D905" s="207" t="s">
        <v>148</v>
      </c>
      <c r="E905" s="208" t="s">
        <v>1857</v>
      </c>
      <c r="F905" s="209" t="s">
        <v>1858</v>
      </c>
      <c r="G905" s="210" t="s">
        <v>252</v>
      </c>
      <c r="H905" s="211">
        <v>34.799999999999997</v>
      </c>
      <c r="I905" s="212"/>
      <c r="J905" s="213">
        <f>ROUND(I905*H905,2)</f>
        <v>0</v>
      </c>
      <c r="K905" s="209" t="s">
        <v>240</v>
      </c>
      <c r="L905" s="46"/>
      <c r="M905" s="214" t="s">
        <v>19</v>
      </c>
      <c r="N905" s="215" t="s">
        <v>44</v>
      </c>
      <c r="O905" s="86"/>
      <c r="P905" s="216">
        <f>O905*H905</f>
        <v>0</v>
      </c>
      <c r="Q905" s="216">
        <v>0.00095</v>
      </c>
      <c r="R905" s="216">
        <f>Q905*H905</f>
        <v>0.033059999999999999</v>
      </c>
      <c r="S905" s="216">
        <v>0</v>
      </c>
      <c r="T905" s="217">
        <f>S905*H905</f>
        <v>0</v>
      </c>
      <c r="U905" s="40"/>
      <c r="V905" s="40"/>
      <c r="W905" s="40"/>
      <c r="X905" s="40"/>
      <c r="Y905" s="40"/>
      <c r="Z905" s="40"/>
      <c r="AA905" s="40"/>
      <c r="AB905" s="40"/>
      <c r="AC905" s="40"/>
      <c r="AD905" s="40"/>
      <c r="AE905" s="40"/>
      <c r="AR905" s="218" t="s">
        <v>321</v>
      </c>
      <c r="AT905" s="218" t="s">
        <v>148</v>
      </c>
      <c r="AU905" s="218" t="s">
        <v>83</v>
      </c>
      <c r="AY905" s="19" t="s">
        <v>147</v>
      </c>
      <c r="BE905" s="219">
        <f>IF(N905="základní",J905,0)</f>
        <v>0</v>
      </c>
      <c r="BF905" s="219">
        <f>IF(N905="snížená",J905,0)</f>
        <v>0</v>
      </c>
      <c r="BG905" s="219">
        <f>IF(N905="zákl. přenesená",J905,0)</f>
        <v>0</v>
      </c>
      <c r="BH905" s="219">
        <f>IF(N905="sníž. přenesená",J905,0)</f>
        <v>0</v>
      </c>
      <c r="BI905" s="219">
        <f>IF(N905="nulová",J905,0)</f>
        <v>0</v>
      </c>
      <c r="BJ905" s="19" t="s">
        <v>81</v>
      </c>
      <c r="BK905" s="219">
        <f>ROUND(I905*H905,2)</f>
        <v>0</v>
      </c>
      <c r="BL905" s="19" t="s">
        <v>321</v>
      </c>
      <c r="BM905" s="218" t="s">
        <v>1859</v>
      </c>
    </row>
    <row r="906" s="2" customFormat="1">
      <c r="A906" s="40"/>
      <c r="B906" s="41"/>
      <c r="C906" s="42"/>
      <c r="D906" s="254" t="s">
        <v>242</v>
      </c>
      <c r="E906" s="42"/>
      <c r="F906" s="255" t="s">
        <v>1860</v>
      </c>
      <c r="G906" s="42"/>
      <c r="H906" s="42"/>
      <c r="I906" s="256"/>
      <c r="J906" s="42"/>
      <c r="K906" s="42"/>
      <c r="L906" s="46"/>
      <c r="M906" s="257"/>
      <c r="N906" s="258"/>
      <c r="O906" s="86"/>
      <c r="P906" s="86"/>
      <c r="Q906" s="86"/>
      <c r="R906" s="86"/>
      <c r="S906" s="86"/>
      <c r="T906" s="87"/>
      <c r="U906" s="40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  <c r="AT906" s="19" t="s">
        <v>242</v>
      </c>
      <c r="AU906" s="19" t="s">
        <v>83</v>
      </c>
    </row>
    <row r="907" s="13" customFormat="1">
      <c r="A907" s="13"/>
      <c r="B907" s="231"/>
      <c r="C907" s="232"/>
      <c r="D907" s="222" t="s">
        <v>154</v>
      </c>
      <c r="E907" s="233" t="s">
        <v>19</v>
      </c>
      <c r="F907" s="234" t="s">
        <v>1812</v>
      </c>
      <c r="G907" s="232"/>
      <c r="H907" s="235">
        <v>12</v>
      </c>
      <c r="I907" s="236"/>
      <c r="J907" s="232"/>
      <c r="K907" s="232"/>
      <c r="L907" s="237"/>
      <c r="M907" s="238"/>
      <c r="N907" s="239"/>
      <c r="O907" s="239"/>
      <c r="P907" s="239"/>
      <c r="Q907" s="239"/>
      <c r="R907" s="239"/>
      <c r="S907" s="239"/>
      <c r="T907" s="240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T907" s="241" t="s">
        <v>154</v>
      </c>
      <c r="AU907" s="241" t="s">
        <v>83</v>
      </c>
      <c r="AV907" s="13" t="s">
        <v>83</v>
      </c>
      <c r="AW907" s="13" t="s">
        <v>33</v>
      </c>
      <c r="AX907" s="13" t="s">
        <v>73</v>
      </c>
      <c r="AY907" s="241" t="s">
        <v>147</v>
      </c>
    </row>
    <row r="908" s="13" customFormat="1">
      <c r="A908" s="13"/>
      <c r="B908" s="231"/>
      <c r="C908" s="232"/>
      <c r="D908" s="222" t="s">
        <v>154</v>
      </c>
      <c r="E908" s="233" t="s">
        <v>19</v>
      </c>
      <c r="F908" s="234" t="s">
        <v>1813</v>
      </c>
      <c r="G908" s="232"/>
      <c r="H908" s="235">
        <v>16.800000000000001</v>
      </c>
      <c r="I908" s="236"/>
      <c r="J908" s="232"/>
      <c r="K908" s="232"/>
      <c r="L908" s="237"/>
      <c r="M908" s="238"/>
      <c r="N908" s="239"/>
      <c r="O908" s="239"/>
      <c r="P908" s="239"/>
      <c r="Q908" s="239"/>
      <c r="R908" s="239"/>
      <c r="S908" s="239"/>
      <c r="T908" s="240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241" t="s">
        <v>154</v>
      </c>
      <c r="AU908" s="241" t="s">
        <v>83</v>
      </c>
      <c r="AV908" s="13" t="s">
        <v>83</v>
      </c>
      <c r="AW908" s="13" t="s">
        <v>33</v>
      </c>
      <c r="AX908" s="13" t="s">
        <v>73</v>
      </c>
      <c r="AY908" s="241" t="s">
        <v>147</v>
      </c>
    </row>
    <row r="909" s="13" customFormat="1">
      <c r="A909" s="13"/>
      <c r="B909" s="231"/>
      <c r="C909" s="232"/>
      <c r="D909" s="222" t="s">
        <v>154</v>
      </c>
      <c r="E909" s="233" t="s">
        <v>19</v>
      </c>
      <c r="F909" s="234" t="s">
        <v>1814</v>
      </c>
      <c r="G909" s="232"/>
      <c r="H909" s="235">
        <v>6</v>
      </c>
      <c r="I909" s="236"/>
      <c r="J909" s="232"/>
      <c r="K909" s="232"/>
      <c r="L909" s="237"/>
      <c r="M909" s="238"/>
      <c r="N909" s="239"/>
      <c r="O909" s="239"/>
      <c r="P909" s="239"/>
      <c r="Q909" s="239"/>
      <c r="R909" s="239"/>
      <c r="S909" s="239"/>
      <c r="T909" s="240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241" t="s">
        <v>154</v>
      </c>
      <c r="AU909" s="241" t="s">
        <v>83</v>
      </c>
      <c r="AV909" s="13" t="s">
        <v>83</v>
      </c>
      <c r="AW909" s="13" t="s">
        <v>33</v>
      </c>
      <c r="AX909" s="13" t="s">
        <v>73</v>
      </c>
      <c r="AY909" s="241" t="s">
        <v>147</v>
      </c>
    </row>
    <row r="910" s="15" customFormat="1">
      <c r="A910" s="15"/>
      <c r="B910" s="259"/>
      <c r="C910" s="260"/>
      <c r="D910" s="222" t="s">
        <v>154</v>
      </c>
      <c r="E910" s="261" t="s">
        <v>19</v>
      </c>
      <c r="F910" s="262" t="s">
        <v>287</v>
      </c>
      <c r="G910" s="260"/>
      <c r="H910" s="263">
        <v>34.799999999999997</v>
      </c>
      <c r="I910" s="264"/>
      <c r="J910" s="260"/>
      <c r="K910" s="260"/>
      <c r="L910" s="265"/>
      <c r="M910" s="266"/>
      <c r="N910" s="267"/>
      <c r="O910" s="267"/>
      <c r="P910" s="267"/>
      <c r="Q910" s="267"/>
      <c r="R910" s="267"/>
      <c r="S910" s="267"/>
      <c r="T910" s="268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T910" s="269" t="s">
        <v>154</v>
      </c>
      <c r="AU910" s="269" t="s">
        <v>83</v>
      </c>
      <c r="AV910" s="15" t="s">
        <v>152</v>
      </c>
      <c r="AW910" s="15" t="s">
        <v>33</v>
      </c>
      <c r="AX910" s="15" t="s">
        <v>81</v>
      </c>
      <c r="AY910" s="269" t="s">
        <v>147</v>
      </c>
    </row>
    <row r="911" s="2" customFormat="1" ht="37.8" customHeight="1">
      <c r="A911" s="40"/>
      <c r="B911" s="41"/>
      <c r="C911" s="207" t="s">
        <v>1861</v>
      </c>
      <c r="D911" s="207" t="s">
        <v>148</v>
      </c>
      <c r="E911" s="208" t="s">
        <v>1862</v>
      </c>
      <c r="F911" s="209" t="s">
        <v>1863</v>
      </c>
      <c r="G911" s="210" t="s">
        <v>252</v>
      </c>
      <c r="H911" s="211">
        <v>28</v>
      </c>
      <c r="I911" s="212"/>
      <c r="J911" s="213">
        <f>ROUND(I911*H911,2)</f>
        <v>0</v>
      </c>
      <c r="K911" s="209" t="s">
        <v>240</v>
      </c>
      <c r="L911" s="46"/>
      <c r="M911" s="214" t="s">
        <v>19</v>
      </c>
      <c r="N911" s="215" t="s">
        <v>44</v>
      </c>
      <c r="O911" s="86"/>
      <c r="P911" s="216">
        <f>O911*H911</f>
        <v>0</v>
      </c>
      <c r="Q911" s="216">
        <v>0.00073999999999999999</v>
      </c>
      <c r="R911" s="216">
        <f>Q911*H911</f>
        <v>0.020719999999999999</v>
      </c>
      <c r="S911" s="216">
        <v>0</v>
      </c>
      <c r="T911" s="217">
        <f>S911*H911</f>
        <v>0</v>
      </c>
      <c r="U911" s="40"/>
      <c r="V911" s="40"/>
      <c r="W911" s="40"/>
      <c r="X911" s="40"/>
      <c r="Y911" s="40"/>
      <c r="Z911" s="40"/>
      <c r="AA911" s="40"/>
      <c r="AB911" s="40"/>
      <c r="AC911" s="40"/>
      <c r="AD911" s="40"/>
      <c r="AE911" s="40"/>
      <c r="AR911" s="218" t="s">
        <v>321</v>
      </c>
      <c r="AT911" s="218" t="s">
        <v>148</v>
      </c>
      <c r="AU911" s="218" t="s">
        <v>83</v>
      </c>
      <c r="AY911" s="19" t="s">
        <v>147</v>
      </c>
      <c r="BE911" s="219">
        <f>IF(N911="základní",J911,0)</f>
        <v>0</v>
      </c>
      <c r="BF911" s="219">
        <f>IF(N911="snížená",J911,0)</f>
        <v>0</v>
      </c>
      <c r="BG911" s="219">
        <f>IF(N911="zákl. přenesená",J911,0)</f>
        <v>0</v>
      </c>
      <c r="BH911" s="219">
        <f>IF(N911="sníž. přenesená",J911,0)</f>
        <v>0</v>
      </c>
      <c r="BI911" s="219">
        <f>IF(N911="nulová",J911,0)</f>
        <v>0</v>
      </c>
      <c r="BJ911" s="19" t="s">
        <v>81</v>
      </c>
      <c r="BK911" s="219">
        <f>ROUND(I911*H911,2)</f>
        <v>0</v>
      </c>
      <c r="BL911" s="19" t="s">
        <v>321</v>
      </c>
      <c r="BM911" s="218" t="s">
        <v>1864</v>
      </c>
    </row>
    <row r="912" s="2" customFormat="1">
      <c r="A912" s="40"/>
      <c r="B912" s="41"/>
      <c r="C912" s="42"/>
      <c r="D912" s="254" t="s">
        <v>242</v>
      </c>
      <c r="E912" s="42"/>
      <c r="F912" s="255" t="s">
        <v>1865</v>
      </c>
      <c r="G912" s="42"/>
      <c r="H912" s="42"/>
      <c r="I912" s="256"/>
      <c r="J912" s="42"/>
      <c r="K912" s="42"/>
      <c r="L912" s="46"/>
      <c r="M912" s="257"/>
      <c r="N912" s="258"/>
      <c r="O912" s="86"/>
      <c r="P912" s="86"/>
      <c r="Q912" s="86"/>
      <c r="R912" s="86"/>
      <c r="S912" s="86"/>
      <c r="T912" s="87"/>
      <c r="U912" s="40"/>
      <c r="V912" s="40"/>
      <c r="W912" s="40"/>
      <c r="X912" s="40"/>
      <c r="Y912" s="40"/>
      <c r="Z912" s="40"/>
      <c r="AA912" s="40"/>
      <c r="AB912" s="40"/>
      <c r="AC912" s="40"/>
      <c r="AD912" s="40"/>
      <c r="AE912" s="40"/>
      <c r="AT912" s="19" t="s">
        <v>242</v>
      </c>
      <c r="AU912" s="19" t="s">
        <v>83</v>
      </c>
    </row>
    <row r="913" s="12" customFormat="1">
      <c r="A913" s="12"/>
      <c r="B913" s="220"/>
      <c r="C913" s="221"/>
      <c r="D913" s="222" t="s">
        <v>154</v>
      </c>
      <c r="E913" s="223" t="s">
        <v>19</v>
      </c>
      <c r="F913" s="224" t="s">
        <v>1866</v>
      </c>
      <c r="G913" s="221"/>
      <c r="H913" s="223" t="s">
        <v>19</v>
      </c>
      <c r="I913" s="225"/>
      <c r="J913" s="221"/>
      <c r="K913" s="221"/>
      <c r="L913" s="226"/>
      <c r="M913" s="227"/>
      <c r="N913" s="228"/>
      <c r="O913" s="228"/>
      <c r="P913" s="228"/>
      <c r="Q913" s="228"/>
      <c r="R913" s="228"/>
      <c r="S913" s="228"/>
      <c r="T913" s="229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T913" s="230" t="s">
        <v>154</v>
      </c>
      <c r="AU913" s="230" t="s">
        <v>83</v>
      </c>
      <c r="AV913" s="12" t="s">
        <v>81</v>
      </c>
      <c r="AW913" s="12" t="s">
        <v>33</v>
      </c>
      <c r="AX913" s="12" t="s">
        <v>73</v>
      </c>
      <c r="AY913" s="230" t="s">
        <v>147</v>
      </c>
    </row>
    <row r="914" s="12" customFormat="1">
      <c r="A914" s="12"/>
      <c r="B914" s="220"/>
      <c r="C914" s="221"/>
      <c r="D914" s="222" t="s">
        <v>154</v>
      </c>
      <c r="E914" s="223" t="s">
        <v>19</v>
      </c>
      <c r="F914" s="224" t="s">
        <v>1867</v>
      </c>
      <c r="G914" s="221"/>
      <c r="H914" s="223" t="s">
        <v>19</v>
      </c>
      <c r="I914" s="225"/>
      <c r="J914" s="221"/>
      <c r="K914" s="221"/>
      <c r="L914" s="226"/>
      <c r="M914" s="227"/>
      <c r="N914" s="228"/>
      <c r="O914" s="228"/>
      <c r="P914" s="228"/>
      <c r="Q914" s="228"/>
      <c r="R914" s="228"/>
      <c r="S914" s="228"/>
      <c r="T914" s="229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T914" s="230" t="s">
        <v>154</v>
      </c>
      <c r="AU914" s="230" t="s">
        <v>83</v>
      </c>
      <c r="AV914" s="12" t="s">
        <v>81</v>
      </c>
      <c r="AW914" s="12" t="s">
        <v>33</v>
      </c>
      <c r="AX914" s="12" t="s">
        <v>73</v>
      </c>
      <c r="AY914" s="230" t="s">
        <v>147</v>
      </c>
    </row>
    <row r="915" s="13" customFormat="1">
      <c r="A915" s="13"/>
      <c r="B915" s="231"/>
      <c r="C915" s="232"/>
      <c r="D915" s="222" t="s">
        <v>154</v>
      </c>
      <c r="E915" s="233" t="s">
        <v>19</v>
      </c>
      <c r="F915" s="234" t="s">
        <v>1868</v>
      </c>
      <c r="G915" s="232"/>
      <c r="H915" s="235">
        <v>14</v>
      </c>
      <c r="I915" s="236"/>
      <c r="J915" s="232"/>
      <c r="K915" s="232"/>
      <c r="L915" s="237"/>
      <c r="M915" s="238"/>
      <c r="N915" s="239"/>
      <c r="O915" s="239"/>
      <c r="P915" s="239"/>
      <c r="Q915" s="239"/>
      <c r="R915" s="239"/>
      <c r="S915" s="239"/>
      <c r="T915" s="240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41" t="s">
        <v>154</v>
      </c>
      <c r="AU915" s="241" t="s">
        <v>83</v>
      </c>
      <c r="AV915" s="13" t="s">
        <v>83</v>
      </c>
      <c r="AW915" s="13" t="s">
        <v>33</v>
      </c>
      <c r="AX915" s="13" t="s">
        <v>73</v>
      </c>
      <c r="AY915" s="241" t="s">
        <v>147</v>
      </c>
    </row>
    <row r="916" s="12" customFormat="1">
      <c r="A916" s="12"/>
      <c r="B916" s="220"/>
      <c r="C916" s="221"/>
      <c r="D916" s="222" t="s">
        <v>154</v>
      </c>
      <c r="E916" s="223" t="s">
        <v>19</v>
      </c>
      <c r="F916" s="224" t="s">
        <v>1869</v>
      </c>
      <c r="G916" s="221"/>
      <c r="H916" s="223" t="s">
        <v>19</v>
      </c>
      <c r="I916" s="225"/>
      <c r="J916" s="221"/>
      <c r="K916" s="221"/>
      <c r="L916" s="226"/>
      <c r="M916" s="227"/>
      <c r="N916" s="228"/>
      <c r="O916" s="228"/>
      <c r="P916" s="228"/>
      <c r="Q916" s="228"/>
      <c r="R916" s="228"/>
      <c r="S916" s="228"/>
      <c r="T916" s="229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T916" s="230" t="s">
        <v>154</v>
      </c>
      <c r="AU916" s="230" t="s">
        <v>83</v>
      </c>
      <c r="AV916" s="12" t="s">
        <v>81</v>
      </c>
      <c r="AW916" s="12" t="s">
        <v>33</v>
      </c>
      <c r="AX916" s="12" t="s">
        <v>73</v>
      </c>
      <c r="AY916" s="230" t="s">
        <v>147</v>
      </c>
    </row>
    <row r="917" s="13" customFormat="1">
      <c r="A917" s="13"/>
      <c r="B917" s="231"/>
      <c r="C917" s="232"/>
      <c r="D917" s="222" t="s">
        <v>154</v>
      </c>
      <c r="E917" s="233" t="s">
        <v>19</v>
      </c>
      <c r="F917" s="234" t="s">
        <v>1868</v>
      </c>
      <c r="G917" s="232"/>
      <c r="H917" s="235">
        <v>14</v>
      </c>
      <c r="I917" s="236"/>
      <c r="J917" s="232"/>
      <c r="K917" s="232"/>
      <c r="L917" s="237"/>
      <c r="M917" s="238"/>
      <c r="N917" s="239"/>
      <c r="O917" s="239"/>
      <c r="P917" s="239"/>
      <c r="Q917" s="239"/>
      <c r="R917" s="239"/>
      <c r="S917" s="239"/>
      <c r="T917" s="240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41" t="s">
        <v>154</v>
      </c>
      <c r="AU917" s="241" t="s">
        <v>83</v>
      </c>
      <c r="AV917" s="13" t="s">
        <v>83</v>
      </c>
      <c r="AW917" s="13" t="s">
        <v>33</v>
      </c>
      <c r="AX917" s="13" t="s">
        <v>73</v>
      </c>
      <c r="AY917" s="241" t="s">
        <v>147</v>
      </c>
    </row>
    <row r="918" s="15" customFormat="1">
      <c r="A918" s="15"/>
      <c r="B918" s="259"/>
      <c r="C918" s="260"/>
      <c r="D918" s="222" t="s">
        <v>154</v>
      </c>
      <c r="E918" s="261" t="s">
        <v>19</v>
      </c>
      <c r="F918" s="262" t="s">
        <v>287</v>
      </c>
      <c r="G918" s="260"/>
      <c r="H918" s="263">
        <v>28</v>
      </c>
      <c r="I918" s="264"/>
      <c r="J918" s="260"/>
      <c r="K918" s="260"/>
      <c r="L918" s="265"/>
      <c r="M918" s="266"/>
      <c r="N918" s="267"/>
      <c r="O918" s="267"/>
      <c r="P918" s="267"/>
      <c r="Q918" s="267"/>
      <c r="R918" s="267"/>
      <c r="S918" s="267"/>
      <c r="T918" s="268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T918" s="269" t="s">
        <v>154</v>
      </c>
      <c r="AU918" s="269" t="s">
        <v>83</v>
      </c>
      <c r="AV918" s="15" t="s">
        <v>152</v>
      </c>
      <c r="AW918" s="15" t="s">
        <v>33</v>
      </c>
      <c r="AX918" s="15" t="s">
        <v>81</v>
      </c>
      <c r="AY918" s="269" t="s">
        <v>147</v>
      </c>
    </row>
    <row r="919" s="2" customFormat="1" ht="24.15" customHeight="1">
      <c r="A919" s="40"/>
      <c r="B919" s="41"/>
      <c r="C919" s="273" t="s">
        <v>1870</v>
      </c>
      <c r="D919" s="273" t="s">
        <v>1040</v>
      </c>
      <c r="E919" s="274" t="s">
        <v>1800</v>
      </c>
      <c r="F919" s="275" t="s">
        <v>1801</v>
      </c>
      <c r="G919" s="276" t="s">
        <v>239</v>
      </c>
      <c r="H919" s="277">
        <v>13.816000000000001</v>
      </c>
      <c r="I919" s="278"/>
      <c r="J919" s="279">
        <f>ROUND(I919*H919,2)</f>
        <v>0</v>
      </c>
      <c r="K919" s="275" t="s">
        <v>240</v>
      </c>
      <c r="L919" s="280"/>
      <c r="M919" s="281" t="s">
        <v>19</v>
      </c>
      <c r="N919" s="282" t="s">
        <v>44</v>
      </c>
      <c r="O919" s="86"/>
      <c r="P919" s="216">
        <f>O919*H919</f>
        <v>0</v>
      </c>
      <c r="Q919" s="216">
        <v>0.018409999999999999</v>
      </c>
      <c r="R919" s="216">
        <f>Q919*H919</f>
        <v>0.25435256000000001</v>
      </c>
      <c r="S919" s="216">
        <v>0</v>
      </c>
      <c r="T919" s="217">
        <f>S919*H919</f>
        <v>0</v>
      </c>
      <c r="U919" s="40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  <c r="AR919" s="218" t="s">
        <v>474</v>
      </c>
      <c r="AT919" s="218" t="s">
        <v>1040</v>
      </c>
      <c r="AU919" s="218" t="s">
        <v>83</v>
      </c>
      <c r="AY919" s="19" t="s">
        <v>147</v>
      </c>
      <c r="BE919" s="219">
        <f>IF(N919="základní",J919,0)</f>
        <v>0</v>
      </c>
      <c r="BF919" s="219">
        <f>IF(N919="snížená",J919,0)</f>
        <v>0</v>
      </c>
      <c r="BG919" s="219">
        <f>IF(N919="zákl. přenesená",J919,0)</f>
        <v>0</v>
      </c>
      <c r="BH919" s="219">
        <f>IF(N919="sníž. přenesená",J919,0)</f>
        <v>0</v>
      </c>
      <c r="BI919" s="219">
        <f>IF(N919="nulová",J919,0)</f>
        <v>0</v>
      </c>
      <c r="BJ919" s="19" t="s">
        <v>81</v>
      </c>
      <c r="BK919" s="219">
        <f>ROUND(I919*H919,2)</f>
        <v>0</v>
      </c>
      <c r="BL919" s="19" t="s">
        <v>321</v>
      </c>
      <c r="BM919" s="218" t="s">
        <v>1871</v>
      </c>
    </row>
    <row r="920" s="13" customFormat="1">
      <c r="A920" s="13"/>
      <c r="B920" s="231"/>
      <c r="C920" s="232"/>
      <c r="D920" s="222" t="s">
        <v>154</v>
      </c>
      <c r="E920" s="233" t="s">
        <v>19</v>
      </c>
      <c r="F920" s="234" t="s">
        <v>1872</v>
      </c>
      <c r="G920" s="232"/>
      <c r="H920" s="235">
        <v>6.96</v>
      </c>
      <c r="I920" s="236"/>
      <c r="J920" s="232"/>
      <c r="K920" s="232"/>
      <c r="L920" s="237"/>
      <c r="M920" s="238"/>
      <c r="N920" s="239"/>
      <c r="O920" s="239"/>
      <c r="P920" s="239"/>
      <c r="Q920" s="239"/>
      <c r="R920" s="239"/>
      <c r="S920" s="239"/>
      <c r="T920" s="240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41" t="s">
        <v>154</v>
      </c>
      <c r="AU920" s="241" t="s">
        <v>83</v>
      </c>
      <c r="AV920" s="13" t="s">
        <v>83</v>
      </c>
      <c r="AW920" s="13" t="s">
        <v>33</v>
      </c>
      <c r="AX920" s="13" t="s">
        <v>73</v>
      </c>
      <c r="AY920" s="241" t="s">
        <v>147</v>
      </c>
    </row>
    <row r="921" s="13" customFormat="1">
      <c r="A921" s="13"/>
      <c r="B921" s="231"/>
      <c r="C921" s="232"/>
      <c r="D921" s="222" t="s">
        <v>154</v>
      </c>
      <c r="E921" s="233" t="s">
        <v>19</v>
      </c>
      <c r="F921" s="234" t="s">
        <v>1873</v>
      </c>
      <c r="G921" s="232"/>
      <c r="H921" s="235">
        <v>5.5999999999999996</v>
      </c>
      <c r="I921" s="236"/>
      <c r="J921" s="232"/>
      <c r="K921" s="232"/>
      <c r="L921" s="237"/>
      <c r="M921" s="238"/>
      <c r="N921" s="239"/>
      <c r="O921" s="239"/>
      <c r="P921" s="239"/>
      <c r="Q921" s="239"/>
      <c r="R921" s="239"/>
      <c r="S921" s="239"/>
      <c r="T921" s="240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T921" s="241" t="s">
        <v>154</v>
      </c>
      <c r="AU921" s="241" t="s">
        <v>83</v>
      </c>
      <c r="AV921" s="13" t="s">
        <v>83</v>
      </c>
      <c r="AW921" s="13" t="s">
        <v>33</v>
      </c>
      <c r="AX921" s="13" t="s">
        <v>73</v>
      </c>
      <c r="AY921" s="241" t="s">
        <v>147</v>
      </c>
    </row>
    <row r="922" s="15" customFormat="1">
      <c r="A922" s="15"/>
      <c r="B922" s="259"/>
      <c r="C922" s="260"/>
      <c r="D922" s="222" t="s">
        <v>154</v>
      </c>
      <c r="E922" s="261" t="s">
        <v>19</v>
      </c>
      <c r="F922" s="262" t="s">
        <v>287</v>
      </c>
      <c r="G922" s="260"/>
      <c r="H922" s="263">
        <v>12.559999999999999</v>
      </c>
      <c r="I922" s="264"/>
      <c r="J922" s="260"/>
      <c r="K922" s="260"/>
      <c r="L922" s="265"/>
      <c r="M922" s="266"/>
      <c r="N922" s="267"/>
      <c r="O922" s="267"/>
      <c r="P922" s="267"/>
      <c r="Q922" s="267"/>
      <c r="R922" s="267"/>
      <c r="S922" s="267"/>
      <c r="T922" s="268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T922" s="269" t="s">
        <v>154</v>
      </c>
      <c r="AU922" s="269" t="s">
        <v>83</v>
      </c>
      <c r="AV922" s="15" t="s">
        <v>152</v>
      </c>
      <c r="AW922" s="15" t="s">
        <v>33</v>
      </c>
      <c r="AX922" s="15" t="s">
        <v>73</v>
      </c>
      <c r="AY922" s="269" t="s">
        <v>147</v>
      </c>
    </row>
    <row r="923" s="13" customFormat="1">
      <c r="A923" s="13"/>
      <c r="B923" s="231"/>
      <c r="C923" s="232"/>
      <c r="D923" s="222" t="s">
        <v>154</v>
      </c>
      <c r="E923" s="233" t="s">
        <v>19</v>
      </c>
      <c r="F923" s="234" t="s">
        <v>1874</v>
      </c>
      <c r="G923" s="232"/>
      <c r="H923" s="235">
        <v>13.816000000000001</v>
      </c>
      <c r="I923" s="236"/>
      <c r="J923" s="232"/>
      <c r="K923" s="232"/>
      <c r="L923" s="237"/>
      <c r="M923" s="238"/>
      <c r="N923" s="239"/>
      <c r="O923" s="239"/>
      <c r="P923" s="239"/>
      <c r="Q923" s="239"/>
      <c r="R923" s="239"/>
      <c r="S923" s="239"/>
      <c r="T923" s="240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41" t="s">
        <v>154</v>
      </c>
      <c r="AU923" s="241" t="s">
        <v>83</v>
      </c>
      <c r="AV923" s="13" t="s">
        <v>83</v>
      </c>
      <c r="AW923" s="13" t="s">
        <v>33</v>
      </c>
      <c r="AX923" s="13" t="s">
        <v>81</v>
      </c>
      <c r="AY923" s="241" t="s">
        <v>147</v>
      </c>
    </row>
    <row r="924" s="2" customFormat="1" ht="49.05" customHeight="1">
      <c r="A924" s="40"/>
      <c r="B924" s="41"/>
      <c r="C924" s="207" t="s">
        <v>1875</v>
      </c>
      <c r="D924" s="207" t="s">
        <v>148</v>
      </c>
      <c r="E924" s="208" t="s">
        <v>1876</v>
      </c>
      <c r="F924" s="209" t="s">
        <v>1877</v>
      </c>
      <c r="G924" s="210" t="s">
        <v>436</v>
      </c>
      <c r="H924" s="211">
        <v>6.601</v>
      </c>
      <c r="I924" s="212"/>
      <c r="J924" s="213">
        <f>ROUND(I924*H924,2)</f>
        <v>0</v>
      </c>
      <c r="K924" s="209" t="s">
        <v>240</v>
      </c>
      <c r="L924" s="46"/>
      <c r="M924" s="214" t="s">
        <v>19</v>
      </c>
      <c r="N924" s="215" t="s">
        <v>44</v>
      </c>
      <c r="O924" s="86"/>
      <c r="P924" s="216">
        <f>O924*H924</f>
        <v>0</v>
      </c>
      <c r="Q924" s="216">
        <v>0</v>
      </c>
      <c r="R924" s="216">
        <f>Q924*H924</f>
        <v>0</v>
      </c>
      <c r="S924" s="216">
        <v>0</v>
      </c>
      <c r="T924" s="217">
        <f>S924*H924</f>
        <v>0</v>
      </c>
      <c r="U924" s="40"/>
      <c r="V924" s="40"/>
      <c r="W924" s="40"/>
      <c r="X924" s="40"/>
      <c r="Y924" s="40"/>
      <c r="Z924" s="40"/>
      <c r="AA924" s="40"/>
      <c r="AB924" s="40"/>
      <c r="AC924" s="40"/>
      <c r="AD924" s="40"/>
      <c r="AE924" s="40"/>
      <c r="AR924" s="218" t="s">
        <v>321</v>
      </c>
      <c r="AT924" s="218" t="s">
        <v>148</v>
      </c>
      <c r="AU924" s="218" t="s">
        <v>83</v>
      </c>
      <c r="AY924" s="19" t="s">
        <v>147</v>
      </c>
      <c r="BE924" s="219">
        <f>IF(N924="základní",J924,0)</f>
        <v>0</v>
      </c>
      <c r="BF924" s="219">
        <f>IF(N924="snížená",J924,0)</f>
        <v>0</v>
      </c>
      <c r="BG924" s="219">
        <f>IF(N924="zákl. přenesená",J924,0)</f>
        <v>0</v>
      </c>
      <c r="BH924" s="219">
        <f>IF(N924="sníž. přenesená",J924,0)</f>
        <v>0</v>
      </c>
      <c r="BI924" s="219">
        <f>IF(N924="nulová",J924,0)</f>
        <v>0</v>
      </c>
      <c r="BJ924" s="19" t="s">
        <v>81</v>
      </c>
      <c r="BK924" s="219">
        <f>ROUND(I924*H924,2)</f>
        <v>0</v>
      </c>
      <c r="BL924" s="19" t="s">
        <v>321</v>
      </c>
      <c r="BM924" s="218" t="s">
        <v>1878</v>
      </c>
    </row>
    <row r="925" s="2" customFormat="1">
      <c r="A925" s="40"/>
      <c r="B925" s="41"/>
      <c r="C925" s="42"/>
      <c r="D925" s="254" t="s">
        <v>242</v>
      </c>
      <c r="E925" s="42"/>
      <c r="F925" s="255" t="s">
        <v>1879</v>
      </c>
      <c r="G925" s="42"/>
      <c r="H925" s="42"/>
      <c r="I925" s="256"/>
      <c r="J925" s="42"/>
      <c r="K925" s="42"/>
      <c r="L925" s="46"/>
      <c r="M925" s="257"/>
      <c r="N925" s="258"/>
      <c r="O925" s="86"/>
      <c r="P925" s="86"/>
      <c r="Q925" s="86"/>
      <c r="R925" s="86"/>
      <c r="S925" s="86"/>
      <c r="T925" s="87"/>
      <c r="U925" s="40"/>
      <c r="V925" s="40"/>
      <c r="W925" s="40"/>
      <c r="X925" s="40"/>
      <c r="Y925" s="40"/>
      <c r="Z925" s="40"/>
      <c r="AA925" s="40"/>
      <c r="AB925" s="40"/>
      <c r="AC925" s="40"/>
      <c r="AD925" s="40"/>
      <c r="AE925" s="40"/>
      <c r="AT925" s="19" t="s">
        <v>242</v>
      </c>
      <c r="AU925" s="19" t="s">
        <v>83</v>
      </c>
    </row>
    <row r="926" s="11" customFormat="1" ht="22.8" customHeight="1">
      <c r="A926" s="11"/>
      <c r="B926" s="193"/>
      <c r="C926" s="194"/>
      <c r="D926" s="195" t="s">
        <v>72</v>
      </c>
      <c r="E926" s="252" t="s">
        <v>637</v>
      </c>
      <c r="F926" s="252" t="s">
        <v>638</v>
      </c>
      <c r="G926" s="194"/>
      <c r="H926" s="194"/>
      <c r="I926" s="197"/>
      <c r="J926" s="253">
        <f>BK926</f>
        <v>0</v>
      </c>
      <c r="K926" s="194"/>
      <c r="L926" s="199"/>
      <c r="M926" s="200"/>
      <c r="N926" s="201"/>
      <c r="O926" s="201"/>
      <c r="P926" s="202">
        <f>SUM(P927:P934)</f>
        <v>0</v>
      </c>
      <c r="Q926" s="201"/>
      <c r="R926" s="202">
        <f>SUM(R927:R934)</f>
        <v>0.0126225</v>
      </c>
      <c r="S926" s="201"/>
      <c r="T926" s="203">
        <f>SUM(T927:T934)</f>
        <v>0</v>
      </c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R926" s="204" t="s">
        <v>83</v>
      </c>
      <c r="AT926" s="205" t="s">
        <v>72</v>
      </c>
      <c r="AU926" s="205" t="s">
        <v>81</v>
      </c>
      <c r="AY926" s="204" t="s">
        <v>147</v>
      </c>
      <c r="BK926" s="206">
        <f>SUM(BK927:BK934)</f>
        <v>0</v>
      </c>
    </row>
    <row r="927" s="2" customFormat="1" ht="37.8" customHeight="1">
      <c r="A927" s="40"/>
      <c r="B927" s="41"/>
      <c r="C927" s="207" t="s">
        <v>1880</v>
      </c>
      <c r="D927" s="207" t="s">
        <v>148</v>
      </c>
      <c r="E927" s="208" t="s">
        <v>1881</v>
      </c>
      <c r="F927" s="209" t="s">
        <v>1882</v>
      </c>
      <c r="G927" s="210" t="s">
        <v>239</v>
      </c>
      <c r="H927" s="211">
        <v>38.25</v>
      </c>
      <c r="I927" s="212"/>
      <c r="J927" s="213">
        <f>ROUND(I927*H927,2)</f>
        <v>0</v>
      </c>
      <c r="K927" s="209" t="s">
        <v>240</v>
      </c>
      <c r="L927" s="46"/>
      <c r="M927" s="214" t="s">
        <v>19</v>
      </c>
      <c r="N927" s="215" t="s">
        <v>44</v>
      </c>
      <c r="O927" s="86"/>
      <c r="P927" s="216">
        <f>O927*H927</f>
        <v>0</v>
      </c>
      <c r="Q927" s="216">
        <v>6.9999999999999994E-05</v>
      </c>
      <c r="R927" s="216">
        <f>Q927*H927</f>
        <v>0.0026774999999999998</v>
      </c>
      <c r="S927" s="216">
        <v>0</v>
      </c>
      <c r="T927" s="217">
        <f>S927*H927</f>
        <v>0</v>
      </c>
      <c r="U927" s="40"/>
      <c r="V927" s="40"/>
      <c r="W927" s="40"/>
      <c r="X927" s="40"/>
      <c r="Y927" s="40"/>
      <c r="Z927" s="40"/>
      <c r="AA927" s="40"/>
      <c r="AB927" s="40"/>
      <c r="AC927" s="40"/>
      <c r="AD927" s="40"/>
      <c r="AE927" s="40"/>
      <c r="AR927" s="218" t="s">
        <v>321</v>
      </c>
      <c r="AT927" s="218" t="s">
        <v>148</v>
      </c>
      <c r="AU927" s="218" t="s">
        <v>83</v>
      </c>
      <c r="AY927" s="19" t="s">
        <v>147</v>
      </c>
      <c r="BE927" s="219">
        <f>IF(N927="základní",J927,0)</f>
        <v>0</v>
      </c>
      <c r="BF927" s="219">
        <f>IF(N927="snížená",J927,0)</f>
        <v>0</v>
      </c>
      <c r="BG927" s="219">
        <f>IF(N927="zákl. přenesená",J927,0)</f>
        <v>0</v>
      </c>
      <c r="BH927" s="219">
        <f>IF(N927="sníž. přenesená",J927,0)</f>
        <v>0</v>
      </c>
      <c r="BI927" s="219">
        <f>IF(N927="nulová",J927,0)</f>
        <v>0</v>
      </c>
      <c r="BJ927" s="19" t="s">
        <v>81</v>
      </c>
      <c r="BK927" s="219">
        <f>ROUND(I927*H927,2)</f>
        <v>0</v>
      </c>
      <c r="BL927" s="19" t="s">
        <v>321</v>
      </c>
      <c r="BM927" s="218" t="s">
        <v>1883</v>
      </c>
    </row>
    <row r="928" s="2" customFormat="1">
      <c r="A928" s="40"/>
      <c r="B928" s="41"/>
      <c r="C928" s="42"/>
      <c r="D928" s="254" t="s">
        <v>242</v>
      </c>
      <c r="E928" s="42"/>
      <c r="F928" s="255" t="s">
        <v>1884</v>
      </c>
      <c r="G928" s="42"/>
      <c r="H928" s="42"/>
      <c r="I928" s="256"/>
      <c r="J928" s="42"/>
      <c r="K928" s="42"/>
      <c r="L928" s="46"/>
      <c r="M928" s="257"/>
      <c r="N928" s="258"/>
      <c r="O928" s="86"/>
      <c r="P928" s="86"/>
      <c r="Q928" s="86"/>
      <c r="R928" s="86"/>
      <c r="S928" s="86"/>
      <c r="T928" s="87"/>
      <c r="U928" s="40"/>
      <c r="V928" s="40"/>
      <c r="W928" s="40"/>
      <c r="X928" s="40"/>
      <c r="Y928" s="40"/>
      <c r="Z928" s="40"/>
      <c r="AA928" s="40"/>
      <c r="AB928" s="40"/>
      <c r="AC928" s="40"/>
      <c r="AD928" s="40"/>
      <c r="AE928" s="40"/>
      <c r="AT928" s="19" t="s">
        <v>242</v>
      </c>
      <c r="AU928" s="19" t="s">
        <v>83</v>
      </c>
    </row>
    <row r="929" s="12" customFormat="1">
      <c r="A929" s="12"/>
      <c r="B929" s="220"/>
      <c r="C929" s="221"/>
      <c r="D929" s="222" t="s">
        <v>154</v>
      </c>
      <c r="E929" s="223" t="s">
        <v>19</v>
      </c>
      <c r="F929" s="224" t="s">
        <v>1885</v>
      </c>
      <c r="G929" s="221"/>
      <c r="H929" s="223" t="s">
        <v>19</v>
      </c>
      <c r="I929" s="225"/>
      <c r="J929" s="221"/>
      <c r="K929" s="221"/>
      <c r="L929" s="226"/>
      <c r="M929" s="227"/>
      <c r="N929" s="228"/>
      <c r="O929" s="228"/>
      <c r="P929" s="228"/>
      <c r="Q929" s="228"/>
      <c r="R929" s="228"/>
      <c r="S929" s="228"/>
      <c r="T929" s="229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T929" s="230" t="s">
        <v>154</v>
      </c>
      <c r="AU929" s="230" t="s">
        <v>83</v>
      </c>
      <c r="AV929" s="12" t="s">
        <v>81</v>
      </c>
      <c r="AW929" s="12" t="s">
        <v>33</v>
      </c>
      <c r="AX929" s="12" t="s">
        <v>73</v>
      </c>
      <c r="AY929" s="230" t="s">
        <v>147</v>
      </c>
    </row>
    <row r="930" s="13" customFormat="1">
      <c r="A930" s="13"/>
      <c r="B930" s="231"/>
      <c r="C930" s="232"/>
      <c r="D930" s="222" t="s">
        <v>154</v>
      </c>
      <c r="E930" s="233" t="s">
        <v>19</v>
      </c>
      <c r="F930" s="234" t="s">
        <v>1886</v>
      </c>
      <c r="G930" s="232"/>
      <c r="H930" s="235">
        <v>38.25</v>
      </c>
      <c r="I930" s="236"/>
      <c r="J930" s="232"/>
      <c r="K930" s="232"/>
      <c r="L930" s="237"/>
      <c r="M930" s="238"/>
      <c r="N930" s="239"/>
      <c r="O930" s="239"/>
      <c r="P930" s="239"/>
      <c r="Q930" s="239"/>
      <c r="R930" s="239"/>
      <c r="S930" s="239"/>
      <c r="T930" s="240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241" t="s">
        <v>154</v>
      </c>
      <c r="AU930" s="241" t="s">
        <v>83</v>
      </c>
      <c r="AV930" s="13" t="s">
        <v>83</v>
      </c>
      <c r="AW930" s="13" t="s">
        <v>33</v>
      </c>
      <c r="AX930" s="13" t="s">
        <v>81</v>
      </c>
      <c r="AY930" s="241" t="s">
        <v>147</v>
      </c>
    </row>
    <row r="931" s="2" customFormat="1" ht="24.15" customHeight="1">
      <c r="A931" s="40"/>
      <c r="B931" s="41"/>
      <c r="C931" s="207" t="s">
        <v>1887</v>
      </c>
      <c r="D931" s="207" t="s">
        <v>148</v>
      </c>
      <c r="E931" s="208" t="s">
        <v>1888</v>
      </c>
      <c r="F931" s="209" t="s">
        <v>1889</v>
      </c>
      <c r="G931" s="210" t="s">
        <v>239</v>
      </c>
      <c r="H931" s="211">
        <v>38.25</v>
      </c>
      <c r="I931" s="212"/>
      <c r="J931" s="213">
        <f>ROUND(I931*H931,2)</f>
        <v>0</v>
      </c>
      <c r="K931" s="209" t="s">
        <v>240</v>
      </c>
      <c r="L931" s="46"/>
      <c r="M931" s="214" t="s">
        <v>19</v>
      </c>
      <c r="N931" s="215" t="s">
        <v>44</v>
      </c>
      <c r="O931" s="86"/>
      <c r="P931" s="216">
        <f>O931*H931</f>
        <v>0</v>
      </c>
      <c r="Q931" s="216">
        <v>0.00013999999999999999</v>
      </c>
      <c r="R931" s="216">
        <f>Q931*H931</f>
        <v>0.0053549999999999995</v>
      </c>
      <c r="S931" s="216">
        <v>0</v>
      </c>
      <c r="T931" s="217">
        <f>S931*H931</f>
        <v>0</v>
      </c>
      <c r="U931" s="40"/>
      <c r="V931" s="40"/>
      <c r="W931" s="40"/>
      <c r="X931" s="40"/>
      <c r="Y931" s="40"/>
      <c r="Z931" s="40"/>
      <c r="AA931" s="40"/>
      <c r="AB931" s="40"/>
      <c r="AC931" s="40"/>
      <c r="AD931" s="40"/>
      <c r="AE931" s="40"/>
      <c r="AR931" s="218" t="s">
        <v>321</v>
      </c>
      <c r="AT931" s="218" t="s">
        <v>148</v>
      </c>
      <c r="AU931" s="218" t="s">
        <v>83</v>
      </c>
      <c r="AY931" s="19" t="s">
        <v>147</v>
      </c>
      <c r="BE931" s="219">
        <f>IF(N931="základní",J931,0)</f>
        <v>0</v>
      </c>
      <c r="BF931" s="219">
        <f>IF(N931="snížená",J931,0)</f>
        <v>0</v>
      </c>
      <c r="BG931" s="219">
        <f>IF(N931="zákl. přenesená",J931,0)</f>
        <v>0</v>
      </c>
      <c r="BH931" s="219">
        <f>IF(N931="sníž. přenesená",J931,0)</f>
        <v>0</v>
      </c>
      <c r="BI931" s="219">
        <f>IF(N931="nulová",J931,0)</f>
        <v>0</v>
      </c>
      <c r="BJ931" s="19" t="s">
        <v>81</v>
      </c>
      <c r="BK931" s="219">
        <f>ROUND(I931*H931,2)</f>
        <v>0</v>
      </c>
      <c r="BL931" s="19" t="s">
        <v>321</v>
      </c>
      <c r="BM931" s="218" t="s">
        <v>1890</v>
      </c>
    </row>
    <row r="932" s="2" customFormat="1">
      <c r="A932" s="40"/>
      <c r="B932" s="41"/>
      <c r="C932" s="42"/>
      <c r="D932" s="254" t="s">
        <v>242</v>
      </c>
      <c r="E932" s="42"/>
      <c r="F932" s="255" t="s">
        <v>1891</v>
      </c>
      <c r="G932" s="42"/>
      <c r="H932" s="42"/>
      <c r="I932" s="256"/>
      <c r="J932" s="42"/>
      <c r="K932" s="42"/>
      <c r="L932" s="46"/>
      <c r="M932" s="257"/>
      <c r="N932" s="258"/>
      <c r="O932" s="86"/>
      <c r="P932" s="86"/>
      <c r="Q932" s="86"/>
      <c r="R932" s="86"/>
      <c r="S932" s="86"/>
      <c r="T932" s="87"/>
      <c r="U932" s="40"/>
      <c r="V932" s="40"/>
      <c r="W932" s="40"/>
      <c r="X932" s="40"/>
      <c r="Y932" s="40"/>
      <c r="Z932" s="40"/>
      <c r="AA932" s="40"/>
      <c r="AB932" s="40"/>
      <c r="AC932" s="40"/>
      <c r="AD932" s="40"/>
      <c r="AE932" s="40"/>
      <c r="AT932" s="19" t="s">
        <v>242</v>
      </c>
      <c r="AU932" s="19" t="s">
        <v>83</v>
      </c>
    </row>
    <row r="933" s="2" customFormat="1" ht="24.15" customHeight="1">
      <c r="A933" s="40"/>
      <c r="B933" s="41"/>
      <c r="C933" s="207" t="s">
        <v>1892</v>
      </c>
      <c r="D933" s="207" t="s">
        <v>148</v>
      </c>
      <c r="E933" s="208" t="s">
        <v>1893</v>
      </c>
      <c r="F933" s="209" t="s">
        <v>1894</v>
      </c>
      <c r="G933" s="210" t="s">
        <v>239</v>
      </c>
      <c r="H933" s="211">
        <v>38.25</v>
      </c>
      <c r="I933" s="212"/>
      <c r="J933" s="213">
        <f>ROUND(I933*H933,2)</f>
        <v>0</v>
      </c>
      <c r="K933" s="209" t="s">
        <v>240</v>
      </c>
      <c r="L933" s="46"/>
      <c r="M933" s="214" t="s">
        <v>19</v>
      </c>
      <c r="N933" s="215" t="s">
        <v>44</v>
      </c>
      <c r="O933" s="86"/>
      <c r="P933" s="216">
        <f>O933*H933</f>
        <v>0</v>
      </c>
      <c r="Q933" s="216">
        <v>0.00012</v>
      </c>
      <c r="R933" s="216">
        <f>Q933*H933</f>
        <v>0.0045900000000000003</v>
      </c>
      <c r="S933" s="216">
        <v>0</v>
      </c>
      <c r="T933" s="217">
        <f>S933*H933</f>
        <v>0</v>
      </c>
      <c r="U933" s="40"/>
      <c r="V933" s="40"/>
      <c r="W933" s="40"/>
      <c r="X933" s="40"/>
      <c r="Y933" s="40"/>
      <c r="Z933" s="40"/>
      <c r="AA933" s="40"/>
      <c r="AB933" s="40"/>
      <c r="AC933" s="40"/>
      <c r="AD933" s="40"/>
      <c r="AE933" s="40"/>
      <c r="AR933" s="218" t="s">
        <v>321</v>
      </c>
      <c r="AT933" s="218" t="s">
        <v>148</v>
      </c>
      <c r="AU933" s="218" t="s">
        <v>83</v>
      </c>
      <c r="AY933" s="19" t="s">
        <v>147</v>
      </c>
      <c r="BE933" s="219">
        <f>IF(N933="základní",J933,0)</f>
        <v>0</v>
      </c>
      <c r="BF933" s="219">
        <f>IF(N933="snížená",J933,0)</f>
        <v>0</v>
      </c>
      <c r="BG933" s="219">
        <f>IF(N933="zákl. přenesená",J933,0)</f>
        <v>0</v>
      </c>
      <c r="BH933" s="219">
        <f>IF(N933="sníž. přenesená",J933,0)</f>
        <v>0</v>
      </c>
      <c r="BI933" s="219">
        <f>IF(N933="nulová",J933,0)</f>
        <v>0</v>
      </c>
      <c r="BJ933" s="19" t="s">
        <v>81</v>
      </c>
      <c r="BK933" s="219">
        <f>ROUND(I933*H933,2)</f>
        <v>0</v>
      </c>
      <c r="BL933" s="19" t="s">
        <v>321</v>
      </c>
      <c r="BM933" s="218" t="s">
        <v>1895</v>
      </c>
    </row>
    <row r="934" s="2" customFormat="1">
      <c r="A934" s="40"/>
      <c r="B934" s="41"/>
      <c r="C934" s="42"/>
      <c r="D934" s="254" t="s">
        <v>242</v>
      </c>
      <c r="E934" s="42"/>
      <c r="F934" s="255" t="s">
        <v>1896</v>
      </c>
      <c r="G934" s="42"/>
      <c r="H934" s="42"/>
      <c r="I934" s="256"/>
      <c r="J934" s="42"/>
      <c r="K934" s="42"/>
      <c r="L934" s="46"/>
      <c r="M934" s="257"/>
      <c r="N934" s="258"/>
      <c r="O934" s="86"/>
      <c r="P934" s="86"/>
      <c r="Q934" s="86"/>
      <c r="R934" s="86"/>
      <c r="S934" s="86"/>
      <c r="T934" s="87"/>
      <c r="U934" s="40"/>
      <c r="V934" s="40"/>
      <c r="W934" s="40"/>
      <c r="X934" s="40"/>
      <c r="Y934" s="40"/>
      <c r="Z934" s="40"/>
      <c r="AA934" s="40"/>
      <c r="AB934" s="40"/>
      <c r="AC934" s="40"/>
      <c r="AD934" s="40"/>
      <c r="AE934" s="40"/>
      <c r="AT934" s="19" t="s">
        <v>242</v>
      </c>
      <c r="AU934" s="19" t="s">
        <v>83</v>
      </c>
    </row>
    <row r="935" s="11" customFormat="1" ht="22.8" customHeight="1">
      <c r="A935" s="11"/>
      <c r="B935" s="193"/>
      <c r="C935" s="194"/>
      <c r="D935" s="195" t="s">
        <v>72</v>
      </c>
      <c r="E935" s="252" t="s">
        <v>644</v>
      </c>
      <c r="F935" s="252" t="s">
        <v>645</v>
      </c>
      <c r="G935" s="194"/>
      <c r="H935" s="194"/>
      <c r="I935" s="197"/>
      <c r="J935" s="253">
        <f>BK935</f>
        <v>0</v>
      </c>
      <c r="K935" s="194"/>
      <c r="L935" s="199"/>
      <c r="M935" s="200"/>
      <c r="N935" s="201"/>
      <c r="O935" s="201"/>
      <c r="P935" s="202">
        <f>SUM(P936:P942)</f>
        <v>0</v>
      </c>
      <c r="Q935" s="201"/>
      <c r="R935" s="202">
        <f>SUM(R936:R942)</f>
        <v>0.86541936000000008</v>
      </c>
      <c r="S935" s="201"/>
      <c r="T935" s="203">
        <f>SUM(T936:T942)</f>
        <v>0</v>
      </c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R935" s="204" t="s">
        <v>83</v>
      </c>
      <c r="AT935" s="205" t="s">
        <v>72</v>
      </c>
      <c r="AU935" s="205" t="s">
        <v>81</v>
      </c>
      <c r="AY935" s="204" t="s">
        <v>147</v>
      </c>
      <c r="BK935" s="206">
        <f>SUM(BK936:BK942)</f>
        <v>0</v>
      </c>
    </row>
    <row r="936" s="2" customFormat="1" ht="33" customHeight="1">
      <c r="A936" s="40"/>
      <c r="B936" s="41"/>
      <c r="C936" s="207" t="s">
        <v>1897</v>
      </c>
      <c r="D936" s="207" t="s">
        <v>148</v>
      </c>
      <c r="E936" s="208" t="s">
        <v>1898</v>
      </c>
      <c r="F936" s="209" t="s">
        <v>1899</v>
      </c>
      <c r="G936" s="210" t="s">
        <v>239</v>
      </c>
      <c r="H936" s="211">
        <v>1664.268</v>
      </c>
      <c r="I936" s="212"/>
      <c r="J936" s="213">
        <f>ROUND(I936*H936,2)</f>
        <v>0</v>
      </c>
      <c r="K936" s="209" t="s">
        <v>240</v>
      </c>
      <c r="L936" s="46"/>
      <c r="M936" s="214" t="s">
        <v>19</v>
      </c>
      <c r="N936" s="215" t="s">
        <v>44</v>
      </c>
      <c r="O936" s="86"/>
      <c r="P936" s="216">
        <f>O936*H936</f>
        <v>0</v>
      </c>
      <c r="Q936" s="216">
        <v>0.00021000000000000001</v>
      </c>
      <c r="R936" s="216">
        <f>Q936*H936</f>
        <v>0.34949628000000005</v>
      </c>
      <c r="S936" s="216">
        <v>0</v>
      </c>
      <c r="T936" s="217">
        <f>S936*H936</f>
        <v>0</v>
      </c>
      <c r="U936" s="40"/>
      <c r="V936" s="40"/>
      <c r="W936" s="40"/>
      <c r="X936" s="40"/>
      <c r="Y936" s="40"/>
      <c r="Z936" s="40"/>
      <c r="AA936" s="40"/>
      <c r="AB936" s="40"/>
      <c r="AC936" s="40"/>
      <c r="AD936" s="40"/>
      <c r="AE936" s="40"/>
      <c r="AR936" s="218" t="s">
        <v>321</v>
      </c>
      <c r="AT936" s="218" t="s">
        <v>148</v>
      </c>
      <c r="AU936" s="218" t="s">
        <v>83</v>
      </c>
      <c r="AY936" s="19" t="s">
        <v>147</v>
      </c>
      <c r="BE936" s="219">
        <f>IF(N936="základní",J936,0)</f>
        <v>0</v>
      </c>
      <c r="BF936" s="219">
        <f>IF(N936="snížená",J936,0)</f>
        <v>0</v>
      </c>
      <c r="BG936" s="219">
        <f>IF(N936="zákl. přenesená",J936,0)</f>
        <v>0</v>
      </c>
      <c r="BH936" s="219">
        <f>IF(N936="sníž. přenesená",J936,0)</f>
        <v>0</v>
      </c>
      <c r="BI936" s="219">
        <f>IF(N936="nulová",J936,0)</f>
        <v>0</v>
      </c>
      <c r="BJ936" s="19" t="s">
        <v>81</v>
      </c>
      <c r="BK936" s="219">
        <f>ROUND(I936*H936,2)</f>
        <v>0</v>
      </c>
      <c r="BL936" s="19" t="s">
        <v>321</v>
      </c>
      <c r="BM936" s="218" t="s">
        <v>1900</v>
      </c>
    </row>
    <row r="937" s="2" customFormat="1">
      <c r="A937" s="40"/>
      <c r="B937" s="41"/>
      <c r="C937" s="42"/>
      <c r="D937" s="254" t="s">
        <v>242</v>
      </c>
      <c r="E937" s="42"/>
      <c r="F937" s="255" t="s">
        <v>1901</v>
      </c>
      <c r="G937" s="42"/>
      <c r="H937" s="42"/>
      <c r="I937" s="256"/>
      <c r="J937" s="42"/>
      <c r="K937" s="42"/>
      <c r="L937" s="46"/>
      <c r="M937" s="257"/>
      <c r="N937" s="258"/>
      <c r="O937" s="86"/>
      <c r="P937" s="86"/>
      <c r="Q937" s="86"/>
      <c r="R937" s="86"/>
      <c r="S937" s="86"/>
      <c r="T937" s="87"/>
      <c r="U937" s="40"/>
      <c r="V937" s="40"/>
      <c r="W937" s="40"/>
      <c r="X937" s="40"/>
      <c r="Y937" s="40"/>
      <c r="Z937" s="40"/>
      <c r="AA937" s="40"/>
      <c r="AB937" s="40"/>
      <c r="AC937" s="40"/>
      <c r="AD937" s="40"/>
      <c r="AE937" s="40"/>
      <c r="AT937" s="19" t="s">
        <v>242</v>
      </c>
      <c r="AU937" s="19" t="s">
        <v>83</v>
      </c>
    </row>
    <row r="938" s="13" customFormat="1">
      <c r="A938" s="13"/>
      <c r="B938" s="231"/>
      <c r="C938" s="232"/>
      <c r="D938" s="222" t="s">
        <v>154</v>
      </c>
      <c r="E938" s="233" t="s">
        <v>19</v>
      </c>
      <c r="F938" s="234" t="s">
        <v>1902</v>
      </c>
      <c r="G938" s="232"/>
      <c r="H938" s="235">
        <v>1664.268</v>
      </c>
      <c r="I938" s="236"/>
      <c r="J938" s="232"/>
      <c r="K938" s="232"/>
      <c r="L938" s="237"/>
      <c r="M938" s="238"/>
      <c r="N938" s="239"/>
      <c r="O938" s="239"/>
      <c r="P938" s="239"/>
      <c r="Q938" s="239"/>
      <c r="R938" s="239"/>
      <c r="S938" s="239"/>
      <c r="T938" s="240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241" t="s">
        <v>154</v>
      </c>
      <c r="AU938" s="241" t="s">
        <v>83</v>
      </c>
      <c r="AV938" s="13" t="s">
        <v>83</v>
      </c>
      <c r="AW938" s="13" t="s">
        <v>33</v>
      </c>
      <c r="AX938" s="13" t="s">
        <v>81</v>
      </c>
      <c r="AY938" s="241" t="s">
        <v>147</v>
      </c>
    </row>
    <row r="939" s="2" customFormat="1" ht="37.8" customHeight="1">
      <c r="A939" s="40"/>
      <c r="B939" s="41"/>
      <c r="C939" s="207" t="s">
        <v>1903</v>
      </c>
      <c r="D939" s="207" t="s">
        <v>148</v>
      </c>
      <c r="E939" s="208" t="s">
        <v>1904</v>
      </c>
      <c r="F939" s="209" t="s">
        <v>1905</v>
      </c>
      <c r="G939" s="210" t="s">
        <v>239</v>
      </c>
      <c r="H939" s="211">
        <v>1664.268</v>
      </c>
      <c r="I939" s="212"/>
      <c r="J939" s="213">
        <f>ROUND(I939*H939,2)</f>
        <v>0</v>
      </c>
      <c r="K939" s="209" t="s">
        <v>240</v>
      </c>
      <c r="L939" s="46"/>
      <c r="M939" s="214" t="s">
        <v>19</v>
      </c>
      <c r="N939" s="215" t="s">
        <v>44</v>
      </c>
      <c r="O939" s="86"/>
      <c r="P939" s="216">
        <f>O939*H939</f>
        <v>0</v>
      </c>
      <c r="Q939" s="216">
        <v>0.00029</v>
      </c>
      <c r="R939" s="216">
        <f>Q939*H939</f>
        <v>0.48263771999999999</v>
      </c>
      <c r="S939" s="216">
        <v>0</v>
      </c>
      <c r="T939" s="217">
        <f>S939*H939</f>
        <v>0</v>
      </c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R939" s="218" t="s">
        <v>321</v>
      </c>
      <c r="AT939" s="218" t="s">
        <v>148</v>
      </c>
      <c r="AU939" s="218" t="s">
        <v>83</v>
      </c>
      <c r="AY939" s="19" t="s">
        <v>147</v>
      </c>
      <c r="BE939" s="219">
        <f>IF(N939="základní",J939,0)</f>
        <v>0</v>
      </c>
      <c r="BF939" s="219">
        <f>IF(N939="snížená",J939,0)</f>
        <v>0</v>
      </c>
      <c r="BG939" s="219">
        <f>IF(N939="zákl. přenesená",J939,0)</f>
        <v>0</v>
      </c>
      <c r="BH939" s="219">
        <f>IF(N939="sníž. přenesená",J939,0)</f>
        <v>0</v>
      </c>
      <c r="BI939" s="219">
        <f>IF(N939="nulová",J939,0)</f>
        <v>0</v>
      </c>
      <c r="BJ939" s="19" t="s">
        <v>81</v>
      </c>
      <c r="BK939" s="219">
        <f>ROUND(I939*H939,2)</f>
        <v>0</v>
      </c>
      <c r="BL939" s="19" t="s">
        <v>321</v>
      </c>
      <c r="BM939" s="218" t="s">
        <v>1906</v>
      </c>
    </row>
    <row r="940" s="2" customFormat="1">
      <c r="A940" s="40"/>
      <c r="B940" s="41"/>
      <c r="C940" s="42"/>
      <c r="D940" s="254" t="s">
        <v>242</v>
      </c>
      <c r="E940" s="42"/>
      <c r="F940" s="255" t="s">
        <v>1907</v>
      </c>
      <c r="G940" s="42"/>
      <c r="H940" s="42"/>
      <c r="I940" s="256"/>
      <c r="J940" s="42"/>
      <c r="K940" s="42"/>
      <c r="L940" s="46"/>
      <c r="M940" s="257"/>
      <c r="N940" s="258"/>
      <c r="O940" s="86"/>
      <c r="P940" s="86"/>
      <c r="Q940" s="86"/>
      <c r="R940" s="86"/>
      <c r="S940" s="86"/>
      <c r="T940" s="87"/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T940" s="19" t="s">
        <v>242</v>
      </c>
      <c r="AU940" s="19" t="s">
        <v>83</v>
      </c>
    </row>
    <row r="941" s="2" customFormat="1" ht="49.05" customHeight="1">
      <c r="A941" s="40"/>
      <c r="B941" s="41"/>
      <c r="C941" s="207" t="s">
        <v>1908</v>
      </c>
      <c r="D941" s="207" t="s">
        <v>148</v>
      </c>
      <c r="E941" s="208" t="s">
        <v>1909</v>
      </c>
      <c r="F941" s="209" t="s">
        <v>1910</v>
      </c>
      <c r="G941" s="210" t="s">
        <v>239</v>
      </c>
      <c r="H941" s="211">
        <v>1664.268</v>
      </c>
      <c r="I941" s="212"/>
      <c r="J941" s="213">
        <f>ROUND(I941*H941,2)</f>
        <v>0</v>
      </c>
      <c r="K941" s="209" t="s">
        <v>240</v>
      </c>
      <c r="L941" s="46"/>
      <c r="M941" s="214" t="s">
        <v>19</v>
      </c>
      <c r="N941" s="215" t="s">
        <v>44</v>
      </c>
      <c r="O941" s="86"/>
      <c r="P941" s="216">
        <f>O941*H941</f>
        <v>0</v>
      </c>
      <c r="Q941" s="216">
        <v>2.0000000000000002E-05</v>
      </c>
      <c r="R941" s="216">
        <f>Q941*H941</f>
        <v>0.03328536</v>
      </c>
      <c r="S941" s="216">
        <v>0</v>
      </c>
      <c r="T941" s="217">
        <f>S941*H941</f>
        <v>0</v>
      </c>
      <c r="U941" s="40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  <c r="AR941" s="218" t="s">
        <v>321</v>
      </c>
      <c r="AT941" s="218" t="s">
        <v>148</v>
      </c>
      <c r="AU941" s="218" t="s">
        <v>83</v>
      </c>
      <c r="AY941" s="19" t="s">
        <v>147</v>
      </c>
      <c r="BE941" s="219">
        <f>IF(N941="základní",J941,0)</f>
        <v>0</v>
      </c>
      <c r="BF941" s="219">
        <f>IF(N941="snížená",J941,0)</f>
        <v>0</v>
      </c>
      <c r="BG941" s="219">
        <f>IF(N941="zákl. přenesená",J941,0)</f>
        <v>0</v>
      </c>
      <c r="BH941" s="219">
        <f>IF(N941="sníž. přenesená",J941,0)</f>
        <v>0</v>
      </c>
      <c r="BI941" s="219">
        <f>IF(N941="nulová",J941,0)</f>
        <v>0</v>
      </c>
      <c r="BJ941" s="19" t="s">
        <v>81</v>
      </c>
      <c r="BK941" s="219">
        <f>ROUND(I941*H941,2)</f>
        <v>0</v>
      </c>
      <c r="BL941" s="19" t="s">
        <v>321</v>
      </c>
      <c r="BM941" s="218" t="s">
        <v>1911</v>
      </c>
    </row>
    <row r="942" s="2" customFormat="1">
      <c r="A942" s="40"/>
      <c r="B942" s="41"/>
      <c r="C942" s="42"/>
      <c r="D942" s="254" t="s">
        <v>242</v>
      </c>
      <c r="E942" s="42"/>
      <c r="F942" s="255" t="s">
        <v>1912</v>
      </c>
      <c r="G942" s="42"/>
      <c r="H942" s="42"/>
      <c r="I942" s="256"/>
      <c r="J942" s="42"/>
      <c r="K942" s="42"/>
      <c r="L942" s="46"/>
      <c r="M942" s="284"/>
      <c r="N942" s="285"/>
      <c r="O942" s="244"/>
      <c r="P942" s="244"/>
      <c r="Q942" s="244"/>
      <c r="R942" s="244"/>
      <c r="S942" s="244"/>
      <c r="T942" s="286"/>
      <c r="U942" s="40"/>
      <c r="V942" s="40"/>
      <c r="W942" s="40"/>
      <c r="X942" s="40"/>
      <c r="Y942" s="40"/>
      <c r="Z942" s="40"/>
      <c r="AA942" s="40"/>
      <c r="AB942" s="40"/>
      <c r="AC942" s="40"/>
      <c r="AD942" s="40"/>
      <c r="AE942" s="40"/>
      <c r="AT942" s="19" t="s">
        <v>242</v>
      </c>
      <c r="AU942" s="19" t="s">
        <v>83</v>
      </c>
    </row>
    <row r="943" s="2" customFormat="1" ht="6.96" customHeight="1">
      <c r="A943" s="40"/>
      <c r="B943" s="61"/>
      <c r="C943" s="62"/>
      <c r="D943" s="62"/>
      <c r="E943" s="62"/>
      <c r="F943" s="62"/>
      <c r="G943" s="62"/>
      <c r="H943" s="62"/>
      <c r="I943" s="62"/>
      <c r="J943" s="62"/>
      <c r="K943" s="62"/>
      <c r="L943" s="46"/>
      <c r="M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  <c r="AA943" s="40"/>
      <c r="AB943" s="40"/>
      <c r="AC943" s="40"/>
      <c r="AD943" s="40"/>
      <c r="AE943" s="40"/>
    </row>
  </sheetData>
  <sheetProtection sheet="1" autoFilter="0" formatColumns="0" formatRows="0" objects="1" scenarios="1" spinCount="100000" saltValue="LneUgUFYk1zE7iMiHN7QcbVQ5D+YVY62LFss38CJq/vyONDt9fsdGoHU23si4yErUeJI5N4ken6cc3oHc4+iIw==" hashValue="FviUKUnMaOBoY/TGuFM9rQEtISHVL7ePZ90mNtRdqUfDLKzbCSqRVR3PuXV2MCtlX18cROZVI38xppo7ou73IQ==" algorithmName="SHA-512" password="9690"/>
  <autoFilter ref="C102:K942"/>
  <mergeCells count="9">
    <mergeCell ref="E7:H7"/>
    <mergeCell ref="E9:H9"/>
    <mergeCell ref="E18:H18"/>
    <mergeCell ref="E27:H27"/>
    <mergeCell ref="E48:H48"/>
    <mergeCell ref="E50:H50"/>
    <mergeCell ref="E93:H93"/>
    <mergeCell ref="E95:H95"/>
    <mergeCell ref="L2:V2"/>
  </mergeCells>
  <hyperlinks>
    <hyperlink ref="F107" r:id="rId1" display="https://podminky.urs.cz/item/CS_URS_2024_02/133212822"/>
    <hyperlink ref="F111" r:id="rId2" display="https://podminky.urs.cz/item/CS_URS_2024_02/133255102"/>
    <hyperlink ref="F115" r:id="rId3" display="https://podminky.urs.cz/item/CS_URS_2024_02/151201201"/>
    <hyperlink ref="F118" r:id="rId4" display="https://podminky.urs.cz/item/CS_URS_2024_02/151201211"/>
    <hyperlink ref="F120" r:id="rId5" display="https://podminky.urs.cz/item/CS_URS_2024_02/151301301"/>
    <hyperlink ref="F122" r:id="rId6" display="https://podminky.urs.cz/item/CS_URS_2024_02/151301311"/>
    <hyperlink ref="F124" r:id="rId7" display="https://podminky.urs.cz/item/CS_URS_2024_02/161151103"/>
    <hyperlink ref="F126" r:id="rId8" display="https://podminky.urs.cz/item/CS_URS_2024_02/162251102"/>
    <hyperlink ref="F132" r:id="rId9" display="https://podminky.urs.cz/item/CS_URS_2024_02/162751117"/>
    <hyperlink ref="F135" r:id="rId10" display="https://podminky.urs.cz/item/CS_URS_2024_02/162751119"/>
    <hyperlink ref="F138" r:id="rId11" display="https://podminky.urs.cz/item/CS_URS_2024_02/167151101"/>
    <hyperlink ref="F145" r:id="rId12" display="https://podminky.urs.cz/item/CS_URS_2024_02/171251201"/>
    <hyperlink ref="F147" r:id="rId13" display="https://podminky.urs.cz/item/CS_URS_2024_02/171201231"/>
    <hyperlink ref="F150" r:id="rId14" display="https://podminky.urs.cz/item/CS_URS_2024_02/174151102"/>
    <hyperlink ref="F156" r:id="rId15" display="https://podminky.urs.cz/item/CS_URS_2024_02/181912112"/>
    <hyperlink ref="F160" r:id="rId16" display="https://podminky.urs.cz/item/CS_URS_2024_02/271532212"/>
    <hyperlink ref="F164" r:id="rId17" display="https://podminky.urs.cz/item/CS_URS_2024_02/273313611"/>
    <hyperlink ref="F168" r:id="rId18" display="https://podminky.urs.cz/item/CS_URS_2024_02/273321511"/>
    <hyperlink ref="F172" r:id="rId19" display="https://podminky.urs.cz/item/CS_URS_2024_02/273351121"/>
    <hyperlink ref="F179" r:id="rId20" display="https://podminky.urs.cz/item/CS_URS_2024_02/273351122"/>
    <hyperlink ref="F181" r:id="rId21" display="https://podminky.urs.cz/item/CS_URS_2024_02/273362021"/>
    <hyperlink ref="F185" r:id="rId22" display="https://podminky.urs.cz/item/CS_URS_2024_02/279113154"/>
    <hyperlink ref="F189" r:id="rId23" display="https://podminky.urs.cz/item/CS_URS_2024_02/279361821"/>
    <hyperlink ref="F193" r:id="rId24" display="https://podminky.urs.cz/item/CS_URS_2024_02/279362021"/>
    <hyperlink ref="F198" r:id="rId25" display="https://podminky.urs.cz/item/CS_URS_2024_02/310237241"/>
    <hyperlink ref="F205" r:id="rId26" display="https://podminky.urs.cz/item/CS_URS_2024_02/311272031"/>
    <hyperlink ref="F210" r:id="rId27" display="https://podminky.urs.cz/item/CS_URS_2024_02/311272211"/>
    <hyperlink ref="F213" r:id="rId28" display="https://podminky.urs.cz/item/CS_URS_2024_02/317142422"/>
    <hyperlink ref="F215" r:id="rId29" display="https://podminky.urs.cz/item/CS_URS_2024_02/317142442"/>
    <hyperlink ref="F217" r:id="rId30" display="https://podminky.urs.cz/item/CS_URS_2024_02/317142448"/>
    <hyperlink ref="F220" r:id="rId31" display="https://podminky.urs.cz/item/CS_URS_2024_02/317234410"/>
    <hyperlink ref="F230" r:id="rId32" display="https://podminky.urs.cz/item/CS_URS_2024_02/317944323"/>
    <hyperlink ref="F240" r:id="rId33" display="https://podminky.urs.cz/item/CS_URS_2024_02/340271025"/>
    <hyperlink ref="F247" r:id="rId34" display="https://podminky.urs.cz/item/CS_URS_2024_02/342272225"/>
    <hyperlink ref="F253" r:id="rId35" display="https://podminky.urs.cz/item/CS_URS_2024_02/342272245"/>
    <hyperlink ref="F258" r:id="rId36" display="https://podminky.urs.cz/item/CS_URS_2024_02/342291111"/>
    <hyperlink ref="F262" r:id="rId37" display="https://podminky.urs.cz/item/CS_URS_2024_02/342291112"/>
    <hyperlink ref="F267" r:id="rId38" display="https://podminky.urs.cz/item/CS_URS_2024_02/342291121"/>
    <hyperlink ref="F277" r:id="rId39" display="https://podminky.urs.cz/item/CS_URS_2024_02/346244381"/>
    <hyperlink ref="F287" r:id="rId40" display="https://podminky.urs.cz/item/CS_URS_2024_02/346272236"/>
    <hyperlink ref="F299" r:id="rId41" display="https://podminky.urs.cz/item/CS_URS_2024_02/349231811"/>
    <hyperlink ref="F321" r:id="rId42" display="https://podminky.urs.cz/item/CS_URS_2024_02/413232211"/>
    <hyperlink ref="F332" r:id="rId43" display="https://podminky.urs.cz/item/CS_URS_2024_02/566901243"/>
    <hyperlink ref="F336" r:id="rId44" display="https://podminky.urs.cz/item/CS_URS_2024_02/566901261"/>
    <hyperlink ref="F341" r:id="rId45" display="https://podminky.urs.cz/item/CS_URS_2024_02/611131303"/>
    <hyperlink ref="F344" r:id="rId46" display="https://podminky.urs.cz/item/CS_URS_2024_02/611131321"/>
    <hyperlink ref="F346" r:id="rId47" display="https://podminky.urs.cz/item/CS_URS_2024_02/611321345"/>
    <hyperlink ref="F350" r:id="rId48" display="https://podminky.urs.cz/item/CS_URS_2024_02/611325417"/>
    <hyperlink ref="F354" r:id="rId49" display="https://podminky.urs.cz/item/CS_URS_2024_02/612131300"/>
    <hyperlink ref="F356" r:id="rId50" display="https://podminky.urs.cz/item/CS_URS_2024_02/612131321"/>
    <hyperlink ref="F358" r:id="rId51" display="https://podminky.urs.cz/item/CS_URS_2024_02/612142001"/>
    <hyperlink ref="F364" r:id="rId52" display="https://podminky.urs.cz/item/CS_URS_2024_02/612321131"/>
    <hyperlink ref="F368" r:id="rId53" display="https://podminky.urs.cz/item/CS_URS_2024_02/612321341"/>
    <hyperlink ref="F372" r:id="rId54" display="https://podminky.urs.cz/item/CS_URS_2024_02/612325302"/>
    <hyperlink ref="F385" r:id="rId55" display="https://podminky.urs.cz/item/CS_URS_2024_02/612325417"/>
    <hyperlink ref="F389" r:id="rId56" display="https://podminky.urs.cz/item/CS_URS_2024_02/619995001"/>
    <hyperlink ref="F401" r:id="rId57" display="https://podminky.urs.cz/item/CS_URS_2024_02/622151031"/>
    <hyperlink ref="F403" r:id="rId58" display="https://podminky.urs.cz/item/CS_URS_2024_02/622222051"/>
    <hyperlink ref="F413" r:id="rId59" display="https://podminky.urs.cz/item/CS_URS_2024_02/622225132"/>
    <hyperlink ref="F417" r:id="rId60" display="https://podminky.urs.cz/item/CS_URS_2024_02/622225134"/>
    <hyperlink ref="F421" r:id="rId61" display="https://podminky.urs.cz/item/CS_URS_2024_02/622252002"/>
    <hyperlink ref="F432" r:id="rId62" display="https://podminky.urs.cz/item/CS_URS_2024_02/622531012"/>
    <hyperlink ref="F439" r:id="rId63" display="https://podminky.urs.cz/item/CS_URS_2024_02/631311115"/>
    <hyperlink ref="F449" r:id="rId64" display="https://podminky.urs.cz/item/CS_URS_2024_02/631319011"/>
    <hyperlink ref="F451" r:id="rId65" display="https://podminky.urs.cz/item/CS_URS_2024_02/631319211"/>
    <hyperlink ref="F453" r:id="rId66" display="https://podminky.urs.cz/item/CS_URS_2024_02/631351101"/>
    <hyperlink ref="F455" r:id="rId67" display="https://podminky.urs.cz/item/CS_URS_2024_02/631351102"/>
    <hyperlink ref="F457" r:id="rId68" display="https://podminky.urs.cz/item/CS_URS_2024_02/632450124"/>
    <hyperlink ref="F466" r:id="rId69" display="https://podminky.urs.cz/item/CS_URS_2024_02/632481213"/>
    <hyperlink ref="F476" r:id="rId70" display="https://podminky.urs.cz/item/CS_URS_2024_02/634112126"/>
    <hyperlink ref="F479" r:id="rId71" display="https://podminky.urs.cz/item/CS_URS_2024_02/642946111"/>
    <hyperlink ref="F482" r:id="rId72" display="https://podminky.urs.cz/item/CS_URS_2024_02/642946112"/>
    <hyperlink ref="F486" r:id="rId73" display="https://podminky.urs.cz/item/CS_URS_2024_02/919732211"/>
    <hyperlink ref="F490" r:id="rId74" display="https://podminky.urs.cz/item/CS_URS_2024_02/941211111"/>
    <hyperlink ref="F497" r:id="rId75" display="https://podminky.urs.cz/item/CS_URS_2024_02/941211211"/>
    <hyperlink ref="F500" r:id="rId76" display="https://podminky.urs.cz/item/CS_URS_2024_02/941211312"/>
    <hyperlink ref="F502" r:id="rId77" display="https://podminky.urs.cz/item/CS_URS_2024_02/941211811"/>
    <hyperlink ref="F504" r:id="rId78" display="https://podminky.urs.cz/item/CS_URS_2024_02/944511111"/>
    <hyperlink ref="F506" r:id="rId79" display="https://podminky.urs.cz/item/CS_URS_2024_02/944511211"/>
    <hyperlink ref="F509" r:id="rId80" display="https://podminky.urs.cz/item/CS_URS_2024_02/944511811"/>
    <hyperlink ref="F511" r:id="rId81" display="https://podminky.urs.cz/item/CS_URS_2024_02/952901111"/>
    <hyperlink ref="F513" r:id="rId82" display="https://podminky.urs.cz/item/CS_URS_2024_02/977151123"/>
    <hyperlink ref="F518" r:id="rId83" display="https://podminky.urs.cz/item/CS_URS_2024_02/977151125"/>
    <hyperlink ref="F523" r:id="rId84" display="https://podminky.urs.cz/item/CS_URS_2024_02/977151127"/>
    <hyperlink ref="F532" r:id="rId85" display="https://podminky.urs.cz/item/CS_URS_2024_02/977151129"/>
    <hyperlink ref="F537" r:id="rId86" display="https://podminky.urs.cz/item/CS_URS_2024_02/993111111"/>
    <hyperlink ref="F539" r:id="rId87" display="https://podminky.urs.cz/item/CS_URS_2024_02/993111119"/>
    <hyperlink ref="F546" r:id="rId88" display="https://podminky.urs.cz/item/CS_URS_2024_02/953943211"/>
    <hyperlink ref="F551" r:id="rId89" display="https://podminky.urs.cz/item/CS_URS_2024_02/998018002"/>
    <hyperlink ref="F555" r:id="rId90" display="https://podminky.urs.cz/item/CS_URS_2024_02/711111001"/>
    <hyperlink ref="F561" r:id="rId91" display="https://podminky.urs.cz/item/CS_URS_2024_02/711112001"/>
    <hyperlink ref="F567" r:id="rId92" display="https://podminky.urs.cz/item/CS_URS_2024_02/711141559"/>
    <hyperlink ref="F573" r:id="rId93" display="https://podminky.urs.cz/item/CS_URS_2024_02/711142559"/>
    <hyperlink ref="F579" r:id="rId94" display="https://podminky.urs.cz/item/CS_URS_2024_02/711745567"/>
    <hyperlink ref="F586" r:id="rId95" display="https://podminky.urs.cz/item/CS_URS_2024_02/998711111"/>
    <hyperlink ref="F593" r:id="rId96" display="https://podminky.urs.cz/item/CS_URS_2024_02/998712211"/>
    <hyperlink ref="F596" r:id="rId97" display="https://podminky.urs.cz/item/CS_URS_2024_02/713121111"/>
    <hyperlink ref="F602" r:id="rId98" display="https://podminky.urs.cz/item/CS_URS_2024_02/713123211"/>
    <hyperlink ref="F609" r:id="rId99" display="https://podminky.urs.cz/item/CS_URS_2024_02/998713111"/>
    <hyperlink ref="F612" r:id="rId100" display="https://podminky.urs.cz/item/CS_URS_2024_02/762430033"/>
    <hyperlink ref="F616" r:id="rId101" display="https://podminky.urs.cz/item/CS_URS_2024_02/998762111"/>
    <hyperlink ref="F619" r:id="rId102" display="https://podminky.urs.cz/item/CS_URS_2024_02/763122611"/>
    <hyperlink ref="F630" r:id="rId103" display="https://podminky.urs.cz/item/CS_URS_2024_02/998763321"/>
    <hyperlink ref="F633" r:id="rId104" display="https://podminky.urs.cz/item/CS_URS_2024_02/764216603"/>
    <hyperlink ref="F637" r:id="rId105" display="https://podminky.urs.cz/item/CS_URS_2024_02/764216604"/>
    <hyperlink ref="F643" r:id="rId106" display="https://podminky.urs.cz/item/CS_URS_2024_02/998764111"/>
    <hyperlink ref="F663" r:id="rId107" display="https://podminky.urs.cz/item/CS_URS_2024_02/766694116"/>
    <hyperlink ref="F673" r:id="rId108" display="https://podminky.urs.cz/item/CS_URS_2024_02/998766211"/>
    <hyperlink ref="F698" r:id="rId109" display="https://podminky.urs.cz/item/CS_URS_2024_02/998767211"/>
    <hyperlink ref="F701" r:id="rId110" display="https://podminky.urs.cz/item/CS_URS_2024_02/771111011"/>
    <hyperlink ref="F703" r:id="rId111" display="https://podminky.urs.cz/item/CS_URS_2024_02/771111012"/>
    <hyperlink ref="F705" r:id="rId112" display="https://podminky.urs.cz/item/CS_URS_2024_02/771121011"/>
    <hyperlink ref="F708" r:id="rId113" display="https://podminky.urs.cz/item/CS_URS_2024_02/771121037"/>
    <hyperlink ref="F713" r:id="rId114" display="https://podminky.urs.cz/item/CS_URS_2024_02/771151024"/>
    <hyperlink ref="F715" r:id="rId115" display="https://podminky.urs.cz/item/CS_URS_2024_02/771161021"/>
    <hyperlink ref="F720" r:id="rId116" display="https://podminky.urs.cz/item/CS_URS_2024_02/771161022"/>
    <hyperlink ref="F724" r:id="rId117" display="https://podminky.urs.cz/item/CS_URS_2024_02/771274123"/>
    <hyperlink ref="F733" r:id="rId118" display="https://podminky.urs.cz/item/CS_URS_2024_02/771274233"/>
    <hyperlink ref="F742" r:id="rId119" display="https://podminky.urs.cz/item/CS_URS_2024_02/771474112"/>
    <hyperlink ref="F756" r:id="rId120" display="https://podminky.urs.cz/item/CS_URS_2024_02/771474132"/>
    <hyperlink ref="F761" r:id="rId121" display="https://podminky.urs.cz/item/CS_URS_2024_02/771574436"/>
    <hyperlink ref="F773" r:id="rId122" display="https://podminky.urs.cz/item/CS_URS_2024_02/771591112"/>
    <hyperlink ref="F777" r:id="rId123" display="https://podminky.urs.cz/item/CS_URS_2024_02/771591115"/>
    <hyperlink ref="F780" r:id="rId124" display="https://podminky.urs.cz/item/CS_URS_2024_02/771591117"/>
    <hyperlink ref="F782" r:id="rId125" display="https://podminky.urs.cz/item/CS_URS_2024_02/998771111"/>
    <hyperlink ref="F785" r:id="rId126" display="https://podminky.urs.cz/item/CS_URS_2024_02/776111112"/>
    <hyperlink ref="F787" r:id="rId127" display="https://podminky.urs.cz/item/CS_URS_2024_02/776111311"/>
    <hyperlink ref="F789" r:id="rId128" display="https://podminky.urs.cz/item/CS_URS_2024_02/776121321"/>
    <hyperlink ref="F791" r:id="rId129" display="https://podminky.urs.cz/item/CS_URS_2024_02/776141122"/>
    <hyperlink ref="F793" r:id="rId130" display="https://podminky.urs.cz/item/CS_URS_2024_02/776221111"/>
    <hyperlink ref="F799" r:id="rId131" display="https://podminky.urs.cz/item/CS_URS_2024_02/776421111"/>
    <hyperlink ref="F818" r:id="rId132" display="https://podminky.urs.cz/item/CS_URS_2024_02/998776111"/>
    <hyperlink ref="F821" r:id="rId133" display="https://podminky.urs.cz/item/CS_URS_2024_02/781111011"/>
    <hyperlink ref="F823" r:id="rId134" display="https://podminky.urs.cz/item/CS_URS_2024_02/781121011"/>
    <hyperlink ref="F825" r:id="rId135" display="https://podminky.urs.cz/item/CS_URS_2024_02/781131112"/>
    <hyperlink ref="F836" r:id="rId136" display="https://podminky.urs.cz/item/CS_URS_2024_02/781472235"/>
    <hyperlink ref="F865" r:id="rId137" display="https://podminky.urs.cz/item/CS_URS_2024_02/781492211"/>
    <hyperlink ref="F876" r:id="rId138" display="https://podminky.urs.cz/item/CS_URS_2024_02/781492251"/>
    <hyperlink ref="F898" r:id="rId139" display="https://podminky.urs.cz/item/CS_URS_2024_02/781493611"/>
    <hyperlink ref="F901" r:id="rId140" display="https://podminky.urs.cz/item/CS_URS_2024_02/781495115"/>
    <hyperlink ref="F904" r:id="rId141" display="https://podminky.urs.cz/item/CS_URS_2024_02/781495117"/>
    <hyperlink ref="F906" r:id="rId142" display="https://podminky.urs.cz/item/CS_URS_2024_02/781571131"/>
    <hyperlink ref="F912" r:id="rId143" display="https://podminky.urs.cz/item/CS_URS_2024_02/781674112"/>
    <hyperlink ref="F925" r:id="rId144" display="https://podminky.urs.cz/item/CS_URS_2024_02/998781111"/>
    <hyperlink ref="F928" r:id="rId145" display="https://podminky.urs.cz/item/CS_URS_2024_02/783301313"/>
    <hyperlink ref="F932" r:id="rId146" display="https://podminky.urs.cz/item/CS_URS_2024_02/783314101"/>
    <hyperlink ref="F934" r:id="rId147" display="https://podminky.urs.cz/item/CS_URS_2024_02/783317101"/>
    <hyperlink ref="F937" r:id="rId148" display="https://podminky.urs.cz/item/CS_URS_2024_02/784181101"/>
    <hyperlink ref="F940" r:id="rId149" display="https://podminky.urs.cz/item/CS_URS_2024_02/784211101"/>
    <hyperlink ref="F942" r:id="rId150" display="https://podminky.urs.cz/item/CS_URS_2024_02/78421116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5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124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Víceúčelový objekt č.p. 55 - stavební úpravy 2NP a přístavba výtahu</v>
      </c>
      <c r="F7" s="144"/>
      <c r="G7" s="144"/>
      <c r="H7" s="144"/>
      <c r="L7" s="22"/>
    </row>
    <row r="8" s="1" customFormat="1" ht="12" customHeight="1">
      <c r="B8" s="22"/>
      <c r="D8" s="144" t="s">
        <v>125</v>
      </c>
      <c r="L8" s="22"/>
    </row>
    <row r="9" s="2" customFormat="1" ht="16.5" customHeight="1">
      <c r="A9" s="40"/>
      <c r="B9" s="46"/>
      <c r="C9" s="40"/>
      <c r="D9" s="40"/>
      <c r="E9" s="145" t="s">
        <v>1913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1914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1915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21. 9. 2024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35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36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37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49"/>
      <c r="B29" s="150"/>
      <c r="C29" s="149"/>
      <c r="D29" s="149"/>
      <c r="E29" s="151" t="s">
        <v>38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39</v>
      </c>
      <c r="E32" s="40"/>
      <c r="F32" s="40"/>
      <c r="G32" s="40"/>
      <c r="H32" s="40"/>
      <c r="I32" s="40"/>
      <c r="J32" s="155">
        <f>ROUND(J89,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41</v>
      </c>
      <c r="G34" s="40"/>
      <c r="H34" s="40"/>
      <c r="I34" s="156" t="s">
        <v>40</v>
      </c>
      <c r="J34" s="156" t="s">
        <v>42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43</v>
      </c>
      <c r="E35" s="144" t="s">
        <v>44</v>
      </c>
      <c r="F35" s="158">
        <f>ROUND((SUM(BE89:BE186)),  2)</f>
        <v>0</v>
      </c>
      <c r="G35" s="40"/>
      <c r="H35" s="40"/>
      <c r="I35" s="159">
        <v>0.20999999999999999</v>
      </c>
      <c r="J35" s="158">
        <f>ROUND(((SUM(BE89:BE186))*I35),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45</v>
      </c>
      <c r="F36" s="158">
        <f>ROUND((SUM(BF89:BF186)),  2)</f>
        <v>0</v>
      </c>
      <c r="G36" s="40"/>
      <c r="H36" s="40"/>
      <c r="I36" s="159">
        <v>0.12</v>
      </c>
      <c r="J36" s="158">
        <f>ROUND(((SUM(BF89:BF186))*I36),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46</v>
      </c>
      <c r="F37" s="158">
        <f>ROUND((SUM(BG89:BG186)),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47</v>
      </c>
      <c r="F38" s="158">
        <f>ROUND((SUM(BH89:BH186)),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48</v>
      </c>
      <c r="F39" s="158">
        <f>ROUND((SUM(BI89:BI186)),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49</v>
      </c>
      <c r="E41" s="162"/>
      <c r="F41" s="162"/>
      <c r="G41" s="163" t="s">
        <v>50</v>
      </c>
      <c r="H41" s="164" t="s">
        <v>51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127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71" t="str">
        <f>E7</f>
        <v>Víceúčelový objekt č.p. 55 - stavební úpravy 2NP a přístavba výtahu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1913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1914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03.1 - Elektro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Zlatá Koruna</v>
      </c>
      <c r="G56" s="42"/>
      <c r="H56" s="42"/>
      <c r="I56" s="34" t="s">
        <v>23</v>
      </c>
      <c r="J56" s="74" t="str">
        <f>IF(J14="","",J14)</f>
        <v>21. 9. 2024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Obec Zlatá Koruna</v>
      </c>
      <c r="G58" s="42"/>
      <c r="H58" s="42"/>
      <c r="I58" s="34" t="s">
        <v>31</v>
      </c>
      <c r="J58" s="38" t="str">
        <f>E23</f>
        <v>Ing. Ladislav Sláma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5.6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Filip Šimek www.rozp.cz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128</v>
      </c>
      <c r="D61" s="173"/>
      <c r="E61" s="173"/>
      <c r="F61" s="173"/>
      <c r="G61" s="173"/>
      <c r="H61" s="173"/>
      <c r="I61" s="173"/>
      <c r="J61" s="174" t="s">
        <v>129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71</v>
      </c>
      <c r="D63" s="42"/>
      <c r="E63" s="42"/>
      <c r="F63" s="42"/>
      <c r="G63" s="42"/>
      <c r="H63" s="42"/>
      <c r="I63" s="42"/>
      <c r="J63" s="104">
        <f>J89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130</v>
      </c>
    </row>
    <row r="64" s="9" customFormat="1" ht="24.96" customHeight="1">
      <c r="A64" s="9"/>
      <c r="B64" s="176"/>
      <c r="C64" s="177"/>
      <c r="D64" s="178" t="s">
        <v>1916</v>
      </c>
      <c r="E64" s="179"/>
      <c r="F64" s="179"/>
      <c r="G64" s="179"/>
      <c r="H64" s="179"/>
      <c r="I64" s="179"/>
      <c r="J64" s="180">
        <f>J90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6"/>
      <c r="C65" s="177"/>
      <c r="D65" s="178" t="s">
        <v>1917</v>
      </c>
      <c r="E65" s="179"/>
      <c r="F65" s="179"/>
      <c r="G65" s="179"/>
      <c r="H65" s="179"/>
      <c r="I65" s="179"/>
      <c r="J65" s="180">
        <f>J96</f>
        <v>0</v>
      </c>
      <c r="K65" s="177"/>
      <c r="L65" s="18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6"/>
      <c r="C66" s="177"/>
      <c r="D66" s="178" t="s">
        <v>1918</v>
      </c>
      <c r="E66" s="179"/>
      <c r="F66" s="179"/>
      <c r="G66" s="179"/>
      <c r="H66" s="179"/>
      <c r="I66" s="179"/>
      <c r="J66" s="180">
        <f>J176</f>
        <v>0</v>
      </c>
      <c r="K66" s="177"/>
      <c r="L66" s="18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6"/>
      <c r="C67" s="177"/>
      <c r="D67" s="178" t="s">
        <v>1919</v>
      </c>
      <c r="E67" s="179"/>
      <c r="F67" s="179"/>
      <c r="G67" s="179"/>
      <c r="H67" s="179"/>
      <c r="I67" s="179"/>
      <c r="J67" s="180">
        <f>J185</f>
        <v>0</v>
      </c>
      <c r="K67" s="177"/>
      <c r="L67" s="18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4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133</v>
      </c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6.25" customHeight="1">
      <c r="A77" s="40"/>
      <c r="B77" s="41"/>
      <c r="C77" s="42"/>
      <c r="D77" s="42"/>
      <c r="E77" s="171" t="str">
        <f>E7</f>
        <v>Víceúčelový objekt č.p. 55 - stavební úpravy 2NP a přístavba výtahu</v>
      </c>
      <c r="F77" s="34"/>
      <c r="G77" s="34"/>
      <c r="H77" s="34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1" customFormat="1" ht="12" customHeight="1">
      <c r="B78" s="23"/>
      <c r="C78" s="34" t="s">
        <v>125</v>
      </c>
      <c r="D78" s="24"/>
      <c r="E78" s="24"/>
      <c r="F78" s="24"/>
      <c r="G78" s="24"/>
      <c r="H78" s="24"/>
      <c r="I78" s="24"/>
      <c r="J78" s="24"/>
      <c r="K78" s="24"/>
      <c r="L78" s="22"/>
    </row>
    <row r="79" s="2" customFormat="1" ht="16.5" customHeight="1">
      <c r="A79" s="40"/>
      <c r="B79" s="41"/>
      <c r="C79" s="42"/>
      <c r="D79" s="42"/>
      <c r="E79" s="171" t="s">
        <v>1913</v>
      </c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1914</v>
      </c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E11</f>
        <v>03.1 - Elektro</v>
      </c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F14</f>
        <v>Zlatá Koruna</v>
      </c>
      <c r="G83" s="42"/>
      <c r="H83" s="42"/>
      <c r="I83" s="34" t="s">
        <v>23</v>
      </c>
      <c r="J83" s="74" t="str">
        <f>IF(J14="","",J14)</f>
        <v>21. 9. 2024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2"/>
      <c r="E85" s="42"/>
      <c r="F85" s="29" t="str">
        <f>E17</f>
        <v>Obec Zlatá Koruna</v>
      </c>
      <c r="G85" s="42"/>
      <c r="H85" s="42"/>
      <c r="I85" s="34" t="s">
        <v>31</v>
      </c>
      <c r="J85" s="38" t="str">
        <f>E23</f>
        <v>Ing. Ladislav Sláma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25.65" customHeight="1">
      <c r="A86" s="40"/>
      <c r="B86" s="41"/>
      <c r="C86" s="34" t="s">
        <v>29</v>
      </c>
      <c r="D86" s="42"/>
      <c r="E86" s="42"/>
      <c r="F86" s="29" t="str">
        <f>IF(E20="","",E20)</f>
        <v>Vyplň údaj</v>
      </c>
      <c r="G86" s="42"/>
      <c r="H86" s="42"/>
      <c r="I86" s="34" t="s">
        <v>34</v>
      </c>
      <c r="J86" s="38" t="str">
        <f>E26</f>
        <v>Filip Šimek www.rozp.cz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0" customFormat="1" ht="29.28" customHeight="1">
      <c r="A88" s="182"/>
      <c r="B88" s="183"/>
      <c r="C88" s="184" t="s">
        <v>134</v>
      </c>
      <c r="D88" s="185" t="s">
        <v>58</v>
      </c>
      <c r="E88" s="185" t="s">
        <v>54</v>
      </c>
      <c r="F88" s="185" t="s">
        <v>55</v>
      </c>
      <c r="G88" s="185" t="s">
        <v>135</v>
      </c>
      <c r="H88" s="185" t="s">
        <v>136</v>
      </c>
      <c r="I88" s="185" t="s">
        <v>137</v>
      </c>
      <c r="J88" s="185" t="s">
        <v>129</v>
      </c>
      <c r="K88" s="186" t="s">
        <v>138</v>
      </c>
      <c r="L88" s="187"/>
      <c r="M88" s="94" t="s">
        <v>19</v>
      </c>
      <c r="N88" s="95" t="s">
        <v>43</v>
      </c>
      <c r="O88" s="95" t="s">
        <v>139</v>
      </c>
      <c r="P88" s="95" t="s">
        <v>140</v>
      </c>
      <c r="Q88" s="95" t="s">
        <v>141</v>
      </c>
      <c r="R88" s="95" t="s">
        <v>142</v>
      </c>
      <c r="S88" s="95" t="s">
        <v>143</v>
      </c>
      <c r="T88" s="96" t="s">
        <v>144</v>
      </c>
      <c r="U88" s="182"/>
      <c r="V88" s="182"/>
      <c r="W88" s="182"/>
      <c r="X88" s="182"/>
      <c r="Y88" s="182"/>
      <c r="Z88" s="182"/>
      <c r="AA88" s="182"/>
      <c r="AB88" s="182"/>
      <c r="AC88" s="182"/>
      <c r="AD88" s="182"/>
      <c r="AE88" s="182"/>
    </row>
    <row r="89" s="2" customFormat="1" ht="22.8" customHeight="1">
      <c r="A89" s="40"/>
      <c r="B89" s="41"/>
      <c r="C89" s="101" t="s">
        <v>145</v>
      </c>
      <c r="D89" s="42"/>
      <c r="E89" s="42"/>
      <c r="F89" s="42"/>
      <c r="G89" s="42"/>
      <c r="H89" s="42"/>
      <c r="I89" s="42"/>
      <c r="J89" s="188">
        <f>BK89</f>
        <v>0</v>
      </c>
      <c r="K89" s="42"/>
      <c r="L89" s="46"/>
      <c r="M89" s="97"/>
      <c r="N89" s="189"/>
      <c r="O89" s="98"/>
      <c r="P89" s="190">
        <f>P90+P96+P176+P185</f>
        <v>0</v>
      </c>
      <c r="Q89" s="98"/>
      <c r="R89" s="190">
        <f>R90+R96+R176+R185</f>
        <v>0</v>
      </c>
      <c r="S89" s="98"/>
      <c r="T89" s="191">
        <f>T90+T96+T176+T185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72</v>
      </c>
      <c r="AU89" s="19" t="s">
        <v>130</v>
      </c>
      <c r="BK89" s="192">
        <f>BK90+BK96+BK176+BK185</f>
        <v>0</v>
      </c>
    </row>
    <row r="90" s="11" customFormat="1" ht="25.92" customHeight="1">
      <c r="A90" s="11"/>
      <c r="B90" s="193"/>
      <c r="C90" s="194"/>
      <c r="D90" s="195" t="s">
        <v>72</v>
      </c>
      <c r="E90" s="196" t="s">
        <v>1920</v>
      </c>
      <c r="F90" s="196" t="s">
        <v>1921</v>
      </c>
      <c r="G90" s="194"/>
      <c r="H90" s="194"/>
      <c r="I90" s="197"/>
      <c r="J90" s="198">
        <f>BK90</f>
        <v>0</v>
      </c>
      <c r="K90" s="194"/>
      <c r="L90" s="199"/>
      <c r="M90" s="200"/>
      <c r="N90" s="201"/>
      <c r="O90" s="201"/>
      <c r="P90" s="202">
        <f>SUM(P91:P95)</f>
        <v>0</v>
      </c>
      <c r="Q90" s="201"/>
      <c r="R90" s="202">
        <f>SUM(R91:R95)</f>
        <v>0</v>
      </c>
      <c r="S90" s="201"/>
      <c r="T90" s="203">
        <f>SUM(T91:T95)</f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R90" s="204" t="s">
        <v>81</v>
      </c>
      <c r="AT90" s="205" t="s">
        <v>72</v>
      </c>
      <c r="AU90" s="205" t="s">
        <v>73</v>
      </c>
      <c r="AY90" s="204" t="s">
        <v>147</v>
      </c>
      <c r="BK90" s="206">
        <f>SUM(BK91:BK95)</f>
        <v>0</v>
      </c>
    </row>
    <row r="91" s="2" customFormat="1" ht="21.75" customHeight="1">
      <c r="A91" s="40"/>
      <c r="B91" s="41"/>
      <c r="C91" s="207" t="s">
        <v>81</v>
      </c>
      <c r="D91" s="207" t="s">
        <v>148</v>
      </c>
      <c r="E91" s="208" t="s">
        <v>1922</v>
      </c>
      <c r="F91" s="209" t="s">
        <v>1923</v>
      </c>
      <c r="G91" s="210" t="s">
        <v>1924</v>
      </c>
      <c r="H91" s="211">
        <v>1</v>
      </c>
      <c r="I91" s="212"/>
      <c r="J91" s="213">
        <f>ROUND(I91*H91,2)</f>
        <v>0</v>
      </c>
      <c r="K91" s="209" t="s">
        <v>19</v>
      </c>
      <c r="L91" s="46"/>
      <c r="M91" s="214" t="s">
        <v>19</v>
      </c>
      <c r="N91" s="215" t="s">
        <v>44</v>
      </c>
      <c r="O91" s="86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8" t="s">
        <v>152</v>
      </c>
      <c r="AT91" s="218" t="s">
        <v>148</v>
      </c>
      <c r="AU91" s="218" t="s">
        <v>81</v>
      </c>
      <c r="AY91" s="19" t="s">
        <v>147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19" t="s">
        <v>81</v>
      </c>
      <c r="BK91" s="219">
        <f>ROUND(I91*H91,2)</f>
        <v>0</v>
      </c>
      <c r="BL91" s="19" t="s">
        <v>152</v>
      </c>
      <c r="BM91" s="218" t="s">
        <v>1925</v>
      </c>
    </row>
    <row r="92" s="2" customFormat="1" ht="16.5" customHeight="1">
      <c r="A92" s="40"/>
      <c r="B92" s="41"/>
      <c r="C92" s="207" t="s">
        <v>83</v>
      </c>
      <c r="D92" s="207" t="s">
        <v>148</v>
      </c>
      <c r="E92" s="208" t="s">
        <v>1926</v>
      </c>
      <c r="F92" s="209" t="s">
        <v>1927</v>
      </c>
      <c r="G92" s="210" t="s">
        <v>1924</v>
      </c>
      <c r="H92" s="211">
        <v>1</v>
      </c>
      <c r="I92" s="212"/>
      <c r="J92" s="213">
        <f>ROUND(I92*H92,2)</f>
        <v>0</v>
      </c>
      <c r="K92" s="209" t="s">
        <v>19</v>
      </c>
      <c r="L92" s="46"/>
      <c r="M92" s="214" t="s">
        <v>19</v>
      </c>
      <c r="N92" s="215" t="s">
        <v>44</v>
      </c>
      <c r="O92" s="86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8" t="s">
        <v>152</v>
      </c>
      <c r="AT92" s="218" t="s">
        <v>148</v>
      </c>
      <c r="AU92" s="218" t="s">
        <v>81</v>
      </c>
      <c r="AY92" s="19" t="s">
        <v>147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19" t="s">
        <v>81</v>
      </c>
      <c r="BK92" s="219">
        <f>ROUND(I92*H92,2)</f>
        <v>0</v>
      </c>
      <c r="BL92" s="19" t="s">
        <v>152</v>
      </c>
      <c r="BM92" s="218" t="s">
        <v>1928</v>
      </c>
    </row>
    <row r="93" s="2" customFormat="1" ht="16.5" customHeight="1">
      <c r="A93" s="40"/>
      <c r="B93" s="41"/>
      <c r="C93" s="207" t="s">
        <v>161</v>
      </c>
      <c r="D93" s="207" t="s">
        <v>148</v>
      </c>
      <c r="E93" s="208" t="s">
        <v>1929</v>
      </c>
      <c r="F93" s="209" t="s">
        <v>1930</v>
      </c>
      <c r="G93" s="210" t="s">
        <v>1924</v>
      </c>
      <c r="H93" s="211">
        <v>1</v>
      </c>
      <c r="I93" s="212"/>
      <c r="J93" s="213">
        <f>ROUND(I93*H93,2)</f>
        <v>0</v>
      </c>
      <c r="K93" s="209" t="s">
        <v>19</v>
      </c>
      <c r="L93" s="46"/>
      <c r="M93" s="214" t="s">
        <v>19</v>
      </c>
      <c r="N93" s="215" t="s">
        <v>44</v>
      </c>
      <c r="O93" s="86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8" t="s">
        <v>152</v>
      </c>
      <c r="AT93" s="218" t="s">
        <v>148</v>
      </c>
      <c r="AU93" s="218" t="s">
        <v>81</v>
      </c>
      <c r="AY93" s="19" t="s">
        <v>147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81</v>
      </c>
      <c r="BK93" s="219">
        <f>ROUND(I93*H93,2)</f>
        <v>0</v>
      </c>
      <c r="BL93" s="19" t="s">
        <v>152</v>
      </c>
      <c r="BM93" s="218" t="s">
        <v>1931</v>
      </c>
    </row>
    <row r="94" s="2" customFormat="1" ht="16.5" customHeight="1">
      <c r="A94" s="40"/>
      <c r="B94" s="41"/>
      <c r="C94" s="207" t="s">
        <v>152</v>
      </c>
      <c r="D94" s="207" t="s">
        <v>148</v>
      </c>
      <c r="E94" s="208" t="s">
        <v>1932</v>
      </c>
      <c r="F94" s="209" t="s">
        <v>1933</v>
      </c>
      <c r="G94" s="210" t="s">
        <v>1339</v>
      </c>
      <c r="H94" s="283"/>
      <c r="I94" s="212"/>
      <c r="J94" s="213">
        <f>ROUND(I94*H94,2)</f>
        <v>0</v>
      </c>
      <c r="K94" s="209" t="s">
        <v>19</v>
      </c>
      <c r="L94" s="46"/>
      <c r="M94" s="214" t="s">
        <v>19</v>
      </c>
      <c r="N94" s="215" t="s">
        <v>44</v>
      </c>
      <c r="O94" s="86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8" t="s">
        <v>152</v>
      </c>
      <c r="AT94" s="218" t="s">
        <v>148</v>
      </c>
      <c r="AU94" s="218" t="s">
        <v>81</v>
      </c>
      <c r="AY94" s="19" t="s">
        <v>147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9" t="s">
        <v>81</v>
      </c>
      <c r="BK94" s="219">
        <f>ROUND(I94*H94,2)</f>
        <v>0</v>
      </c>
      <c r="BL94" s="19" t="s">
        <v>152</v>
      </c>
      <c r="BM94" s="218" t="s">
        <v>1934</v>
      </c>
    </row>
    <row r="95" s="2" customFormat="1" ht="16.5" customHeight="1">
      <c r="A95" s="40"/>
      <c r="B95" s="41"/>
      <c r="C95" s="207" t="s">
        <v>169</v>
      </c>
      <c r="D95" s="207" t="s">
        <v>148</v>
      </c>
      <c r="E95" s="208" t="s">
        <v>1935</v>
      </c>
      <c r="F95" s="209" t="s">
        <v>1936</v>
      </c>
      <c r="G95" s="210" t="s">
        <v>1339</v>
      </c>
      <c r="H95" s="283"/>
      <c r="I95" s="212"/>
      <c r="J95" s="213">
        <f>ROUND(I95*H95,2)</f>
        <v>0</v>
      </c>
      <c r="K95" s="209" t="s">
        <v>19</v>
      </c>
      <c r="L95" s="46"/>
      <c r="M95" s="214" t="s">
        <v>19</v>
      </c>
      <c r="N95" s="215" t="s">
        <v>44</v>
      </c>
      <c r="O95" s="86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8" t="s">
        <v>152</v>
      </c>
      <c r="AT95" s="218" t="s">
        <v>148</v>
      </c>
      <c r="AU95" s="218" t="s">
        <v>81</v>
      </c>
      <c r="AY95" s="19" t="s">
        <v>147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19" t="s">
        <v>81</v>
      </c>
      <c r="BK95" s="219">
        <f>ROUND(I95*H95,2)</f>
        <v>0</v>
      </c>
      <c r="BL95" s="19" t="s">
        <v>152</v>
      </c>
      <c r="BM95" s="218" t="s">
        <v>1937</v>
      </c>
    </row>
    <row r="96" s="11" customFormat="1" ht="25.92" customHeight="1">
      <c r="A96" s="11"/>
      <c r="B96" s="193"/>
      <c r="C96" s="194"/>
      <c r="D96" s="195" t="s">
        <v>72</v>
      </c>
      <c r="E96" s="196" t="s">
        <v>1938</v>
      </c>
      <c r="F96" s="196" t="s">
        <v>1939</v>
      </c>
      <c r="G96" s="194"/>
      <c r="H96" s="194"/>
      <c r="I96" s="197"/>
      <c r="J96" s="198">
        <f>BK96</f>
        <v>0</v>
      </c>
      <c r="K96" s="194"/>
      <c r="L96" s="199"/>
      <c r="M96" s="200"/>
      <c r="N96" s="201"/>
      <c r="O96" s="201"/>
      <c r="P96" s="202">
        <f>SUM(P97:P175)</f>
        <v>0</v>
      </c>
      <c r="Q96" s="201"/>
      <c r="R96" s="202">
        <f>SUM(R97:R175)</f>
        <v>0</v>
      </c>
      <c r="S96" s="201"/>
      <c r="T96" s="203">
        <f>SUM(T97:T175)</f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R96" s="204" t="s">
        <v>81</v>
      </c>
      <c r="AT96" s="205" t="s">
        <v>72</v>
      </c>
      <c r="AU96" s="205" t="s">
        <v>73</v>
      </c>
      <c r="AY96" s="204" t="s">
        <v>147</v>
      </c>
      <c r="BK96" s="206">
        <f>SUM(BK97:BK175)</f>
        <v>0</v>
      </c>
    </row>
    <row r="97" s="2" customFormat="1" ht="21.75" customHeight="1">
      <c r="A97" s="40"/>
      <c r="B97" s="41"/>
      <c r="C97" s="207" t="s">
        <v>176</v>
      </c>
      <c r="D97" s="207" t="s">
        <v>148</v>
      </c>
      <c r="E97" s="208" t="s">
        <v>1940</v>
      </c>
      <c r="F97" s="209" t="s">
        <v>1941</v>
      </c>
      <c r="G97" s="210" t="s">
        <v>252</v>
      </c>
      <c r="H97" s="211">
        <v>80</v>
      </c>
      <c r="I97" s="212"/>
      <c r="J97" s="213">
        <f>ROUND(I97*H97,2)</f>
        <v>0</v>
      </c>
      <c r="K97" s="209" t="s">
        <v>19</v>
      </c>
      <c r="L97" s="46"/>
      <c r="M97" s="214" t="s">
        <v>19</v>
      </c>
      <c r="N97" s="215" t="s">
        <v>44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152</v>
      </c>
      <c r="AT97" s="218" t="s">
        <v>148</v>
      </c>
      <c r="AU97" s="218" t="s">
        <v>81</v>
      </c>
      <c r="AY97" s="19" t="s">
        <v>147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81</v>
      </c>
      <c r="BK97" s="219">
        <f>ROUND(I97*H97,2)</f>
        <v>0</v>
      </c>
      <c r="BL97" s="19" t="s">
        <v>152</v>
      </c>
      <c r="BM97" s="218" t="s">
        <v>1942</v>
      </c>
    </row>
    <row r="98" s="2" customFormat="1" ht="21.75" customHeight="1">
      <c r="A98" s="40"/>
      <c r="B98" s="41"/>
      <c r="C98" s="207" t="s">
        <v>182</v>
      </c>
      <c r="D98" s="207" t="s">
        <v>148</v>
      </c>
      <c r="E98" s="208" t="s">
        <v>1943</v>
      </c>
      <c r="F98" s="209" t="s">
        <v>1944</v>
      </c>
      <c r="G98" s="210" t="s">
        <v>252</v>
      </c>
      <c r="H98" s="211">
        <v>280</v>
      </c>
      <c r="I98" s="212"/>
      <c r="J98" s="213">
        <f>ROUND(I98*H98,2)</f>
        <v>0</v>
      </c>
      <c r="K98" s="209" t="s">
        <v>19</v>
      </c>
      <c r="L98" s="46"/>
      <c r="M98" s="214" t="s">
        <v>19</v>
      </c>
      <c r="N98" s="215" t="s">
        <v>44</v>
      </c>
      <c r="O98" s="86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8" t="s">
        <v>152</v>
      </c>
      <c r="AT98" s="218" t="s">
        <v>148</v>
      </c>
      <c r="AU98" s="218" t="s">
        <v>81</v>
      </c>
      <c r="AY98" s="19" t="s">
        <v>147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19" t="s">
        <v>81</v>
      </c>
      <c r="BK98" s="219">
        <f>ROUND(I98*H98,2)</f>
        <v>0</v>
      </c>
      <c r="BL98" s="19" t="s">
        <v>152</v>
      </c>
      <c r="BM98" s="218" t="s">
        <v>1945</v>
      </c>
    </row>
    <row r="99" s="2" customFormat="1" ht="21.75" customHeight="1">
      <c r="A99" s="40"/>
      <c r="B99" s="41"/>
      <c r="C99" s="207" t="s">
        <v>189</v>
      </c>
      <c r="D99" s="207" t="s">
        <v>148</v>
      </c>
      <c r="E99" s="208" t="s">
        <v>1946</v>
      </c>
      <c r="F99" s="209" t="s">
        <v>1947</v>
      </c>
      <c r="G99" s="210" t="s">
        <v>252</v>
      </c>
      <c r="H99" s="211">
        <v>1260</v>
      </c>
      <c r="I99" s="212"/>
      <c r="J99" s="213">
        <f>ROUND(I99*H99,2)</f>
        <v>0</v>
      </c>
      <c r="K99" s="209" t="s">
        <v>19</v>
      </c>
      <c r="L99" s="46"/>
      <c r="M99" s="214" t="s">
        <v>19</v>
      </c>
      <c r="N99" s="215" t="s">
        <v>44</v>
      </c>
      <c r="O99" s="86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152</v>
      </c>
      <c r="AT99" s="218" t="s">
        <v>148</v>
      </c>
      <c r="AU99" s="218" t="s">
        <v>81</v>
      </c>
      <c r="AY99" s="19" t="s">
        <v>147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81</v>
      </c>
      <c r="BK99" s="219">
        <f>ROUND(I99*H99,2)</f>
        <v>0</v>
      </c>
      <c r="BL99" s="19" t="s">
        <v>152</v>
      </c>
      <c r="BM99" s="218" t="s">
        <v>1948</v>
      </c>
    </row>
    <row r="100" s="2" customFormat="1" ht="21.75" customHeight="1">
      <c r="A100" s="40"/>
      <c r="B100" s="41"/>
      <c r="C100" s="207" t="s">
        <v>195</v>
      </c>
      <c r="D100" s="207" t="s">
        <v>148</v>
      </c>
      <c r="E100" s="208" t="s">
        <v>1949</v>
      </c>
      <c r="F100" s="209" t="s">
        <v>1950</v>
      </c>
      <c r="G100" s="210" t="s">
        <v>252</v>
      </c>
      <c r="H100" s="211">
        <v>990</v>
      </c>
      <c r="I100" s="212"/>
      <c r="J100" s="213">
        <f>ROUND(I100*H100,2)</f>
        <v>0</v>
      </c>
      <c r="K100" s="209" t="s">
        <v>19</v>
      </c>
      <c r="L100" s="46"/>
      <c r="M100" s="214" t="s">
        <v>19</v>
      </c>
      <c r="N100" s="215" t="s">
        <v>44</v>
      </c>
      <c r="O100" s="86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8" t="s">
        <v>152</v>
      </c>
      <c r="AT100" s="218" t="s">
        <v>148</v>
      </c>
      <c r="AU100" s="218" t="s">
        <v>81</v>
      </c>
      <c r="AY100" s="19" t="s">
        <v>147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9" t="s">
        <v>81</v>
      </c>
      <c r="BK100" s="219">
        <f>ROUND(I100*H100,2)</f>
        <v>0</v>
      </c>
      <c r="BL100" s="19" t="s">
        <v>152</v>
      </c>
      <c r="BM100" s="218" t="s">
        <v>1951</v>
      </c>
    </row>
    <row r="101" s="2" customFormat="1" ht="21.75" customHeight="1">
      <c r="A101" s="40"/>
      <c r="B101" s="41"/>
      <c r="C101" s="207" t="s">
        <v>200</v>
      </c>
      <c r="D101" s="207" t="s">
        <v>148</v>
      </c>
      <c r="E101" s="208" t="s">
        <v>1952</v>
      </c>
      <c r="F101" s="209" t="s">
        <v>1953</v>
      </c>
      <c r="G101" s="210" t="s">
        <v>252</v>
      </c>
      <c r="H101" s="211">
        <v>30</v>
      </c>
      <c r="I101" s="212"/>
      <c r="J101" s="213">
        <f>ROUND(I101*H101,2)</f>
        <v>0</v>
      </c>
      <c r="K101" s="209" t="s">
        <v>19</v>
      </c>
      <c r="L101" s="46"/>
      <c r="M101" s="214" t="s">
        <v>19</v>
      </c>
      <c r="N101" s="215" t="s">
        <v>44</v>
      </c>
      <c r="O101" s="86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8" t="s">
        <v>152</v>
      </c>
      <c r="AT101" s="218" t="s">
        <v>148</v>
      </c>
      <c r="AU101" s="218" t="s">
        <v>81</v>
      </c>
      <c r="AY101" s="19" t="s">
        <v>147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81</v>
      </c>
      <c r="BK101" s="219">
        <f>ROUND(I101*H101,2)</f>
        <v>0</v>
      </c>
      <c r="BL101" s="19" t="s">
        <v>152</v>
      </c>
      <c r="BM101" s="218" t="s">
        <v>1954</v>
      </c>
    </row>
    <row r="102" s="2" customFormat="1" ht="21.75" customHeight="1">
      <c r="A102" s="40"/>
      <c r="B102" s="41"/>
      <c r="C102" s="207" t="s">
        <v>208</v>
      </c>
      <c r="D102" s="207" t="s">
        <v>148</v>
      </c>
      <c r="E102" s="208" t="s">
        <v>1955</v>
      </c>
      <c r="F102" s="209" t="s">
        <v>1956</v>
      </c>
      <c r="G102" s="210" t="s">
        <v>252</v>
      </c>
      <c r="H102" s="211">
        <v>140</v>
      </c>
      <c r="I102" s="212"/>
      <c r="J102" s="213">
        <f>ROUND(I102*H102,2)</f>
        <v>0</v>
      </c>
      <c r="K102" s="209" t="s">
        <v>19</v>
      </c>
      <c r="L102" s="46"/>
      <c r="M102" s="214" t="s">
        <v>19</v>
      </c>
      <c r="N102" s="215" t="s">
        <v>44</v>
      </c>
      <c r="O102" s="86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8" t="s">
        <v>152</v>
      </c>
      <c r="AT102" s="218" t="s">
        <v>148</v>
      </c>
      <c r="AU102" s="218" t="s">
        <v>81</v>
      </c>
      <c r="AY102" s="19" t="s">
        <v>147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9" t="s">
        <v>81</v>
      </c>
      <c r="BK102" s="219">
        <f>ROUND(I102*H102,2)</f>
        <v>0</v>
      </c>
      <c r="BL102" s="19" t="s">
        <v>152</v>
      </c>
      <c r="BM102" s="218" t="s">
        <v>1957</v>
      </c>
    </row>
    <row r="103" s="2" customFormat="1" ht="21.75" customHeight="1">
      <c r="A103" s="40"/>
      <c r="B103" s="41"/>
      <c r="C103" s="207" t="s">
        <v>8</v>
      </c>
      <c r="D103" s="207" t="s">
        <v>148</v>
      </c>
      <c r="E103" s="208" t="s">
        <v>1958</v>
      </c>
      <c r="F103" s="209" t="s">
        <v>1959</v>
      </c>
      <c r="G103" s="210" t="s">
        <v>252</v>
      </c>
      <c r="H103" s="211">
        <v>30</v>
      </c>
      <c r="I103" s="212"/>
      <c r="J103" s="213">
        <f>ROUND(I103*H103,2)</f>
        <v>0</v>
      </c>
      <c r="K103" s="209" t="s">
        <v>19</v>
      </c>
      <c r="L103" s="46"/>
      <c r="M103" s="214" t="s">
        <v>19</v>
      </c>
      <c r="N103" s="215" t="s">
        <v>44</v>
      </c>
      <c r="O103" s="86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8" t="s">
        <v>152</v>
      </c>
      <c r="AT103" s="218" t="s">
        <v>148</v>
      </c>
      <c r="AU103" s="218" t="s">
        <v>81</v>
      </c>
      <c r="AY103" s="19" t="s">
        <v>147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81</v>
      </c>
      <c r="BK103" s="219">
        <f>ROUND(I103*H103,2)</f>
        <v>0</v>
      </c>
      <c r="BL103" s="19" t="s">
        <v>152</v>
      </c>
      <c r="BM103" s="218" t="s">
        <v>1960</v>
      </c>
    </row>
    <row r="104" s="2" customFormat="1" ht="21.75" customHeight="1">
      <c r="A104" s="40"/>
      <c r="B104" s="41"/>
      <c r="C104" s="207" t="s">
        <v>330</v>
      </c>
      <c r="D104" s="207" t="s">
        <v>148</v>
      </c>
      <c r="E104" s="208" t="s">
        <v>1961</v>
      </c>
      <c r="F104" s="209" t="s">
        <v>1962</v>
      </c>
      <c r="G104" s="210" t="s">
        <v>252</v>
      </c>
      <c r="H104" s="211">
        <v>30</v>
      </c>
      <c r="I104" s="212"/>
      <c r="J104" s="213">
        <f>ROUND(I104*H104,2)</f>
        <v>0</v>
      </c>
      <c r="K104" s="209" t="s">
        <v>19</v>
      </c>
      <c r="L104" s="46"/>
      <c r="M104" s="214" t="s">
        <v>19</v>
      </c>
      <c r="N104" s="215" t="s">
        <v>44</v>
      </c>
      <c r="O104" s="86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8" t="s">
        <v>152</v>
      </c>
      <c r="AT104" s="218" t="s">
        <v>148</v>
      </c>
      <c r="AU104" s="218" t="s">
        <v>81</v>
      </c>
      <c r="AY104" s="19" t="s">
        <v>147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19" t="s">
        <v>81</v>
      </c>
      <c r="BK104" s="219">
        <f>ROUND(I104*H104,2)</f>
        <v>0</v>
      </c>
      <c r="BL104" s="19" t="s">
        <v>152</v>
      </c>
      <c r="BM104" s="218" t="s">
        <v>1963</v>
      </c>
    </row>
    <row r="105" s="2" customFormat="1" ht="21.75" customHeight="1">
      <c r="A105" s="40"/>
      <c r="B105" s="41"/>
      <c r="C105" s="207" t="s">
        <v>337</v>
      </c>
      <c r="D105" s="207" t="s">
        <v>148</v>
      </c>
      <c r="E105" s="208" t="s">
        <v>1964</v>
      </c>
      <c r="F105" s="209" t="s">
        <v>1965</v>
      </c>
      <c r="G105" s="210" t="s">
        <v>252</v>
      </c>
      <c r="H105" s="211">
        <v>10</v>
      </c>
      <c r="I105" s="212"/>
      <c r="J105" s="213">
        <f>ROUND(I105*H105,2)</f>
        <v>0</v>
      </c>
      <c r="K105" s="209" t="s">
        <v>19</v>
      </c>
      <c r="L105" s="46"/>
      <c r="M105" s="214" t="s">
        <v>19</v>
      </c>
      <c r="N105" s="215" t="s">
        <v>44</v>
      </c>
      <c r="O105" s="86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8" t="s">
        <v>152</v>
      </c>
      <c r="AT105" s="218" t="s">
        <v>148</v>
      </c>
      <c r="AU105" s="218" t="s">
        <v>81</v>
      </c>
      <c r="AY105" s="19" t="s">
        <v>147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9" t="s">
        <v>81</v>
      </c>
      <c r="BK105" s="219">
        <f>ROUND(I105*H105,2)</f>
        <v>0</v>
      </c>
      <c r="BL105" s="19" t="s">
        <v>152</v>
      </c>
      <c r="BM105" s="218" t="s">
        <v>1966</v>
      </c>
    </row>
    <row r="106" s="2" customFormat="1" ht="16.5" customHeight="1">
      <c r="A106" s="40"/>
      <c r="B106" s="41"/>
      <c r="C106" s="207" t="s">
        <v>346</v>
      </c>
      <c r="D106" s="207" t="s">
        <v>148</v>
      </c>
      <c r="E106" s="208" t="s">
        <v>1967</v>
      </c>
      <c r="F106" s="209" t="s">
        <v>1968</v>
      </c>
      <c r="G106" s="210" t="s">
        <v>252</v>
      </c>
      <c r="H106" s="211">
        <v>20</v>
      </c>
      <c r="I106" s="212"/>
      <c r="J106" s="213">
        <f>ROUND(I106*H106,2)</f>
        <v>0</v>
      </c>
      <c r="K106" s="209" t="s">
        <v>19</v>
      </c>
      <c r="L106" s="46"/>
      <c r="M106" s="214" t="s">
        <v>19</v>
      </c>
      <c r="N106" s="215" t="s">
        <v>44</v>
      </c>
      <c r="O106" s="86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8" t="s">
        <v>152</v>
      </c>
      <c r="AT106" s="218" t="s">
        <v>148</v>
      </c>
      <c r="AU106" s="218" t="s">
        <v>81</v>
      </c>
      <c r="AY106" s="19" t="s">
        <v>147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9" t="s">
        <v>81</v>
      </c>
      <c r="BK106" s="219">
        <f>ROUND(I106*H106,2)</f>
        <v>0</v>
      </c>
      <c r="BL106" s="19" t="s">
        <v>152</v>
      </c>
      <c r="BM106" s="218" t="s">
        <v>1969</v>
      </c>
    </row>
    <row r="107" s="2" customFormat="1" ht="16.5" customHeight="1">
      <c r="A107" s="40"/>
      <c r="B107" s="41"/>
      <c r="C107" s="207" t="s">
        <v>321</v>
      </c>
      <c r="D107" s="207" t="s">
        <v>148</v>
      </c>
      <c r="E107" s="208" t="s">
        <v>1970</v>
      </c>
      <c r="F107" s="209" t="s">
        <v>1971</v>
      </c>
      <c r="G107" s="210" t="s">
        <v>252</v>
      </c>
      <c r="H107" s="211">
        <v>200</v>
      </c>
      <c r="I107" s="212"/>
      <c r="J107" s="213">
        <f>ROUND(I107*H107,2)</f>
        <v>0</v>
      </c>
      <c r="K107" s="209" t="s">
        <v>19</v>
      </c>
      <c r="L107" s="46"/>
      <c r="M107" s="214" t="s">
        <v>19</v>
      </c>
      <c r="N107" s="215" t="s">
        <v>44</v>
      </c>
      <c r="O107" s="86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8" t="s">
        <v>152</v>
      </c>
      <c r="AT107" s="218" t="s">
        <v>148</v>
      </c>
      <c r="AU107" s="218" t="s">
        <v>81</v>
      </c>
      <c r="AY107" s="19" t="s">
        <v>147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9" t="s">
        <v>81</v>
      </c>
      <c r="BK107" s="219">
        <f>ROUND(I107*H107,2)</f>
        <v>0</v>
      </c>
      <c r="BL107" s="19" t="s">
        <v>152</v>
      </c>
      <c r="BM107" s="218" t="s">
        <v>1972</v>
      </c>
    </row>
    <row r="108" s="2" customFormat="1" ht="16.5" customHeight="1">
      <c r="A108" s="40"/>
      <c r="B108" s="41"/>
      <c r="C108" s="207" t="s">
        <v>360</v>
      </c>
      <c r="D108" s="207" t="s">
        <v>148</v>
      </c>
      <c r="E108" s="208" t="s">
        <v>1973</v>
      </c>
      <c r="F108" s="209" t="s">
        <v>1974</v>
      </c>
      <c r="G108" s="210" t="s">
        <v>252</v>
      </c>
      <c r="H108" s="211">
        <v>30</v>
      </c>
      <c r="I108" s="212"/>
      <c r="J108" s="213">
        <f>ROUND(I108*H108,2)</f>
        <v>0</v>
      </c>
      <c r="K108" s="209" t="s">
        <v>19</v>
      </c>
      <c r="L108" s="46"/>
      <c r="M108" s="214" t="s">
        <v>19</v>
      </c>
      <c r="N108" s="215" t="s">
        <v>44</v>
      </c>
      <c r="O108" s="86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8" t="s">
        <v>152</v>
      </c>
      <c r="AT108" s="218" t="s">
        <v>148</v>
      </c>
      <c r="AU108" s="218" t="s">
        <v>81</v>
      </c>
      <c r="AY108" s="19" t="s">
        <v>147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19" t="s">
        <v>81</v>
      </c>
      <c r="BK108" s="219">
        <f>ROUND(I108*H108,2)</f>
        <v>0</v>
      </c>
      <c r="BL108" s="19" t="s">
        <v>152</v>
      </c>
      <c r="BM108" s="218" t="s">
        <v>1975</v>
      </c>
    </row>
    <row r="109" s="2" customFormat="1" ht="16.5" customHeight="1">
      <c r="A109" s="40"/>
      <c r="B109" s="41"/>
      <c r="C109" s="207" t="s">
        <v>367</v>
      </c>
      <c r="D109" s="207" t="s">
        <v>148</v>
      </c>
      <c r="E109" s="208" t="s">
        <v>1976</v>
      </c>
      <c r="F109" s="209" t="s">
        <v>1977</v>
      </c>
      <c r="G109" s="210" t="s">
        <v>252</v>
      </c>
      <c r="H109" s="211">
        <v>210</v>
      </c>
      <c r="I109" s="212"/>
      <c r="J109" s="213">
        <f>ROUND(I109*H109,2)</f>
        <v>0</v>
      </c>
      <c r="K109" s="209" t="s">
        <v>19</v>
      </c>
      <c r="L109" s="46"/>
      <c r="M109" s="214" t="s">
        <v>19</v>
      </c>
      <c r="N109" s="215" t="s">
        <v>44</v>
      </c>
      <c r="O109" s="86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8" t="s">
        <v>152</v>
      </c>
      <c r="AT109" s="218" t="s">
        <v>148</v>
      </c>
      <c r="AU109" s="218" t="s">
        <v>81</v>
      </c>
      <c r="AY109" s="19" t="s">
        <v>147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19" t="s">
        <v>81</v>
      </c>
      <c r="BK109" s="219">
        <f>ROUND(I109*H109,2)</f>
        <v>0</v>
      </c>
      <c r="BL109" s="19" t="s">
        <v>152</v>
      </c>
      <c r="BM109" s="218" t="s">
        <v>1978</v>
      </c>
    </row>
    <row r="110" s="2" customFormat="1" ht="16.5" customHeight="1">
      <c r="A110" s="40"/>
      <c r="B110" s="41"/>
      <c r="C110" s="207" t="s">
        <v>386</v>
      </c>
      <c r="D110" s="207" t="s">
        <v>148</v>
      </c>
      <c r="E110" s="208" t="s">
        <v>1979</v>
      </c>
      <c r="F110" s="209" t="s">
        <v>1980</v>
      </c>
      <c r="G110" s="210" t="s">
        <v>252</v>
      </c>
      <c r="H110" s="211">
        <v>30</v>
      </c>
      <c r="I110" s="212"/>
      <c r="J110" s="213">
        <f>ROUND(I110*H110,2)</f>
        <v>0</v>
      </c>
      <c r="K110" s="209" t="s">
        <v>19</v>
      </c>
      <c r="L110" s="46"/>
      <c r="M110" s="214" t="s">
        <v>19</v>
      </c>
      <c r="N110" s="215" t="s">
        <v>44</v>
      </c>
      <c r="O110" s="86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8" t="s">
        <v>152</v>
      </c>
      <c r="AT110" s="218" t="s">
        <v>148</v>
      </c>
      <c r="AU110" s="218" t="s">
        <v>81</v>
      </c>
      <c r="AY110" s="19" t="s">
        <v>147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19" t="s">
        <v>81</v>
      </c>
      <c r="BK110" s="219">
        <f>ROUND(I110*H110,2)</f>
        <v>0</v>
      </c>
      <c r="BL110" s="19" t="s">
        <v>152</v>
      </c>
      <c r="BM110" s="218" t="s">
        <v>1981</v>
      </c>
    </row>
    <row r="111" s="2" customFormat="1" ht="16.5" customHeight="1">
      <c r="A111" s="40"/>
      <c r="B111" s="41"/>
      <c r="C111" s="207" t="s">
        <v>397</v>
      </c>
      <c r="D111" s="207" t="s">
        <v>148</v>
      </c>
      <c r="E111" s="208" t="s">
        <v>1982</v>
      </c>
      <c r="F111" s="209" t="s">
        <v>1983</v>
      </c>
      <c r="G111" s="210" t="s">
        <v>252</v>
      </c>
      <c r="H111" s="211">
        <v>80</v>
      </c>
      <c r="I111" s="212"/>
      <c r="J111" s="213">
        <f>ROUND(I111*H111,2)</f>
        <v>0</v>
      </c>
      <c r="K111" s="209" t="s">
        <v>19</v>
      </c>
      <c r="L111" s="46"/>
      <c r="M111" s="214" t="s">
        <v>19</v>
      </c>
      <c r="N111" s="215" t="s">
        <v>44</v>
      </c>
      <c r="O111" s="86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8" t="s">
        <v>152</v>
      </c>
      <c r="AT111" s="218" t="s">
        <v>148</v>
      </c>
      <c r="AU111" s="218" t="s">
        <v>81</v>
      </c>
      <c r="AY111" s="19" t="s">
        <v>147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81</v>
      </c>
      <c r="BK111" s="219">
        <f>ROUND(I111*H111,2)</f>
        <v>0</v>
      </c>
      <c r="BL111" s="19" t="s">
        <v>152</v>
      </c>
      <c r="BM111" s="218" t="s">
        <v>1984</v>
      </c>
    </row>
    <row r="112" s="2" customFormat="1" ht="16.5" customHeight="1">
      <c r="A112" s="40"/>
      <c r="B112" s="41"/>
      <c r="C112" s="207" t="s">
        <v>7</v>
      </c>
      <c r="D112" s="207" t="s">
        <v>148</v>
      </c>
      <c r="E112" s="208" t="s">
        <v>1985</v>
      </c>
      <c r="F112" s="209" t="s">
        <v>1986</v>
      </c>
      <c r="G112" s="210" t="s">
        <v>429</v>
      </c>
      <c r="H112" s="211">
        <v>129</v>
      </c>
      <c r="I112" s="212"/>
      <c r="J112" s="213">
        <f>ROUND(I112*H112,2)</f>
        <v>0</v>
      </c>
      <c r="K112" s="209" t="s">
        <v>19</v>
      </c>
      <c r="L112" s="46"/>
      <c r="M112" s="214" t="s">
        <v>19</v>
      </c>
      <c r="N112" s="215" t="s">
        <v>44</v>
      </c>
      <c r="O112" s="86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8" t="s">
        <v>152</v>
      </c>
      <c r="AT112" s="218" t="s">
        <v>148</v>
      </c>
      <c r="AU112" s="218" t="s">
        <v>81</v>
      </c>
      <c r="AY112" s="19" t="s">
        <v>147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19" t="s">
        <v>81</v>
      </c>
      <c r="BK112" s="219">
        <f>ROUND(I112*H112,2)</f>
        <v>0</v>
      </c>
      <c r="BL112" s="19" t="s">
        <v>152</v>
      </c>
      <c r="BM112" s="218" t="s">
        <v>1987</v>
      </c>
    </row>
    <row r="113" s="2" customFormat="1" ht="16.5" customHeight="1">
      <c r="A113" s="40"/>
      <c r="B113" s="41"/>
      <c r="C113" s="207" t="s">
        <v>410</v>
      </c>
      <c r="D113" s="207" t="s">
        <v>148</v>
      </c>
      <c r="E113" s="208" t="s">
        <v>1988</v>
      </c>
      <c r="F113" s="209" t="s">
        <v>1989</v>
      </c>
      <c r="G113" s="210" t="s">
        <v>429</v>
      </c>
      <c r="H113" s="211">
        <v>10</v>
      </c>
      <c r="I113" s="212"/>
      <c r="J113" s="213">
        <f>ROUND(I113*H113,2)</f>
        <v>0</v>
      </c>
      <c r="K113" s="209" t="s">
        <v>19</v>
      </c>
      <c r="L113" s="46"/>
      <c r="M113" s="214" t="s">
        <v>19</v>
      </c>
      <c r="N113" s="215" t="s">
        <v>44</v>
      </c>
      <c r="O113" s="86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8" t="s">
        <v>152</v>
      </c>
      <c r="AT113" s="218" t="s">
        <v>148</v>
      </c>
      <c r="AU113" s="218" t="s">
        <v>81</v>
      </c>
      <c r="AY113" s="19" t="s">
        <v>147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9" t="s">
        <v>81</v>
      </c>
      <c r="BK113" s="219">
        <f>ROUND(I113*H113,2)</f>
        <v>0</v>
      </c>
      <c r="BL113" s="19" t="s">
        <v>152</v>
      </c>
      <c r="BM113" s="218" t="s">
        <v>1990</v>
      </c>
    </row>
    <row r="114" s="2" customFormat="1" ht="21.75" customHeight="1">
      <c r="A114" s="40"/>
      <c r="B114" s="41"/>
      <c r="C114" s="207" t="s">
        <v>417</v>
      </c>
      <c r="D114" s="207" t="s">
        <v>148</v>
      </c>
      <c r="E114" s="208" t="s">
        <v>1991</v>
      </c>
      <c r="F114" s="209" t="s">
        <v>1992</v>
      </c>
      <c r="G114" s="210" t="s">
        <v>429</v>
      </c>
      <c r="H114" s="211">
        <v>2</v>
      </c>
      <c r="I114" s="212"/>
      <c r="J114" s="213">
        <f>ROUND(I114*H114,2)</f>
        <v>0</v>
      </c>
      <c r="K114" s="209" t="s">
        <v>19</v>
      </c>
      <c r="L114" s="46"/>
      <c r="M114" s="214" t="s">
        <v>19</v>
      </c>
      <c r="N114" s="215" t="s">
        <v>44</v>
      </c>
      <c r="O114" s="86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8" t="s">
        <v>152</v>
      </c>
      <c r="AT114" s="218" t="s">
        <v>148</v>
      </c>
      <c r="AU114" s="218" t="s">
        <v>81</v>
      </c>
      <c r="AY114" s="19" t="s">
        <v>147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19" t="s">
        <v>81</v>
      </c>
      <c r="BK114" s="219">
        <f>ROUND(I114*H114,2)</f>
        <v>0</v>
      </c>
      <c r="BL114" s="19" t="s">
        <v>152</v>
      </c>
      <c r="BM114" s="218" t="s">
        <v>1993</v>
      </c>
    </row>
    <row r="115" s="2" customFormat="1" ht="16.5" customHeight="1">
      <c r="A115" s="40"/>
      <c r="B115" s="41"/>
      <c r="C115" s="207" t="s">
        <v>426</v>
      </c>
      <c r="D115" s="207" t="s">
        <v>148</v>
      </c>
      <c r="E115" s="208" t="s">
        <v>1994</v>
      </c>
      <c r="F115" s="209" t="s">
        <v>1995</v>
      </c>
      <c r="G115" s="210" t="s">
        <v>429</v>
      </c>
      <c r="H115" s="211">
        <v>9</v>
      </c>
      <c r="I115" s="212"/>
      <c r="J115" s="213">
        <f>ROUND(I115*H115,2)</f>
        <v>0</v>
      </c>
      <c r="K115" s="209" t="s">
        <v>19</v>
      </c>
      <c r="L115" s="46"/>
      <c r="M115" s="214" t="s">
        <v>19</v>
      </c>
      <c r="N115" s="215" t="s">
        <v>44</v>
      </c>
      <c r="O115" s="86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8" t="s">
        <v>152</v>
      </c>
      <c r="AT115" s="218" t="s">
        <v>148</v>
      </c>
      <c r="AU115" s="218" t="s">
        <v>81</v>
      </c>
      <c r="AY115" s="19" t="s">
        <v>147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19" t="s">
        <v>81</v>
      </c>
      <c r="BK115" s="219">
        <f>ROUND(I115*H115,2)</f>
        <v>0</v>
      </c>
      <c r="BL115" s="19" t="s">
        <v>152</v>
      </c>
      <c r="BM115" s="218" t="s">
        <v>1996</v>
      </c>
    </row>
    <row r="116" s="2" customFormat="1" ht="16.5" customHeight="1">
      <c r="A116" s="40"/>
      <c r="B116" s="41"/>
      <c r="C116" s="207" t="s">
        <v>433</v>
      </c>
      <c r="D116" s="207" t="s">
        <v>148</v>
      </c>
      <c r="E116" s="208" t="s">
        <v>1997</v>
      </c>
      <c r="F116" s="209" t="s">
        <v>1998</v>
      </c>
      <c r="G116" s="210" t="s">
        <v>429</v>
      </c>
      <c r="H116" s="211">
        <v>20</v>
      </c>
      <c r="I116" s="212"/>
      <c r="J116" s="213">
        <f>ROUND(I116*H116,2)</f>
        <v>0</v>
      </c>
      <c r="K116" s="209" t="s">
        <v>19</v>
      </c>
      <c r="L116" s="46"/>
      <c r="M116" s="214" t="s">
        <v>19</v>
      </c>
      <c r="N116" s="215" t="s">
        <v>44</v>
      </c>
      <c r="O116" s="86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8" t="s">
        <v>152</v>
      </c>
      <c r="AT116" s="218" t="s">
        <v>148</v>
      </c>
      <c r="AU116" s="218" t="s">
        <v>81</v>
      </c>
      <c r="AY116" s="19" t="s">
        <v>147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9" t="s">
        <v>81</v>
      </c>
      <c r="BK116" s="219">
        <f>ROUND(I116*H116,2)</f>
        <v>0</v>
      </c>
      <c r="BL116" s="19" t="s">
        <v>152</v>
      </c>
      <c r="BM116" s="218" t="s">
        <v>1999</v>
      </c>
    </row>
    <row r="117" s="2" customFormat="1" ht="16.5" customHeight="1">
      <c r="A117" s="40"/>
      <c r="B117" s="41"/>
      <c r="C117" s="207" t="s">
        <v>439</v>
      </c>
      <c r="D117" s="207" t="s">
        <v>148</v>
      </c>
      <c r="E117" s="208" t="s">
        <v>2000</v>
      </c>
      <c r="F117" s="209" t="s">
        <v>2001</v>
      </c>
      <c r="G117" s="210" t="s">
        <v>429</v>
      </c>
      <c r="H117" s="211">
        <v>7</v>
      </c>
      <c r="I117" s="212"/>
      <c r="J117" s="213">
        <f>ROUND(I117*H117,2)</f>
        <v>0</v>
      </c>
      <c r="K117" s="209" t="s">
        <v>19</v>
      </c>
      <c r="L117" s="46"/>
      <c r="M117" s="214" t="s">
        <v>19</v>
      </c>
      <c r="N117" s="215" t="s">
        <v>44</v>
      </c>
      <c r="O117" s="86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8" t="s">
        <v>152</v>
      </c>
      <c r="AT117" s="218" t="s">
        <v>148</v>
      </c>
      <c r="AU117" s="218" t="s">
        <v>81</v>
      </c>
      <c r="AY117" s="19" t="s">
        <v>147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19" t="s">
        <v>81</v>
      </c>
      <c r="BK117" s="219">
        <f>ROUND(I117*H117,2)</f>
        <v>0</v>
      </c>
      <c r="BL117" s="19" t="s">
        <v>152</v>
      </c>
      <c r="BM117" s="218" t="s">
        <v>2002</v>
      </c>
    </row>
    <row r="118" s="2" customFormat="1" ht="16.5" customHeight="1">
      <c r="A118" s="40"/>
      <c r="B118" s="41"/>
      <c r="C118" s="207" t="s">
        <v>444</v>
      </c>
      <c r="D118" s="207" t="s">
        <v>148</v>
      </c>
      <c r="E118" s="208" t="s">
        <v>2003</v>
      </c>
      <c r="F118" s="209" t="s">
        <v>2004</v>
      </c>
      <c r="G118" s="210" t="s">
        <v>429</v>
      </c>
      <c r="H118" s="211">
        <v>8</v>
      </c>
      <c r="I118" s="212"/>
      <c r="J118" s="213">
        <f>ROUND(I118*H118,2)</f>
        <v>0</v>
      </c>
      <c r="K118" s="209" t="s">
        <v>19</v>
      </c>
      <c r="L118" s="46"/>
      <c r="M118" s="214" t="s">
        <v>19</v>
      </c>
      <c r="N118" s="215" t="s">
        <v>44</v>
      </c>
      <c r="O118" s="86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8" t="s">
        <v>152</v>
      </c>
      <c r="AT118" s="218" t="s">
        <v>148</v>
      </c>
      <c r="AU118" s="218" t="s">
        <v>81</v>
      </c>
      <c r="AY118" s="19" t="s">
        <v>147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19" t="s">
        <v>81</v>
      </c>
      <c r="BK118" s="219">
        <f>ROUND(I118*H118,2)</f>
        <v>0</v>
      </c>
      <c r="BL118" s="19" t="s">
        <v>152</v>
      </c>
      <c r="BM118" s="218" t="s">
        <v>2005</v>
      </c>
    </row>
    <row r="119" s="2" customFormat="1" ht="16.5" customHeight="1">
      <c r="A119" s="40"/>
      <c r="B119" s="41"/>
      <c r="C119" s="207" t="s">
        <v>450</v>
      </c>
      <c r="D119" s="207" t="s">
        <v>148</v>
      </c>
      <c r="E119" s="208" t="s">
        <v>2006</v>
      </c>
      <c r="F119" s="209" t="s">
        <v>2007</v>
      </c>
      <c r="G119" s="210" t="s">
        <v>429</v>
      </c>
      <c r="H119" s="211">
        <v>7</v>
      </c>
      <c r="I119" s="212"/>
      <c r="J119" s="213">
        <f>ROUND(I119*H119,2)</f>
        <v>0</v>
      </c>
      <c r="K119" s="209" t="s">
        <v>19</v>
      </c>
      <c r="L119" s="46"/>
      <c r="M119" s="214" t="s">
        <v>19</v>
      </c>
      <c r="N119" s="215" t="s">
        <v>44</v>
      </c>
      <c r="O119" s="86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8" t="s">
        <v>152</v>
      </c>
      <c r="AT119" s="218" t="s">
        <v>148</v>
      </c>
      <c r="AU119" s="218" t="s">
        <v>81</v>
      </c>
      <c r="AY119" s="19" t="s">
        <v>147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19" t="s">
        <v>81</v>
      </c>
      <c r="BK119" s="219">
        <f>ROUND(I119*H119,2)</f>
        <v>0</v>
      </c>
      <c r="BL119" s="19" t="s">
        <v>152</v>
      </c>
      <c r="BM119" s="218" t="s">
        <v>2008</v>
      </c>
    </row>
    <row r="120" s="2" customFormat="1" ht="16.5" customHeight="1">
      <c r="A120" s="40"/>
      <c r="B120" s="41"/>
      <c r="C120" s="207" t="s">
        <v>455</v>
      </c>
      <c r="D120" s="207" t="s">
        <v>148</v>
      </c>
      <c r="E120" s="208" t="s">
        <v>2009</v>
      </c>
      <c r="F120" s="209" t="s">
        <v>2010</v>
      </c>
      <c r="G120" s="210" t="s">
        <v>429</v>
      </c>
      <c r="H120" s="211">
        <v>2</v>
      </c>
      <c r="I120" s="212"/>
      <c r="J120" s="213">
        <f>ROUND(I120*H120,2)</f>
        <v>0</v>
      </c>
      <c r="K120" s="209" t="s">
        <v>19</v>
      </c>
      <c r="L120" s="46"/>
      <c r="M120" s="214" t="s">
        <v>19</v>
      </c>
      <c r="N120" s="215" t="s">
        <v>44</v>
      </c>
      <c r="O120" s="86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8" t="s">
        <v>152</v>
      </c>
      <c r="AT120" s="218" t="s">
        <v>148</v>
      </c>
      <c r="AU120" s="218" t="s">
        <v>81</v>
      </c>
      <c r="AY120" s="19" t="s">
        <v>147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9" t="s">
        <v>81</v>
      </c>
      <c r="BK120" s="219">
        <f>ROUND(I120*H120,2)</f>
        <v>0</v>
      </c>
      <c r="BL120" s="19" t="s">
        <v>152</v>
      </c>
      <c r="BM120" s="218" t="s">
        <v>2011</v>
      </c>
    </row>
    <row r="121" s="2" customFormat="1" ht="16.5" customHeight="1">
      <c r="A121" s="40"/>
      <c r="B121" s="41"/>
      <c r="C121" s="207" t="s">
        <v>461</v>
      </c>
      <c r="D121" s="207" t="s">
        <v>148</v>
      </c>
      <c r="E121" s="208" t="s">
        <v>2012</v>
      </c>
      <c r="F121" s="209" t="s">
        <v>2013</v>
      </c>
      <c r="G121" s="210" t="s">
        <v>429</v>
      </c>
      <c r="H121" s="211">
        <v>47</v>
      </c>
      <c r="I121" s="212"/>
      <c r="J121" s="213">
        <f>ROUND(I121*H121,2)</f>
        <v>0</v>
      </c>
      <c r="K121" s="209" t="s">
        <v>19</v>
      </c>
      <c r="L121" s="46"/>
      <c r="M121" s="214" t="s">
        <v>19</v>
      </c>
      <c r="N121" s="215" t="s">
        <v>44</v>
      </c>
      <c r="O121" s="86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8" t="s">
        <v>152</v>
      </c>
      <c r="AT121" s="218" t="s">
        <v>148</v>
      </c>
      <c r="AU121" s="218" t="s">
        <v>81</v>
      </c>
      <c r="AY121" s="19" t="s">
        <v>147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19" t="s">
        <v>81</v>
      </c>
      <c r="BK121" s="219">
        <f>ROUND(I121*H121,2)</f>
        <v>0</v>
      </c>
      <c r="BL121" s="19" t="s">
        <v>152</v>
      </c>
      <c r="BM121" s="218" t="s">
        <v>2014</v>
      </c>
    </row>
    <row r="122" s="2" customFormat="1" ht="16.5" customHeight="1">
      <c r="A122" s="40"/>
      <c r="B122" s="41"/>
      <c r="C122" s="207" t="s">
        <v>468</v>
      </c>
      <c r="D122" s="207" t="s">
        <v>148</v>
      </c>
      <c r="E122" s="208" t="s">
        <v>2015</v>
      </c>
      <c r="F122" s="209" t="s">
        <v>2016</v>
      </c>
      <c r="G122" s="210" t="s">
        <v>429</v>
      </c>
      <c r="H122" s="211">
        <v>19</v>
      </c>
      <c r="I122" s="212"/>
      <c r="J122" s="213">
        <f>ROUND(I122*H122,2)</f>
        <v>0</v>
      </c>
      <c r="K122" s="209" t="s">
        <v>19</v>
      </c>
      <c r="L122" s="46"/>
      <c r="M122" s="214" t="s">
        <v>19</v>
      </c>
      <c r="N122" s="215" t="s">
        <v>44</v>
      </c>
      <c r="O122" s="86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8" t="s">
        <v>152</v>
      </c>
      <c r="AT122" s="218" t="s">
        <v>148</v>
      </c>
      <c r="AU122" s="218" t="s">
        <v>81</v>
      </c>
      <c r="AY122" s="19" t="s">
        <v>147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19" t="s">
        <v>81</v>
      </c>
      <c r="BK122" s="219">
        <f>ROUND(I122*H122,2)</f>
        <v>0</v>
      </c>
      <c r="BL122" s="19" t="s">
        <v>152</v>
      </c>
      <c r="BM122" s="218" t="s">
        <v>2017</v>
      </c>
    </row>
    <row r="123" s="2" customFormat="1" ht="16.5" customHeight="1">
      <c r="A123" s="40"/>
      <c r="B123" s="41"/>
      <c r="C123" s="207" t="s">
        <v>474</v>
      </c>
      <c r="D123" s="207" t="s">
        <v>148</v>
      </c>
      <c r="E123" s="208" t="s">
        <v>2018</v>
      </c>
      <c r="F123" s="209" t="s">
        <v>2019</v>
      </c>
      <c r="G123" s="210" t="s">
        <v>429</v>
      </c>
      <c r="H123" s="211">
        <v>2</v>
      </c>
      <c r="I123" s="212"/>
      <c r="J123" s="213">
        <f>ROUND(I123*H123,2)</f>
        <v>0</v>
      </c>
      <c r="K123" s="209" t="s">
        <v>19</v>
      </c>
      <c r="L123" s="46"/>
      <c r="M123" s="214" t="s">
        <v>19</v>
      </c>
      <c r="N123" s="215" t="s">
        <v>44</v>
      </c>
      <c r="O123" s="86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8" t="s">
        <v>152</v>
      </c>
      <c r="AT123" s="218" t="s">
        <v>148</v>
      </c>
      <c r="AU123" s="218" t="s">
        <v>81</v>
      </c>
      <c r="AY123" s="19" t="s">
        <v>147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9" t="s">
        <v>81</v>
      </c>
      <c r="BK123" s="219">
        <f>ROUND(I123*H123,2)</f>
        <v>0</v>
      </c>
      <c r="BL123" s="19" t="s">
        <v>152</v>
      </c>
      <c r="BM123" s="218" t="s">
        <v>2020</v>
      </c>
    </row>
    <row r="124" s="2" customFormat="1" ht="16.5" customHeight="1">
      <c r="A124" s="40"/>
      <c r="B124" s="41"/>
      <c r="C124" s="207" t="s">
        <v>480</v>
      </c>
      <c r="D124" s="207" t="s">
        <v>148</v>
      </c>
      <c r="E124" s="208" t="s">
        <v>2021</v>
      </c>
      <c r="F124" s="209" t="s">
        <v>2022</v>
      </c>
      <c r="G124" s="210" t="s">
        <v>429</v>
      </c>
      <c r="H124" s="211">
        <v>6</v>
      </c>
      <c r="I124" s="212"/>
      <c r="J124" s="213">
        <f>ROUND(I124*H124,2)</f>
        <v>0</v>
      </c>
      <c r="K124" s="209" t="s">
        <v>19</v>
      </c>
      <c r="L124" s="46"/>
      <c r="M124" s="214" t="s">
        <v>19</v>
      </c>
      <c r="N124" s="215" t="s">
        <v>44</v>
      </c>
      <c r="O124" s="86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8" t="s">
        <v>152</v>
      </c>
      <c r="AT124" s="218" t="s">
        <v>148</v>
      </c>
      <c r="AU124" s="218" t="s">
        <v>81</v>
      </c>
      <c r="AY124" s="19" t="s">
        <v>147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9" t="s">
        <v>81</v>
      </c>
      <c r="BK124" s="219">
        <f>ROUND(I124*H124,2)</f>
        <v>0</v>
      </c>
      <c r="BL124" s="19" t="s">
        <v>152</v>
      </c>
      <c r="BM124" s="218" t="s">
        <v>2023</v>
      </c>
    </row>
    <row r="125" s="2" customFormat="1" ht="16.5" customHeight="1">
      <c r="A125" s="40"/>
      <c r="B125" s="41"/>
      <c r="C125" s="207" t="s">
        <v>490</v>
      </c>
      <c r="D125" s="207" t="s">
        <v>148</v>
      </c>
      <c r="E125" s="208" t="s">
        <v>2024</v>
      </c>
      <c r="F125" s="209" t="s">
        <v>2025</v>
      </c>
      <c r="G125" s="210" t="s">
        <v>429</v>
      </c>
      <c r="H125" s="211">
        <v>1</v>
      </c>
      <c r="I125" s="212"/>
      <c r="J125" s="213">
        <f>ROUND(I125*H125,2)</f>
        <v>0</v>
      </c>
      <c r="K125" s="209" t="s">
        <v>19</v>
      </c>
      <c r="L125" s="46"/>
      <c r="M125" s="214" t="s">
        <v>19</v>
      </c>
      <c r="N125" s="215" t="s">
        <v>44</v>
      </c>
      <c r="O125" s="86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8" t="s">
        <v>152</v>
      </c>
      <c r="AT125" s="218" t="s">
        <v>148</v>
      </c>
      <c r="AU125" s="218" t="s">
        <v>81</v>
      </c>
      <c r="AY125" s="19" t="s">
        <v>147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19" t="s">
        <v>81</v>
      </c>
      <c r="BK125" s="219">
        <f>ROUND(I125*H125,2)</f>
        <v>0</v>
      </c>
      <c r="BL125" s="19" t="s">
        <v>152</v>
      </c>
      <c r="BM125" s="218" t="s">
        <v>2026</v>
      </c>
    </row>
    <row r="126" s="2" customFormat="1" ht="16.5" customHeight="1">
      <c r="A126" s="40"/>
      <c r="B126" s="41"/>
      <c r="C126" s="207" t="s">
        <v>496</v>
      </c>
      <c r="D126" s="207" t="s">
        <v>148</v>
      </c>
      <c r="E126" s="208" t="s">
        <v>2027</v>
      </c>
      <c r="F126" s="209" t="s">
        <v>2028</v>
      </c>
      <c r="G126" s="210" t="s">
        <v>429</v>
      </c>
      <c r="H126" s="211">
        <v>1</v>
      </c>
      <c r="I126" s="212"/>
      <c r="J126" s="213">
        <f>ROUND(I126*H126,2)</f>
        <v>0</v>
      </c>
      <c r="K126" s="209" t="s">
        <v>19</v>
      </c>
      <c r="L126" s="46"/>
      <c r="M126" s="214" t="s">
        <v>19</v>
      </c>
      <c r="N126" s="215" t="s">
        <v>44</v>
      </c>
      <c r="O126" s="86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8" t="s">
        <v>152</v>
      </c>
      <c r="AT126" s="218" t="s">
        <v>148</v>
      </c>
      <c r="AU126" s="218" t="s">
        <v>81</v>
      </c>
      <c r="AY126" s="19" t="s">
        <v>147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19" t="s">
        <v>81</v>
      </c>
      <c r="BK126" s="219">
        <f>ROUND(I126*H126,2)</f>
        <v>0</v>
      </c>
      <c r="BL126" s="19" t="s">
        <v>152</v>
      </c>
      <c r="BM126" s="218" t="s">
        <v>2029</v>
      </c>
    </row>
    <row r="127" s="2" customFormat="1" ht="16.5" customHeight="1">
      <c r="A127" s="40"/>
      <c r="B127" s="41"/>
      <c r="C127" s="207" t="s">
        <v>503</v>
      </c>
      <c r="D127" s="207" t="s">
        <v>148</v>
      </c>
      <c r="E127" s="208" t="s">
        <v>2030</v>
      </c>
      <c r="F127" s="209" t="s">
        <v>2031</v>
      </c>
      <c r="G127" s="210" t="s">
        <v>1924</v>
      </c>
      <c r="H127" s="211">
        <v>40</v>
      </c>
      <c r="I127" s="212"/>
      <c r="J127" s="213">
        <f>ROUND(I127*H127,2)</f>
        <v>0</v>
      </c>
      <c r="K127" s="209" t="s">
        <v>19</v>
      </c>
      <c r="L127" s="46"/>
      <c r="M127" s="214" t="s">
        <v>19</v>
      </c>
      <c r="N127" s="215" t="s">
        <v>44</v>
      </c>
      <c r="O127" s="86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8" t="s">
        <v>152</v>
      </c>
      <c r="AT127" s="218" t="s">
        <v>148</v>
      </c>
      <c r="AU127" s="218" t="s">
        <v>81</v>
      </c>
      <c r="AY127" s="19" t="s">
        <v>147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19" t="s">
        <v>81</v>
      </c>
      <c r="BK127" s="219">
        <f>ROUND(I127*H127,2)</f>
        <v>0</v>
      </c>
      <c r="BL127" s="19" t="s">
        <v>152</v>
      </c>
      <c r="BM127" s="218" t="s">
        <v>2032</v>
      </c>
    </row>
    <row r="128" s="2" customFormat="1" ht="16.5" customHeight="1">
      <c r="A128" s="40"/>
      <c r="B128" s="41"/>
      <c r="C128" s="207" t="s">
        <v>511</v>
      </c>
      <c r="D128" s="207" t="s">
        <v>148</v>
      </c>
      <c r="E128" s="208" t="s">
        <v>2033</v>
      </c>
      <c r="F128" s="209" t="s">
        <v>2034</v>
      </c>
      <c r="G128" s="210" t="s">
        <v>1924</v>
      </c>
      <c r="H128" s="211">
        <v>3</v>
      </c>
      <c r="I128" s="212"/>
      <c r="J128" s="213">
        <f>ROUND(I128*H128,2)</f>
        <v>0</v>
      </c>
      <c r="K128" s="209" t="s">
        <v>19</v>
      </c>
      <c r="L128" s="46"/>
      <c r="M128" s="214" t="s">
        <v>19</v>
      </c>
      <c r="N128" s="215" t="s">
        <v>44</v>
      </c>
      <c r="O128" s="86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8" t="s">
        <v>152</v>
      </c>
      <c r="AT128" s="218" t="s">
        <v>148</v>
      </c>
      <c r="AU128" s="218" t="s">
        <v>81</v>
      </c>
      <c r="AY128" s="19" t="s">
        <v>147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9" t="s">
        <v>81</v>
      </c>
      <c r="BK128" s="219">
        <f>ROUND(I128*H128,2)</f>
        <v>0</v>
      </c>
      <c r="BL128" s="19" t="s">
        <v>152</v>
      </c>
      <c r="BM128" s="218" t="s">
        <v>2035</v>
      </c>
    </row>
    <row r="129" s="2" customFormat="1" ht="16.5" customHeight="1">
      <c r="A129" s="40"/>
      <c r="B129" s="41"/>
      <c r="C129" s="207" t="s">
        <v>518</v>
      </c>
      <c r="D129" s="207" t="s">
        <v>148</v>
      </c>
      <c r="E129" s="208" t="s">
        <v>2036</v>
      </c>
      <c r="F129" s="209" t="s">
        <v>2037</v>
      </c>
      <c r="G129" s="210" t="s">
        <v>1924</v>
      </c>
      <c r="H129" s="211">
        <v>1</v>
      </c>
      <c r="I129" s="212"/>
      <c r="J129" s="213">
        <f>ROUND(I129*H129,2)</f>
        <v>0</v>
      </c>
      <c r="K129" s="209" t="s">
        <v>19</v>
      </c>
      <c r="L129" s="46"/>
      <c r="M129" s="214" t="s">
        <v>19</v>
      </c>
      <c r="N129" s="215" t="s">
        <v>44</v>
      </c>
      <c r="O129" s="86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8" t="s">
        <v>152</v>
      </c>
      <c r="AT129" s="218" t="s">
        <v>148</v>
      </c>
      <c r="AU129" s="218" t="s">
        <v>81</v>
      </c>
      <c r="AY129" s="19" t="s">
        <v>147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19" t="s">
        <v>81</v>
      </c>
      <c r="BK129" s="219">
        <f>ROUND(I129*H129,2)</f>
        <v>0</v>
      </c>
      <c r="BL129" s="19" t="s">
        <v>152</v>
      </c>
      <c r="BM129" s="218" t="s">
        <v>2038</v>
      </c>
    </row>
    <row r="130" s="2" customFormat="1" ht="16.5" customHeight="1">
      <c r="A130" s="40"/>
      <c r="B130" s="41"/>
      <c r="C130" s="207" t="s">
        <v>529</v>
      </c>
      <c r="D130" s="207" t="s">
        <v>148</v>
      </c>
      <c r="E130" s="208" t="s">
        <v>2039</v>
      </c>
      <c r="F130" s="209" t="s">
        <v>2040</v>
      </c>
      <c r="G130" s="210" t="s">
        <v>1924</v>
      </c>
      <c r="H130" s="211">
        <v>2</v>
      </c>
      <c r="I130" s="212"/>
      <c r="J130" s="213">
        <f>ROUND(I130*H130,2)</f>
        <v>0</v>
      </c>
      <c r="K130" s="209" t="s">
        <v>19</v>
      </c>
      <c r="L130" s="46"/>
      <c r="M130" s="214" t="s">
        <v>19</v>
      </c>
      <c r="N130" s="215" t="s">
        <v>44</v>
      </c>
      <c r="O130" s="86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8" t="s">
        <v>152</v>
      </c>
      <c r="AT130" s="218" t="s">
        <v>148</v>
      </c>
      <c r="AU130" s="218" t="s">
        <v>81</v>
      </c>
      <c r="AY130" s="19" t="s">
        <v>147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9" t="s">
        <v>81</v>
      </c>
      <c r="BK130" s="219">
        <f>ROUND(I130*H130,2)</f>
        <v>0</v>
      </c>
      <c r="BL130" s="19" t="s">
        <v>152</v>
      </c>
      <c r="BM130" s="218" t="s">
        <v>2041</v>
      </c>
    </row>
    <row r="131" s="2" customFormat="1" ht="16.5" customHeight="1">
      <c r="A131" s="40"/>
      <c r="B131" s="41"/>
      <c r="C131" s="207" t="s">
        <v>535</v>
      </c>
      <c r="D131" s="207" t="s">
        <v>148</v>
      </c>
      <c r="E131" s="208" t="s">
        <v>2042</v>
      </c>
      <c r="F131" s="209" t="s">
        <v>2043</v>
      </c>
      <c r="G131" s="210" t="s">
        <v>1924</v>
      </c>
      <c r="H131" s="211">
        <v>1</v>
      </c>
      <c r="I131" s="212"/>
      <c r="J131" s="213">
        <f>ROUND(I131*H131,2)</f>
        <v>0</v>
      </c>
      <c r="K131" s="209" t="s">
        <v>19</v>
      </c>
      <c r="L131" s="46"/>
      <c r="M131" s="214" t="s">
        <v>19</v>
      </c>
      <c r="N131" s="215" t="s">
        <v>44</v>
      </c>
      <c r="O131" s="86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8" t="s">
        <v>152</v>
      </c>
      <c r="AT131" s="218" t="s">
        <v>148</v>
      </c>
      <c r="AU131" s="218" t="s">
        <v>81</v>
      </c>
      <c r="AY131" s="19" t="s">
        <v>147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19" t="s">
        <v>81</v>
      </c>
      <c r="BK131" s="219">
        <f>ROUND(I131*H131,2)</f>
        <v>0</v>
      </c>
      <c r="BL131" s="19" t="s">
        <v>152</v>
      </c>
      <c r="BM131" s="218" t="s">
        <v>2044</v>
      </c>
    </row>
    <row r="132" s="2" customFormat="1" ht="16.5" customHeight="1">
      <c r="A132" s="40"/>
      <c r="B132" s="41"/>
      <c r="C132" s="207" t="s">
        <v>541</v>
      </c>
      <c r="D132" s="207" t="s">
        <v>148</v>
      </c>
      <c r="E132" s="208" t="s">
        <v>2045</v>
      </c>
      <c r="F132" s="209" t="s">
        <v>2046</v>
      </c>
      <c r="G132" s="210" t="s">
        <v>1924</v>
      </c>
      <c r="H132" s="211">
        <v>126</v>
      </c>
      <c r="I132" s="212"/>
      <c r="J132" s="213">
        <f>ROUND(I132*H132,2)</f>
        <v>0</v>
      </c>
      <c r="K132" s="209" t="s">
        <v>19</v>
      </c>
      <c r="L132" s="46"/>
      <c r="M132" s="214" t="s">
        <v>19</v>
      </c>
      <c r="N132" s="215" t="s">
        <v>44</v>
      </c>
      <c r="O132" s="86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8" t="s">
        <v>152</v>
      </c>
      <c r="AT132" s="218" t="s">
        <v>148</v>
      </c>
      <c r="AU132" s="218" t="s">
        <v>81</v>
      </c>
      <c r="AY132" s="19" t="s">
        <v>147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19" t="s">
        <v>81</v>
      </c>
      <c r="BK132" s="219">
        <f>ROUND(I132*H132,2)</f>
        <v>0</v>
      </c>
      <c r="BL132" s="19" t="s">
        <v>152</v>
      </c>
      <c r="BM132" s="218" t="s">
        <v>2047</v>
      </c>
    </row>
    <row r="133" s="2" customFormat="1" ht="16.5" customHeight="1">
      <c r="A133" s="40"/>
      <c r="B133" s="41"/>
      <c r="C133" s="207" t="s">
        <v>546</v>
      </c>
      <c r="D133" s="207" t="s">
        <v>148</v>
      </c>
      <c r="E133" s="208" t="s">
        <v>2048</v>
      </c>
      <c r="F133" s="209" t="s">
        <v>2049</v>
      </c>
      <c r="G133" s="210" t="s">
        <v>1924</v>
      </c>
      <c r="H133" s="211">
        <v>1</v>
      </c>
      <c r="I133" s="212"/>
      <c r="J133" s="213">
        <f>ROUND(I133*H133,2)</f>
        <v>0</v>
      </c>
      <c r="K133" s="209" t="s">
        <v>19</v>
      </c>
      <c r="L133" s="46"/>
      <c r="M133" s="214" t="s">
        <v>19</v>
      </c>
      <c r="N133" s="215" t="s">
        <v>44</v>
      </c>
      <c r="O133" s="86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8" t="s">
        <v>152</v>
      </c>
      <c r="AT133" s="218" t="s">
        <v>148</v>
      </c>
      <c r="AU133" s="218" t="s">
        <v>81</v>
      </c>
      <c r="AY133" s="19" t="s">
        <v>147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19" t="s">
        <v>81</v>
      </c>
      <c r="BK133" s="219">
        <f>ROUND(I133*H133,2)</f>
        <v>0</v>
      </c>
      <c r="BL133" s="19" t="s">
        <v>152</v>
      </c>
      <c r="BM133" s="218" t="s">
        <v>2050</v>
      </c>
    </row>
    <row r="134" s="2" customFormat="1" ht="16.5" customHeight="1">
      <c r="A134" s="40"/>
      <c r="B134" s="41"/>
      <c r="C134" s="207" t="s">
        <v>554</v>
      </c>
      <c r="D134" s="207" t="s">
        <v>148</v>
      </c>
      <c r="E134" s="208" t="s">
        <v>2051</v>
      </c>
      <c r="F134" s="209" t="s">
        <v>2052</v>
      </c>
      <c r="G134" s="210" t="s">
        <v>1924</v>
      </c>
      <c r="H134" s="211">
        <v>1</v>
      </c>
      <c r="I134" s="212"/>
      <c r="J134" s="213">
        <f>ROUND(I134*H134,2)</f>
        <v>0</v>
      </c>
      <c r="K134" s="209" t="s">
        <v>19</v>
      </c>
      <c r="L134" s="46"/>
      <c r="M134" s="214" t="s">
        <v>19</v>
      </c>
      <c r="N134" s="215" t="s">
        <v>44</v>
      </c>
      <c r="O134" s="86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8" t="s">
        <v>152</v>
      </c>
      <c r="AT134" s="218" t="s">
        <v>148</v>
      </c>
      <c r="AU134" s="218" t="s">
        <v>81</v>
      </c>
      <c r="AY134" s="19" t="s">
        <v>147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19" t="s">
        <v>81</v>
      </c>
      <c r="BK134" s="219">
        <f>ROUND(I134*H134,2)</f>
        <v>0</v>
      </c>
      <c r="BL134" s="19" t="s">
        <v>152</v>
      </c>
      <c r="BM134" s="218" t="s">
        <v>2053</v>
      </c>
    </row>
    <row r="135" s="2" customFormat="1" ht="16.5" customHeight="1">
      <c r="A135" s="40"/>
      <c r="B135" s="41"/>
      <c r="C135" s="207" t="s">
        <v>561</v>
      </c>
      <c r="D135" s="207" t="s">
        <v>148</v>
      </c>
      <c r="E135" s="208" t="s">
        <v>2054</v>
      </c>
      <c r="F135" s="209" t="s">
        <v>2055</v>
      </c>
      <c r="G135" s="210" t="s">
        <v>1924</v>
      </c>
      <c r="H135" s="211">
        <v>1</v>
      </c>
      <c r="I135" s="212"/>
      <c r="J135" s="213">
        <f>ROUND(I135*H135,2)</f>
        <v>0</v>
      </c>
      <c r="K135" s="209" t="s">
        <v>19</v>
      </c>
      <c r="L135" s="46"/>
      <c r="M135" s="214" t="s">
        <v>19</v>
      </c>
      <c r="N135" s="215" t="s">
        <v>44</v>
      </c>
      <c r="O135" s="86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8" t="s">
        <v>152</v>
      </c>
      <c r="AT135" s="218" t="s">
        <v>148</v>
      </c>
      <c r="AU135" s="218" t="s">
        <v>81</v>
      </c>
      <c r="AY135" s="19" t="s">
        <v>147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19" t="s">
        <v>81</v>
      </c>
      <c r="BK135" s="219">
        <f>ROUND(I135*H135,2)</f>
        <v>0</v>
      </c>
      <c r="BL135" s="19" t="s">
        <v>152</v>
      </c>
      <c r="BM135" s="218" t="s">
        <v>2056</v>
      </c>
    </row>
    <row r="136" s="2" customFormat="1" ht="16.5" customHeight="1">
      <c r="A136" s="40"/>
      <c r="B136" s="41"/>
      <c r="C136" s="207" t="s">
        <v>569</v>
      </c>
      <c r="D136" s="207" t="s">
        <v>148</v>
      </c>
      <c r="E136" s="208" t="s">
        <v>2057</v>
      </c>
      <c r="F136" s="209" t="s">
        <v>2058</v>
      </c>
      <c r="G136" s="210" t="s">
        <v>1924</v>
      </c>
      <c r="H136" s="211">
        <v>14</v>
      </c>
      <c r="I136" s="212"/>
      <c r="J136" s="213">
        <f>ROUND(I136*H136,2)</f>
        <v>0</v>
      </c>
      <c r="K136" s="209" t="s">
        <v>19</v>
      </c>
      <c r="L136" s="46"/>
      <c r="M136" s="214" t="s">
        <v>19</v>
      </c>
      <c r="N136" s="215" t="s">
        <v>44</v>
      </c>
      <c r="O136" s="86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8" t="s">
        <v>152</v>
      </c>
      <c r="AT136" s="218" t="s">
        <v>148</v>
      </c>
      <c r="AU136" s="218" t="s">
        <v>81</v>
      </c>
      <c r="AY136" s="19" t="s">
        <v>147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19" t="s">
        <v>81</v>
      </c>
      <c r="BK136" s="219">
        <f>ROUND(I136*H136,2)</f>
        <v>0</v>
      </c>
      <c r="BL136" s="19" t="s">
        <v>152</v>
      </c>
      <c r="BM136" s="218" t="s">
        <v>2059</v>
      </c>
    </row>
    <row r="137" s="2" customFormat="1" ht="16.5" customHeight="1">
      <c r="A137" s="40"/>
      <c r="B137" s="41"/>
      <c r="C137" s="207" t="s">
        <v>574</v>
      </c>
      <c r="D137" s="207" t="s">
        <v>148</v>
      </c>
      <c r="E137" s="208" t="s">
        <v>2060</v>
      </c>
      <c r="F137" s="209" t="s">
        <v>2061</v>
      </c>
      <c r="G137" s="210" t="s">
        <v>1924</v>
      </c>
      <c r="H137" s="211">
        <v>8</v>
      </c>
      <c r="I137" s="212"/>
      <c r="J137" s="213">
        <f>ROUND(I137*H137,2)</f>
        <v>0</v>
      </c>
      <c r="K137" s="209" t="s">
        <v>19</v>
      </c>
      <c r="L137" s="46"/>
      <c r="M137" s="214" t="s">
        <v>19</v>
      </c>
      <c r="N137" s="215" t="s">
        <v>44</v>
      </c>
      <c r="O137" s="86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8" t="s">
        <v>152</v>
      </c>
      <c r="AT137" s="218" t="s">
        <v>148</v>
      </c>
      <c r="AU137" s="218" t="s">
        <v>81</v>
      </c>
      <c r="AY137" s="19" t="s">
        <v>147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19" t="s">
        <v>81</v>
      </c>
      <c r="BK137" s="219">
        <f>ROUND(I137*H137,2)</f>
        <v>0</v>
      </c>
      <c r="BL137" s="19" t="s">
        <v>152</v>
      </c>
      <c r="BM137" s="218" t="s">
        <v>2062</v>
      </c>
    </row>
    <row r="138" s="2" customFormat="1" ht="16.5" customHeight="1">
      <c r="A138" s="40"/>
      <c r="B138" s="41"/>
      <c r="C138" s="207" t="s">
        <v>580</v>
      </c>
      <c r="D138" s="207" t="s">
        <v>148</v>
      </c>
      <c r="E138" s="208" t="s">
        <v>2063</v>
      </c>
      <c r="F138" s="209" t="s">
        <v>2064</v>
      </c>
      <c r="G138" s="210" t="s">
        <v>1924</v>
      </c>
      <c r="H138" s="211">
        <v>77</v>
      </c>
      <c r="I138" s="212"/>
      <c r="J138" s="213">
        <f>ROUND(I138*H138,2)</f>
        <v>0</v>
      </c>
      <c r="K138" s="209" t="s">
        <v>19</v>
      </c>
      <c r="L138" s="46"/>
      <c r="M138" s="214" t="s">
        <v>19</v>
      </c>
      <c r="N138" s="215" t="s">
        <v>44</v>
      </c>
      <c r="O138" s="86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8" t="s">
        <v>152</v>
      </c>
      <c r="AT138" s="218" t="s">
        <v>148</v>
      </c>
      <c r="AU138" s="218" t="s">
        <v>81</v>
      </c>
      <c r="AY138" s="19" t="s">
        <v>147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19" t="s">
        <v>81</v>
      </c>
      <c r="BK138" s="219">
        <f>ROUND(I138*H138,2)</f>
        <v>0</v>
      </c>
      <c r="BL138" s="19" t="s">
        <v>152</v>
      </c>
      <c r="BM138" s="218" t="s">
        <v>2065</v>
      </c>
    </row>
    <row r="139" s="2" customFormat="1" ht="21.75" customHeight="1">
      <c r="A139" s="40"/>
      <c r="B139" s="41"/>
      <c r="C139" s="207" t="s">
        <v>593</v>
      </c>
      <c r="D139" s="207" t="s">
        <v>148</v>
      </c>
      <c r="E139" s="208" t="s">
        <v>2066</v>
      </c>
      <c r="F139" s="209" t="s">
        <v>1941</v>
      </c>
      <c r="G139" s="210" t="s">
        <v>252</v>
      </c>
      <c r="H139" s="211">
        <v>80</v>
      </c>
      <c r="I139" s="212"/>
      <c r="J139" s="213">
        <f>ROUND(I139*H139,2)</f>
        <v>0</v>
      </c>
      <c r="K139" s="209" t="s">
        <v>19</v>
      </c>
      <c r="L139" s="46"/>
      <c r="M139" s="214" t="s">
        <v>19</v>
      </c>
      <c r="N139" s="215" t="s">
        <v>44</v>
      </c>
      <c r="O139" s="86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8" t="s">
        <v>152</v>
      </c>
      <c r="AT139" s="218" t="s">
        <v>148</v>
      </c>
      <c r="AU139" s="218" t="s">
        <v>81</v>
      </c>
      <c r="AY139" s="19" t="s">
        <v>147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19" t="s">
        <v>81</v>
      </c>
      <c r="BK139" s="219">
        <f>ROUND(I139*H139,2)</f>
        <v>0</v>
      </c>
      <c r="BL139" s="19" t="s">
        <v>152</v>
      </c>
      <c r="BM139" s="218" t="s">
        <v>2067</v>
      </c>
    </row>
    <row r="140" s="2" customFormat="1" ht="21.75" customHeight="1">
      <c r="A140" s="40"/>
      <c r="B140" s="41"/>
      <c r="C140" s="207" t="s">
        <v>598</v>
      </c>
      <c r="D140" s="207" t="s">
        <v>148</v>
      </c>
      <c r="E140" s="208" t="s">
        <v>2068</v>
      </c>
      <c r="F140" s="209" t="s">
        <v>1944</v>
      </c>
      <c r="G140" s="210" t="s">
        <v>252</v>
      </c>
      <c r="H140" s="211">
        <v>280</v>
      </c>
      <c r="I140" s="212"/>
      <c r="J140" s="213">
        <f>ROUND(I140*H140,2)</f>
        <v>0</v>
      </c>
      <c r="K140" s="209" t="s">
        <v>19</v>
      </c>
      <c r="L140" s="46"/>
      <c r="M140" s="214" t="s">
        <v>19</v>
      </c>
      <c r="N140" s="215" t="s">
        <v>44</v>
      </c>
      <c r="O140" s="86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8" t="s">
        <v>152</v>
      </c>
      <c r="AT140" s="218" t="s">
        <v>148</v>
      </c>
      <c r="AU140" s="218" t="s">
        <v>81</v>
      </c>
      <c r="AY140" s="19" t="s">
        <v>147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19" t="s">
        <v>81</v>
      </c>
      <c r="BK140" s="219">
        <f>ROUND(I140*H140,2)</f>
        <v>0</v>
      </c>
      <c r="BL140" s="19" t="s">
        <v>152</v>
      </c>
      <c r="BM140" s="218" t="s">
        <v>2069</v>
      </c>
    </row>
    <row r="141" s="2" customFormat="1" ht="21.75" customHeight="1">
      <c r="A141" s="40"/>
      <c r="B141" s="41"/>
      <c r="C141" s="207" t="s">
        <v>590</v>
      </c>
      <c r="D141" s="207" t="s">
        <v>148</v>
      </c>
      <c r="E141" s="208" t="s">
        <v>2070</v>
      </c>
      <c r="F141" s="209" t="s">
        <v>1947</v>
      </c>
      <c r="G141" s="210" t="s">
        <v>252</v>
      </c>
      <c r="H141" s="211">
        <v>1260</v>
      </c>
      <c r="I141" s="212"/>
      <c r="J141" s="213">
        <f>ROUND(I141*H141,2)</f>
        <v>0</v>
      </c>
      <c r="K141" s="209" t="s">
        <v>19</v>
      </c>
      <c r="L141" s="46"/>
      <c r="M141" s="214" t="s">
        <v>19</v>
      </c>
      <c r="N141" s="215" t="s">
        <v>44</v>
      </c>
      <c r="O141" s="86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8" t="s">
        <v>152</v>
      </c>
      <c r="AT141" s="218" t="s">
        <v>148</v>
      </c>
      <c r="AU141" s="218" t="s">
        <v>81</v>
      </c>
      <c r="AY141" s="19" t="s">
        <v>147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19" t="s">
        <v>81</v>
      </c>
      <c r="BK141" s="219">
        <f>ROUND(I141*H141,2)</f>
        <v>0</v>
      </c>
      <c r="BL141" s="19" t="s">
        <v>152</v>
      </c>
      <c r="BM141" s="218" t="s">
        <v>2071</v>
      </c>
    </row>
    <row r="142" s="2" customFormat="1" ht="21.75" customHeight="1">
      <c r="A142" s="40"/>
      <c r="B142" s="41"/>
      <c r="C142" s="207" t="s">
        <v>611</v>
      </c>
      <c r="D142" s="207" t="s">
        <v>148</v>
      </c>
      <c r="E142" s="208" t="s">
        <v>2072</v>
      </c>
      <c r="F142" s="209" t="s">
        <v>1950</v>
      </c>
      <c r="G142" s="210" t="s">
        <v>252</v>
      </c>
      <c r="H142" s="211">
        <v>990</v>
      </c>
      <c r="I142" s="212"/>
      <c r="J142" s="213">
        <f>ROUND(I142*H142,2)</f>
        <v>0</v>
      </c>
      <c r="K142" s="209" t="s">
        <v>19</v>
      </c>
      <c r="L142" s="46"/>
      <c r="M142" s="214" t="s">
        <v>19</v>
      </c>
      <c r="N142" s="215" t="s">
        <v>44</v>
      </c>
      <c r="O142" s="86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8" t="s">
        <v>152</v>
      </c>
      <c r="AT142" s="218" t="s">
        <v>148</v>
      </c>
      <c r="AU142" s="218" t="s">
        <v>81</v>
      </c>
      <c r="AY142" s="19" t="s">
        <v>147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19" t="s">
        <v>81</v>
      </c>
      <c r="BK142" s="219">
        <f>ROUND(I142*H142,2)</f>
        <v>0</v>
      </c>
      <c r="BL142" s="19" t="s">
        <v>152</v>
      </c>
      <c r="BM142" s="218" t="s">
        <v>2073</v>
      </c>
    </row>
    <row r="143" s="2" customFormat="1" ht="21.75" customHeight="1">
      <c r="A143" s="40"/>
      <c r="B143" s="41"/>
      <c r="C143" s="207" t="s">
        <v>618</v>
      </c>
      <c r="D143" s="207" t="s">
        <v>148</v>
      </c>
      <c r="E143" s="208" t="s">
        <v>2074</v>
      </c>
      <c r="F143" s="209" t="s">
        <v>1953</v>
      </c>
      <c r="G143" s="210" t="s">
        <v>252</v>
      </c>
      <c r="H143" s="211">
        <v>30</v>
      </c>
      <c r="I143" s="212"/>
      <c r="J143" s="213">
        <f>ROUND(I143*H143,2)</f>
        <v>0</v>
      </c>
      <c r="K143" s="209" t="s">
        <v>19</v>
      </c>
      <c r="L143" s="46"/>
      <c r="M143" s="214" t="s">
        <v>19</v>
      </c>
      <c r="N143" s="215" t="s">
        <v>44</v>
      </c>
      <c r="O143" s="86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8" t="s">
        <v>152</v>
      </c>
      <c r="AT143" s="218" t="s">
        <v>148</v>
      </c>
      <c r="AU143" s="218" t="s">
        <v>81</v>
      </c>
      <c r="AY143" s="19" t="s">
        <v>147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19" t="s">
        <v>81</v>
      </c>
      <c r="BK143" s="219">
        <f>ROUND(I143*H143,2)</f>
        <v>0</v>
      </c>
      <c r="BL143" s="19" t="s">
        <v>152</v>
      </c>
      <c r="BM143" s="218" t="s">
        <v>2075</v>
      </c>
    </row>
    <row r="144" s="2" customFormat="1" ht="21.75" customHeight="1">
      <c r="A144" s="40"/>
      <c r="B144" s="41"/>
      <c r="C144" s="207" t="s">
        <v>623</v>
      </c>
      <c r="D144" s="207" t="s">
        <v>148</v>
      </c>
      <c r="E144" s="208" t="s">
        <v>2076</v>
      </c>
      <c r="F144" s="209" t="s">
        <v>1956</v>
      </c>
      <c r="G144" s="210" t="s">
        <v>252</v>
      </c>
      <c r="H144" s="211">
        <v>140</v>
      </c>
      <c r="I144" s="212"/>
      <c r="J144" s="213">
        <f>ROUND(I144*H144,2)</f>
        <v>0</v>
      </c>
      <c r="K144" s="209" t="s">
        <v>19</v>
      </c>
      <c r="L144" s="46"/>
      <c r="M144" s="214" t="s">
        <v>19</v>
      </c>
      <c r="N144" s="215" t="s">
        <v>44</v>
      </c>
      <c r="O144" s="86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8" t="s">
        <v>152</v>
      </c>
      <c r="AT144" s="218" t="s">
        <v>148</v>
      </c>
      <c r="AU144" s="218" t="s">
        <v>81</v>
      </c>
      <c r="AY144" s="19" t="s">
        <v>147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19" t="s">
        <v>81</v>
      </c>
      <c r="BK144" s="219">
        <f>ROUND(I144*H144,2)</f>
        <v>0</v>
      </c>
      <c r="BL144" s="19" t="s">
        <v>152</v>
      </c>
      <c r="BM144" s="218" t="s">
        <v>2077</v>
      </c>
    </row>
    <row r="145" s="2" customFormat="1" ht="21.75" customHeight="1">
      <c r="A145" s="40"/>
      <c r="B145" s="41"/>
      <c r="C145" s="207" t="s">
        <v>630</v>
      </c>
      <c r="D145" s="207" t="s">
        <v>148</v>
      </c>
      <c r="E145" s="208" t="s">
        <v>2078</v>
      </c>
      <c r="F145" s="209" t="s">
        <v>1959</v>
      </c>
      <c r="G145" s="210" t="s">
        <v>252</v>
      </c>
      <c r="H145" s="211">
        <v>30</v>
      </c>
      <c r="I145" s="212"/>
      <c r="J145" s="213">
        <f>ROUND(I145*H145,2)</f>
        <v>0</v>
      </c>
      <c r="K145" s="209" t="s">
        <v>19</v>
      </c>
      <c r="L145" s="46"/>
      <c r="M145" s="214" t="s">
        <v>19</v>
      </c>
      <c r="N145" s="215" t="s">
        <v>44</v>
      </c>
      <c r="O145" s="86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8" t="s">
        <v>152</v>
      </c>
      <c r="AT145" s="218" t="s">
        <v>148</v>
      </c>
      <c r="AU145" s="218" t="s">
        <v>81</v>
      </c>
      <c r="AY145" s="19" t="s">
        <v>147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9" t="s">
        <v>81</v>
      </c>
      <c r="BK145" s="219">
        <f>ROUND(I145*H145,2)</f>
        <v>0</v>
      </c>
      <c r="BL145" s="19" t="s">
        <v>152</v>
      </c>
      <c r="BM145" s="218" t="s">
        <v>2079</v>
      </c>
    </row>
    <row r="146" s="2" customFormat="1" ht="21.75" customHeight="1">
      <c r="A146" s="40"/>
      <c r="B146" s="41"/>
      <c r="C146" s="207" t="s">
        <v>639</v>
      </c>
      <c r="D146" s="207" t="s">
        <v>148</v>
      </c>
      <c r="E146" s="208" t="s">
        <v>2080</v>
      </c>
      <c r="F146" s="209" t="s">
        <v>1962</v>
      </c>
      <c r="G146" s="210" t="s">
        <v>252</v>
      </c>
      <c r="H146" s="211">
        <v>30</v>
      </c>
      <c r="I146" s="212"/>
      <c r="J146" s="213">
        <f>ROUND(I146*H146,2)</f>
        <v>0</v>
      </c>
      <c r="K146" s="209" t="s">
        <v>19</v>
      </c>
      <c r="L146" s="46"/>
      <c r="M146" s="214" t="s">
        <v>19</v>
      </c>
      <c r="N146" s="215" t="s">
        <v>44</v>
      </c>
      <c r="O146" s="86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8" t="s">
        <v>152</v>
      </c>
      <c r="AT146" s="218" t="s">
        <v>148</v>
      </c>
      <c r="AU146" s="218" t="s">
        <v>81</v>
      </c>
      <c r="AY146" s="19" t="s">
        <v>147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19" t="s">
        <v>81</v>
      </c>
      <c r="BK146" s="219">
        <f>ROUND(I146*H146,2)</f>
        <v>0</v>
      </c>
      <c r="BL146" s="19" t="s">
        <v>152</v>
      </c>
      <c r="BM146" s="218" t="s">
        <v>2081</v>
      </c>
    </row>
    <row r="147" s="2" customFormat="1" ht="21.75" customHeight="1">
      <c r="A147" s="40"/>
      <c r="B147" s="41"/>
      <c r="C147" s="207" t="s">
        <v>646</v>
      </c>
      <c r="D147" s="207" t="s">
        <v>148</v>
      </c>
      <c r="E147" s="208" t="s">
        <v>2082</v>
      </c>
      <c r="F147" s="209" t="s">
        <v>1965</v>
      </c>
      <c r="G147" s="210" t="s">
        <v>252</v>
      </c>
      <c r="H147" s="211">
        <v>10</v>
      </c>
      <c r="I147" s="212"/>
      <c r="J147" s="213">
        <f>ROUND(I147*H147,2)</f>
        <v>0</v>
      </c>
      <c r="K147" s="209" t="s">
        <v>19</v>
      </c>
      <c r="L147" s="46"/>
      <c r="M147" s="214" t="s">
        <v>19</v>
      </c>
      <c r="N147" s="215" t="s">
        <v>44</v>
      </c>
      <c r="O147" s="86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8" t="s">
        <v>152</v>
      </c>
      <c r="AT147" s="218" t="s">
        <v>148</v>
      </c>
      <c r="AU147" s="218" t="s">
        <v>81</v>
      </c>
      <c r="AY147" s="19" t="s">
        <v>147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19" t="s">
        <v>81</v>
      </c>
      <c r="BK147" s="219">
        <f>ROUND(I147*H147,2)</f>
        <v>0</v>
      </c>
      <c r="BL147" s="19" t="s">
        <v>152</v>
      </c>
      <c r="BM147" s="218" t="s">
        <v>2083</v>
      </c>
    </row>
    <row r="148" s="2" customFormat="1" ht="16.5" customHeight="1">
      <c r="A148" s="40"/>
      <c r="B148" s="41"/>
      <c r="C148" s="207" t="s">
        <v>652</v>
      </c>
      <c r="D148" s="207" t="s">
        <v>148</v>
      </c>
      <c r="E148" s="208" t="s">
        <v>2084</v>
      </c>
      <c r="F148" s="209" t="s">
        <v>1968</v>
      </c>
      <c r="G148" s="210" t="s">
        <v>252</v>
      </c>
      <c r="H148" s="211">
        <v>20</v>
      </c>
      <c r="I148" s="212"/>
      <c r="J148" s="213">
        <f>ROUND(I148*H148,2)</f>
        <v>0</v>
      </c>
      <c r="K148" s="209" t="s">
        <v>19</v>
      </c>
      <c r="L148" s="46"/>
      <c r="M148" s="214" t="s">
        <v>19</v>
      </c>
      <c r="N148" s="215" t="s">
        <v>44</v>
      </c>
      <c r="O148" s="86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8" t="s">
        <v>152</v>
      </c>
      <c r="AT148" s="218" t="s">
        <v>148</v>
      </c>
      <c r="AU148" s="218" t="s">
        <v>81</v>
      </c>
      <c r="AY148" s="19" t="s">
        <v>147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19" t="s">
        <v>81</v>
      </c>
      <c r="BK148" s="219">
        <f>ROUND(I148*H148,2)</f>
        <v>0</v>
      </c>
      <c r="BL148" s="19" t="s">
        <v>152</v>
      </c>
      <c r="BM148" s="218" t="s">
        <v>2085</v>
      </c>
    </row>
    <row r="149" s="2" customFormat="1" ht="16.5" customHeight="1">
      <c r="A149" s="40"/>
      <c r="B149" s="41"/>
      <c r="C149" s="207" t="s">
        <v>1013</v>
      </c>
      <c r="D149" s="207" t="s">
        <v>148</v>
      </c>
      <c r="E149" s="208" t="s">
        <v>2086</v>
      </c>
      <c r="F149" s="209" t="s">
        <v>1971</v>
      </c>
      <c r="G149" s="210" t="s">
        <v>252</v>
      </c>
      <c r="H149" s="211">
        <v>200</v>
      </c>
      <c r="I149" s="212"/>
      <c r="J149" s="213">
        <f>ROUND(I149*H149,2)</f>
        <v>0</v>
      </c>
      <c r="K149" s="209" t="s">
        <v>19</v>
      </c>
      <c r="L149" s="46"/>
      <c r="M149" s="214" t="s">
        <v>19</v>
      </c>
      <c r="N149" s="215" t="s">
        <v>44</v>
      </c>
      <c r="O149" s="86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8" t="s">
        <v>152</v>
      </c>
      <c r="AT149" s="218" t="s">
        <v>148</v>
      </c>
      <c r="AU149" s="218" t="s">
        <v>81</v>
      </c>
      <c r="AY149" s="19" t="s">
        <v>147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19" t="s">
        <v>81</v>
      </c>
      <c r="BK149" s="219">
        <f>ROUND(I149*H149,2)</f>
        <v>0</v>
      </c>
      <c r="BL149" s="19" t="s">
        <v>152</v>
      </c>
      <c r="BM149" s="218" t="s">
        <v>2087</v>
      </c>
    </row>
    <row r="150" s="2" customFormat="1" ht="16.5" customHeight="1">
      <c r="A150" s="40"/>
      <c r="B150" s="41"/>
      <c r="C150" s="207" t="s">
        <v>1025</v>
      </c>
      <c r="D150" s="207" t="s">
        <v>148</v>
      </c>
      <c r="E150" s="208" t="s">
        <v>2088</v>
      </c>
      <c r="F150" s="209" t="s">
        <v>1974</v>
      </c>
      <c r="G150" s="210" t="s">
        <v>252</v>
      </c>
      <c r="H150" s="211">
        <v>30</v>
      </c>
      <c r="I150" s="212"/>
      <c r="J150" s="213">
        <f>ROUND(I150*H150,2)</f>
        <v>0</v>
      </c>
      <c r="K150" s="209" t="s">
        <v>19</v>
      </c>
      <c r="L150" s="46"/>
      <c r="M150" s="214" t="s">
        <v>19</v>
      </c>
      <c r="N150" s="215" t="s">
        <v>44</v>
      </c>
      <c r="O150" s="86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8" t="s">
        <v>152</v>
      </c>
      <c r="AT150" s="218" t="s">
        <v>148</v>
      </c>
      <c r="AU150" s="218" t="s">
        <v>81</v>
      </c>
      <c r="AY150" s="19" t="s">
        <v>147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19" t="s">
        <v>81</v>
      </c>
      <c r="BK150" s="219">
        <f>ROUND(I150*H150,2)</f>
        <v>0</v>
      </c>
      <c r="BL150" s="19" t="s">
        <v>152</v>
      </c>
      <c r="BM150" s="218" t="s">
        <v>2089</v>
      </c>
    </row>
    <row r="151" s="2" customFormat="1" ht="16.5" customHeight="1">
      <c r="A151" s="40"/>
      <c r="B151" s="41"/>
      <c r="C151" s="207" t="s">
        <v>1030</v>
      </c>
      <c r="D151" s="207" t="s">
        <v>148</v>
      </c>
      <c r="E151" s="208" t="s">
        <v>2090</v>
      </c>
      <c r="F151" s="209" t="s">
        <v>1977</v>
      </c>
      <c r="G151" s="210" t="s">
        <v>252</v>
      </c>
      <c r="H151" s="211">
        <v>210</v>
      </c>
      <c r="I151" s="212"/>
      <c r="J151" s="213">
        <f>ROUND(I151*H151,2)</f>
        <v>0</v>
      </c>
      <c r="K151" s="209" t="s">
        <v>19</v>
      </c>
      <c r="L151" s="46"/>
      <c r="M151" s="214" t="s">
        <v>19</v>
      </c>
      <c r="N151" s="215" t="s">
        <v>44</v>
      </c>
      <c r="O151" s="86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8" t="s">
        <v>152</v>
      </c>
      <c r="AT151" s="218" t="s">
        <v>148</v>
      </c>
      <c r="AU151" s="218" t="s">
        <v>81</v>
      </c>
      <c r="AY151" s="19" t="s">
        <v>147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19" t="s">
        <v>81</v>
      </c>
      <c r="BK151" s="219">
        <f>ROUND(I151*H151,2)</f>
        <v>0</v>
      </c>
      <c r="BL151" s="19" t="s">
        <v>152</v>
      </c>
      <c r="BM151" s="218" t="s">
        <v>2091</v>
      </c>
    </row>
    <row r="152" s="2" customFormat="1" ht="16.5" customHeight="1">
      <c r="A152" s="40"/>
      <c r="B152" s="41"/>
      <c r="C152" s="207" t="s">
        <v>1039</v>
      </c>
      <c r="D152" s="207" t="s">
        <v>148</v>
      </c>
      <c r="E152" s="208" t="s">
        <v>2092</v>
      </c>
      <c r="F152" s="209" t="s">
        <v>1980</v>
      </c>
      <c r="G152" s="210" t="s">
        <v>252</v>
      </c>
      <c r="H152" s="211">
        <v>30</v>
      </c>
      <c r="I152" s="212"/>
      <c r="J152" s="213">
        <f>ROUND(I152*H152,2)</f>
        <v>0</v>
      </c>
      <c r="K152" s="209" t="s">
        <v>19</v>
      </c>
      <c r="L152" s="46"/>
      <c r="M152" s="214" t="s">
        <v>19</v>
      </c>
      <c r="N152" s="215" t="s">
        <v>44</v>
      </c>
      <c r="O152" s="86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8" t="s">
        <v>152</v>
      </c>
      <c r="AT152" s="218" t="s">
        <v>148</v>
      </c>
      <c r="AU152" s="218" t="s">
        <v>81</v>
      </c>
      <c r="AY152" s="19" t="s">
        <v>147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19" t="s">
        <v>81</v>
      </c>
      <c r="BK152" s="219">
        <f>ROUND(I152*H152,2)</f>
        <v>0</v>
      </c>
      <c r="BL152" s="19" t="s">
        <v>152</v>
      </c>
      <c r="BM152" s="218" t="s">
        <v>2093</v>
      </c>
    </row>
    <row r="153" s="2" customFormat="1" ht="16.5" customHeight="1">
      <c r="A153" s="40"/>
      <c r="B153" s="41"/>
      <c r="C153" s="207" t="s">
        <v>1045</v>
      </c>
      <c r="D153" s="207" t="s">
        <v>148</v>
      </c>
      <c r="E153" s="208" t="s">
        <v>2094</v>
      </c>
      <c r="F153" s="209" t="s">
        <v>1983</v>
      </c>
      <c r="G153" s="210" t="s">
        <v>252</v>
      </c>
      <c r="H153" s="211">
        <v>80</v>
      </c>
      <c r="I153" s="212"/>
      <c r="J153" s="213">
        <f>ROUND(I153*H153,2)</f>
        <v>0</v>
      </c>
      <c r="K153" s="209" t="s">
        <v>19</v>
      </c>
      <c r="L153" s="46"/>
      <c r="M153" s="214" t="s">
        <v>19</v>
      </c>
      <c r="N153" s="215" t="s">
        <v>44</v>
      </c>
      <c r="O153" s="86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8" t="s">
        <v>152</v>
      </c>
      <c r="AT153" s="218" t="s">
        <v>148</v>
      </c>
      <c r="AU153" s="218" t="s">
        <v>81</v>
      </c>
      <c r="AY153" s="19" t="s">
        <v>147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19" t="s">
        <v>81</v>
      </c>
      <c r="BK153" s="219">
        <f>ROUND(I153*H153,2)</f>
        <v>0</v>
      </c>
      <c r="BL153" s="19" t="s">
        <v>152</v>
      </c>
      <c r="BM153" s="218" t="s">
        <v>2095</v>
      </c>
    </row>
    <row r="154" s="2" customFormat="1" ht="16.5" customHeight="1">
      <c r="A154" s="40"/>
      <c r="B154" s="41"/>
      <c r="C154" s="207" t="s">
        <v>724</v>
      </c>
      <c r="D154" s="207" t="s">
        <v>148</v>
      </c>
      <c r="E154" s="208" t="s">
        <v>2096</v>
      </c>
      <c r="F154" s="209" t="s">
        <v>1986</v>
      </c>
      <c r="G154" s="210" t="s">
        <v>429</v>
      </c>
      <c r="H154" s="211">
        <v>129</v>
      </c>
      <c r="I154" s="212"/>
      <c r="J154" s="213">
        <f>ROUND(I154*H154,2)</f>
        <v>0</v>
      </c>
      <c r="K154" s="209" t="s">
        <v>19</v>
      </c>
      <c r="L154" s="46"/>
      <c r="M154" s="214" t="s">
        <v>19</v>
      </c>
      <c r="N154" s="215" t="s">
        <v>44</v>
      </c>
      <c r="O154" s="86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8" t="s">
        <v>152</v>
      </c>
      <c r="AT154" s="218" t="s">
        <v>148</v>
      </c>
      <c r="AU154" s="218" t="s">
        <v>81</v>
      </c>
      <c r="AY154" s="19" t="s">
        <v>147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19" t="s">
        <v>81</v>
      </c>
      <c r="BK154" s="219">
        <f>ROUND(I154*H154,2)</f>
        <v>0</v>
      </c>
      <c r="BL154" s="19" t="s">
        <v>152</v>
      </c>
      <c r="BM154" s="218" t="s">
        <v>2097</v>
      </c>
    </row>
    <row r="155" s="2" customFormat="1" ht="16.5" customHeight="1">
      <c r="A155" s="40"/>
      <c r="B155" s="41"/>
      <c r="C155" s="207" t="s">
        <v>1057</v>
      </c>
      <c r="D155" s="207" t="s">
        <v>148</v>
      </c>
      <c r="E155" s="208" t="s">
        <v>2098</v>
      </c>
      <c r="F155" s="209" t="s">
        <v>1989</v>
      </c>
      <c r="G155" s="210" t="s">
        <v>429</v>
      </c>
      <c r="H155" s="211">
        <v>10</v>
      </c>
      <c r="I155" s="212"/>
      <c r="J155" s="213">
        <f>ROUND(I155*H155,2)</f>
        <v>0</v>
      </c>
      <c r="K155" s="209" t="s">
        <v>19</v>
      </c>
      <c r="L155" s="46"/>
      <c r="M155" s="214" t="s">
        <v>19</v>
      </c>
      <c r="N155" s="215" t="s">
        <v>44</v>
      </c>
      <c r="O155" s="86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8" t="s">
        <v>152</v>
      </c>
      <c r="AT155" s="218" t="s">
        <v>148</v>
      </c>
      <c r="AU155" s="218" t="s">
        <v>81</v>
      </c>
      <c r="AY155" s="19" t="s">
        <v>147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19" t="s">
        <v>81</v>
      </c>
      <c r="BK155" s="219">
        <f>ROUND(I155*H155,2)</f>
        <v>0</v>
      </c>
      <c r="BL155" s="19" t="s">
        <v>152</v>
      </c>
      <c r="BM155" s="218" t="s">
        <v>2099</v>
      </c>
    </row>
    <row r="156" s="2" customFormat="1" ht="21.75" customHeight="1">
      <c r="A156" s="40"/>
      <c r="B156" s="41"/>
      <c r="C156" s="207" t="s">
        <v>1065</v>
      </c>
      <c r="D156" s="207" t="s">
        <v>148</v>
      </c>
      <c r="E156" s="208" t="s">
        <v>2100</v>
      </c>
      <c r="F156" s="209" t="s">
        <v>1992</v>
      </c>
      <c r="G156" s="210" t="s">
        <v>429</v>
      </c>
      <c r="H156" s="211">
        <v>2</v>
      </c>
      <c r="I156" s="212"/>
      <c r="J156" s="213">
        <f>ROUND(I156*H156,2)</f>
        <v>0</v>
      </c>
      <c r="K156" s="209" t="s">
        <v>19</v>
      </c>
      <c r="L156" s="46"/>
      <c r="M156" s="214" t="s">
        <v>19</v>
      </c>
      <c r="N156" s="215" t="s">
        <v>44</v>
      </c>
      <c r="O156" s="86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8" t="s">
        <v>152</v>
      </c>
      <c r="AT156" s="218" t="s">
        <v>148</v>
      </c>
      <c r="AU156" s="218" t="s">
        <v>81</v>
      </c>
      <c r="AY156" s="19" t="s">
        <v>147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19" t="s">
        <v>81</v>
      </c>
      <c r="BK156" s="219">
        <f>ROUND(I156*H156,2)</f>
        <v>0</v>
      </c>
      <c r="BL156" s="19" t="s">
        <v>152</v>
      </c>
      <c r="BM156" s="218" t="s">
        <v>2101</v>
      </c>
    </row>
    <row r="157" s="2" customFormat="1" ht="16.5" customHeight="1">
      <c r="A157" s="40"/>
      <c r="B157" s="41"/>
      <c r="C157" s="207" t="s">
        <v>1070</v>
      </c>
      <c r="D157" s="207" t="s">
        <v>148</v>
      </c>
      <c r="E157" s="208" t="s">
        <v>2102</v>
      </c>
      <c r="F157" s="209" t="s">
        <v>1995</v>
      </c>
      <c r="G157" s="210" t="s">
        <v>429</v>
      </c>
      <c r="H157" s="211">
        <v>9</v>
      </c>
      <c r="I157" s="212"/>
      <c r="J157" s="213">
        <f>ROUND(I157*H157,2)</f>
        <v>0</v>
      </c>
      <c r="K157" s="209" t="s">
        <v>19</v>
      </c>
      <c r="L157" s="46"/>
      <c r="M157" s="214" t="s">
        <v>19</v>
      </c>
      <c r="N157" s="215" t="s">
        <v>44</v>
      </c>
      <c r="O157" s="86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8" t="s">
        <v>152</v>
      </c>
      <c r="AT157" s="218" t="s">
        <v>148</v>
      </c>
      <c r="AU157" s="218" t="s">
        <v>81</v>
      </c>
      <c r="AY157" s="19" t="s">
        <v>147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19" t="s">
        <v>81</v>
      </c>
      <c r="BK157" s="219">
        <f>ROUND(I157*H157,2)</f>
        <v>0</v>
      </c>
      <c r="BL157" s="19" t="s">
        <v>152</v>
      </c>
      <c r="BM157" s="218" t="s">
        <v>2103</v>
      </c>
    </row>
    <row r="158" s="2" customFormat="1" ht="16.5" customHeight="1">
      <c r="A158" s="40"/>
      <c r="B158" s="41"/>
      <c r="C158" s="207" t="s">
        <v>1074</v>
      </c>
      <c r="D158" s="207" t="s">
        <v>148</v>
      </c>
      <c r="E158" s="208" t="s">
        <v>2104</v>
      </c>
      <c r="F158" s="209" t="s">
        <v>1998</v>
      </c>
      <c r="G158" s="210" t="s">
        <v>429</v>
      </c>
      <c r="H158" s="211">
        <v>20</v>
      </c>
      <c r="I158" s="212"/>
      <c r="J158" s="213">
        <f>ROUND(I158*H158,2)</f>
        <v>0</v>
      </c>
      <c r="K158" s="209" t="s">
        <v>19</v>
      </c>
      <c r="L158" s="46"/>
      <c r="M158" s="214" t="s">
        <v>19</v>
      </c>
      <c r="N158" s="215" t="s">
        <v>44</v>
      </c>
      <c r="O158" s="86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8" t="s">
        <v>152</v>
      </c>
      <c r="AT158" s="218" t="s">
        <v>148</v>
      </c>
      <c r="AU158" s="218" t="s">
        <v>81</v>
      </c>
      <c r="AY158" s="19" t="s">
        <v>147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19" t="s">
        <v>81</v>
      </c>
      <c r="BK158" s="219">
        <f>ROUND(I158*H158,2)</f>
        <v>0</v>
      </c>
      <c r="BL158" s="19" t="s">
        <v>152</v>
      </c>
      <c r="BM158" s="218" t="s">
        <v>2105</v>
      </c>
    </row>
    <row r="159" s="2" customFormat="1" ht="16.5" customHeight="1">
      <c r="A159" s="40"/>
      <c r="B159" s="41"/>
      <c r="C159" s="207" t="s">
        <v>1083</v>
      </c>
      <c r="D159" s="207" t="s">
        <v>148</v>
      </c>
      <c r="E159" s="208" t="s">
        <v>2106</v>
      </c>
      <c r="F159" s="209" t="s">
        <v>2001</v>
      </c>
      <c r="G159" s="210" t="s">
        <v>429</v>
      </c>
      <c r="H159" s="211">
        <v>7</v>
      </c>
      <c r="I159" s="212"/>
      <c r="J159" s="213">
        <f>ROUND(I159*H159,2)</f>
        <v>0</v>
      </c>
      <c r="K159" s="209" t="s">
        <v>19</v>
      </c>
      <c r="L159" s="46"/>
      <c r="M159" s="214" t="s">
        <v>19</v>
      </c>
      <c r="N159" s="215" t="s">
        <v>44</v>
      </c>
      <c r="O159" s="86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8" t="s">
        <v>152</v>
      </c>
      <c r="AT159" s="218" t="s">
        <v>148</v>
      </c>
      <c r="AU159" s="218" t="s">
        <v>81</v>
      </c>
      <c r="AY159" s="19" t="s">
        <v>147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19" t="s">
        <v>81</v>
      </c>
      <c r="BK159" s="219">
        <f>ROUND(I159*H159,2)</f>
        <v>0</v>
      </c>
      <c r="BL159" s="19" t="s">
        <v>152</v>
      </c>
      <c r="BM159" s="218" t="s">
        <v>2107</v>
      </c>
    </row>
    <row r="160" s="2" customFormat="1" ht="16.5" customHeight="1">
      <c r="A160" s="40"/>
      <c r="B160" s="41"/>
      <c r="C160" s="207" t="s">
        <v>1092</v>
      </c>
      <c r="D160" s="207" t="s">
        <v>148</v>
      </c>
      <c r="E160" s="208" t="s">
        <v>2108</v>
      </c>
      <c r="F160" s="209" t="s">
        <v>2004</v>
      </c>
      <c r="G160" s="210" t="s">
        <v>429</v>
      </c>
      <c r="H160" s="211">
        <v>8</v>
      </c>
      <c r="I160" s="212"/>
      <c r="J160" s="213">
        <f>ROUND(I160*H160,2)</f>
        <v>0</v>
      </c>
      <c r="K160" s="209" t="s">
        <v>19</v>
      </c>
      <c r="L160" s="46"/>
      <c r="M160" s="214" t="s">
        <v>19</v>
      </c>
      <c r="N160" s="215" t="s">
        <v>44</v>
      </c>
      <c r="O160" s="86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8" t="s">
        <v>152</v>
      </c>
      <c r="AT160" s="218" t="s">
        <v>148</v>
      </c>
      <c r="AU160" s="218" t="s">
        <v>81</v>
      </c>
      <c r="AY160" s="19" t="s">
        <v>147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19" t="s">
        <v>81</v>
      </c>
      <c r="BK160" s="219">
        <f>ROUND(I160*H160,2)</f>
        <v>0</v>
      </c>
      <c r="BL160" s="19" t="s">
        <v>152</v>
      </c>
      <c r="BM160" s="218" t="s">
        <v>2109</v>
      </c>
    </row>
    <row r="161" s="2" customFormat="1" ht="16.5" customHeight="1">
      <c r="A161" s="40"/>
      <c r="B161" s="41"/>
      <c r="C161" s="207" t="s">
        <v>1097</v>
      </c>
      <c r="D161" s="207" t="s">
        <v>148</v>
      </c>
      <c r="E161" s="208" t="s">
        <v>2110</v>
      </c>
      <c r="F161" s="209" t="s">
        <v>2007</v>
      </c>
      <c r="G161" s="210" t="s">
        <v>429</v>
      </c>
      <c r="H161" s="211">
        <v>7</v>
      </c>
      <c r="I161" s="212"/>
      <c r="J161" s="213">
        <f>ROUND(I161*H161,2)</f>
        <v>0</v>
      </c>
      <c r="K161" s="209" t="s">
        <v>19</v>
      </c>
      <c r="L161" s="46"/>
      <c r="M161" s="214" t="s">
        <v>19</v>
      </c>
      <c r="N161" s="215" t="s">
        <v>44</v>
      </c>
      <c r="O161" s="86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8" t="s">
        <v>152</v>
      </c>
      <c r="AT161" s="218" t="s">
        <v>148</v>
      </c>
      <c r="AU161" s="218" t="s">
        <v>81</v>
      </c>
      <c r="AY161" s="19" t="s">
        <v>147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19" t="s">
        <v>81</v>
      </c>
      <c r="BK161" s="219">
        <f>ROUND(I161*H161,2)</f>
        <v>0</v>
      </c>
      <c r="BL161" s="19" t="s">
        <v>152</v>
      </c>
      <c r="BM161" s="218" t="s">
        <v>2111</v>
      </c>
    </row>
    <row r="162" s="2" customFormat="1" ht="16.5" customHeight="1">
      <c r="A162" s="40"/>
      <c r="B162" s="41"/>
      <c r="C162" s="207" t="s">
        <v>1102</v>
      </c>
      <c r="D162" s="207" t="s">
        <v>148</v>
      </c>
      <c r="E162" s="208" t="s">
        <v>2112</v>
      </c>
      <c r="F162" s="209" t="s">
        <v>2010</v>
      </c>
      <c r="G162" s="210" t="s">
        <v>429</v>
      </c>
      <c r="H162" s="211">
        <v>2</v>
      </c>
      <c r="I162" s="212"/>
      <c r="J162" s="213">
        <f>ROUND(I162*H162,2)</f>
        <v>0</v>
      </c>
      <c r="K162" s="209" t="s">
        <v>19</v>
      </c>
      <c r="L162" s="46"/>
      <c r="M162" s="214" t="s">
        <v>19</v>
      </c>
      <c r="N162" s="215" t="s">
        <v>44</v>
      </c>
      <c r="O162" s="86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8" t="s">
        <v>152</v>
      </c>
      <c r="AT162" s="218" t="s">
        <v>148</v>
      </c>
      <c r="AU162" s="218" t="s">
        <v>81</v>
      </c>
      <c r="AY162" s="19" t="s">
        <v>147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19" t="s">
        <v>81</v>
      </c>
      <c r="BK162" s="219">
        <f>ROUND(I162*H162,2)</f>
        <v>0</v>
      </c>
      <c r="BL162" s="19" t="s">
        <v>152</v>
      </c>
      <c r="BM162" s="218" t="s">
        <v>2113</v>
      </c>
    </row>
    <row r="163" s="2" customFormat="1" ht="16.5" customHeight="1">
      <c r="A163" s="40"/>
      <c r="B163" s="41"/>
      <c r="C163" s="207" t="s">
        <v>1107</v>
      </c>
      <c r="D163" s="207" t="s">
        <v>148</v>
      </c>
      <c r="E163" s="208" t="s">
        <v>2114</v>
      </c>
      <c r="F163" s="209" t="s">
        <v>2013</v>
      </c>
      <c r="G163" s="210" t="s">
        <v>429</v>
      </c>
      <c r="H163" s="211">
        <v>47</v>
      </c>
      <c r="I163" s="212"/>
      <c r="J163" s="213">
        <f>ROUND(I163*H163,2)</f>
        <v>0</v>
      </c>
      <c r="K163" s="209" t="s">
        <v>19</v>
      </c>
      <c r="L163" s="46"/>
      <c r="M163" s="214" t="s">
        <v>19</v>
      </c>
      <c r="N163" s="215" t="s">
        <v>44</v>
      </c>
      <c r="O163" s="86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8" t="s">
        <v>152</v>
      </c>
      <c r="AT163" s="218" t="s">
        <v>148</v>
      </c>
      <c r="AU163" s="218" t="s">
        <v>81</v>
      </c>
      <c r="AY163" s="19" t="s">
        <v>147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19" t="s">
        <v>81</v>
      </c>
      <c r="BK163" s="219">
        <f>ROUND(I163*H163,2)</f>
        <v>0</v>
      </c>
      <c r="BL163" s="19" t="s">
        <v>152</v>
      </c>
      <c r="BM163" s="218" t="s">
        <v>2115</v>
      </c>
    </row>
    <row r="164" s="2" customFormat="1" ht="16.5" customHeight="1">
      <c r="A164" s="40"/>
      <c r="B164" s="41"/>
      <c r="C164" s="207" t="s">
        <v>1112</v>
      </c>
      <c r="D164" s="207" t="s">
        <v>148</v>
      </c>
      <c r="E164" s="208" t="s">
        <v>2116</v>
      </c>
      <c r="F164" s="209" t="s">
        <v>2016</v>
      </c>
      <c r="G164" s="210" t="s">
        <v>429</v>
      </c>
      <c r="H164" s="211">
        <v>19</v>
      </c>
      <c r="I164" s="212"/>
      <c r="J164" s="213">
        <f>ROUND(I164*H164,2)</f>
        <v>0</v>
      </c>
      <c r="K164" s="209" t="s">
        <v>19</v>
      </c>
      <c r="L164" s="46"/>
      <c r="M164" s="214" t="s">
        <v>19</v>
      </c>
      <c r="N164" s="215" t="s">
        <v>44</v>
      </c>
      <c r="O164" s="86"/>
      <c r="P164" s="216">
        <f>O164*H164</f>
        <v>0</v>
      </c>
      <c r="Q164" s="216">
        <v>0</v>
      </c>
      <c r="R164" s="216">
        <f>Q164*H164</f>
        <v>0</v>
      </c>
      <c r="S164" s="216">
        <v>0</v>
      </c>
      <c r="T164" s="217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8" t="s">
        <v>152</v>
      </c>
      <c r="AT164" s="218" t="s">
        <v>148</v>
      </c>
      <c r="AU164" s="218" t="s">
        <v>81</v>
      </c>
      <c r="AY164" s="19" t="s">
        <v>147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19" t="s">
        <v>81</v>
      </c>
      <c r="BK164" s="219">
        <f>ROUND(I164*H164,2)</f>
        <v>0</v>
      </c>
      <c r="BL164" s="19" t="s">
        <v>152</v>
      </c>
      <c r="BM164" s="218" t="s">
        <v>2117</v>
      </c>
    </row>
    <row r="165" s="2" customFormat="1" ht="16.5" customHeight="1">
      <c r="A165" s="40"/>
      <c r="B165" s="41"/>
      <c r="C165" s="207" t="s">
        <v>1123</v>
      </c>
      <c r="D165" s="207" t="s">
        <v>148</v>
      </c>
      <c r="E165" s="208" t="s">
        <v>2118</v>
      </c>
      <c r="F165" s="209" t="s">
        <v>2019</v>
      </c>
      <c r="G165" s="210" t="s">
        <v>429</v>
      </c>
      <c r="H165" s="211">
        <v>2</v>
      </c>
      <c r="I165" s="212"/>
      <c r="J165" s="213">
        <f>ROUND(I165*H165,2)</f>
        <v>0</v>
      </c>
      <c r="K165" s="209" t="s">
        <v>19</v>
      </c>
      <c r="L165" s="46"/>
      <c r="M165" s="214" t="s">
        <v>19</v>
      </c>
      <c r="N165" s="215" t="s">
        <v>44</v>
      </c>
      <c r="O165" s="86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8" t="s">
        <v>152</v>
      </c>
      <c r="AT165" s="218" t="s">
        <v>148</v>
      </c>
      <c r="AU165" s="218" t="s">
        <v>81</v>
      </c>
      <c r="AY165" s="19" t="s">
        <v>147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19" t="s">
        <v>81</v>
      </c>
      <c r="BK165" s="219">
        <f>ROUND(I165*H165,2)</f>
        <v>0</v>
      </c>
      <c r="BL165" s="19" t="s">
        <v>152</v>
      </c>
      <c r="BM165" s="218" t="s">
        <v>2119</v>
      </c>
    </row>
    <row r="166" s="2" customFormat="1" ht="16.5" customHeight="1">
      <c r="A166" s="40"/>
      <c r="B166" s="41"/>
      <c r="C166" s="207" t="s">
        <v>1131</v>
      </c>
      <c r="D166" s="207" t="s">
        <v>148</v>
      </c>
      <c r="E166" s="208" t="s">
        <v>2120</v>
      </c>
      <c r="F166" s="209" t="s">
        <v>2022</v>
      </c>
      <c r="G166" s="210" t="s">
        <v>429</v>
      </c>
      <c r="H166" s="211">
        <v>6</v>
      </c>
      <c r="I166" s="212"/>
      <c r="J166" s="213">
        <f>ROUND(I166*H166,2)</f>
        <v>0</v>
      </c>
      <c r="K166" s="209" t="s">
        <v>19</v>
      </c>
      <c r="L166" s="46"/>
      <c r="M166" s="214" t="s">
        <v>19</v>
      </c>
      <c r="N166" s="215" t="s">
        <v>44</v>
      </c>
      <c r="O166" s="86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8" t="s">
        <v>152</v>
      </c>
      <c r="AT166" s="218" t="s">
        <v>148</v>
      </c>
      <c r="AU166" s="218" t="s">
        <v>81</v>
      </c>
      <c r="AY166" s="19" t="s">
        <v>147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19" t="s">
        <v>81</v>
      </c>
      <c r="BK166" s="219">
        <f>ROUND(I166*H166,2)</f>
        <v>0</v>
      </c>
      <c r="BL166" s="19" t="s">
        <v>152</v>
      </c>
      <c r="BM166" s="218" t="s">
        <v>2121</v>
      </c>
    </row>
    <row r="167" s="2" customFormat="1" ht="16.5" customHeight="1">
      <c r="A167" s="40"/>
      <c r="B167" s="41"/>
      <c r="C167" s="207" t="s">
        <v>1137</v>
      </c>
      <c r="D167" s="207" t="s">
        <v>148</v>
      </c>
      <c r="E167" s="208" t="s">
        <v>2122</v>
      </c>
      <c r="F167" s="209" t="s">
        <v>2025</v>
      </c>
      <c r="G167" s="210" t="s">
        <v>429</v>
      </c>
      <c r="H167" s="211">
        <v>1</v>
      </c>
      <c r="I167" s="212"/>
      <c r="J167" s="213">
        <f>ROUND(I167*H167,2)</f>
        <v>0</v>
      </c>
      <c r="K167" s="209" t="s">
        <v>19</v>
      </c>
      <c r="L167" s="46"/>
      <c r="M167" s="214" t="s">
        <v>19</v>
      </c>
      <c r="N167" s="215" t="s">
        <v>44</v>
      </c>
      <c r="O167" s="86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8" t="s">
        <v>152</v>
      </c>
      <c r="AT167" s="218" t="s">
        <v>148</v>
      </c>
      <c r="AU167" s="218" t="s">
        <v>81</v>
      </c>
      <c r="AY167" s="19" t="s">
        <v>147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19" t="s">
        <v>81</v>
      </c>
      <c r="BK167" s="219">
        <f>ROUND(I167*H167,2)</f>
        <v>0</v>
      </c>
      <c r="BL167" s="19" t="s">
        <v>152</v>
      </c>
      <c r="BM167" s="218" t="s">
        <v>2123</v>
      </c>
    </row>
    <row r="168" s="2" customFormat="1" ht="16.5" customHeight="1">
      <c r="A168" s="40"/>
      <c r="B168" s="41"/>
      <c r="C168" s="207" t="s">
        <v>1142</v>
      </c>
      <c r="D168" s="207" t="s">
        <v>148</v>
      </c>
      <c r="E168" s="208" t="s">
        <v>2124</v>
      </c>
      <c r="F168" s="209" t="s">
        <v>2028</v>
      </c>
      <c r="G168" s="210" t="s">
        <v>429</v>
      </c>
      <c r="H168" s="211">
        <v>1</v>
      </c>
      <c r="I168" s="212"/>
      <c r="J168" s="213">
        <f>ROUND(I168*H168,2)</f>
        <v>0</v>
      </c>
      <c r="K168" s="209" t="s">
        <v>19</v>
      </c>
      <c r="L168" s="46"/>
      <c r="M168" s="214" t="s">
        <v>19</v>
      </c>
      <c r="N168" s="215" t="s">
        <v>44</v>
      </c>
      <c r="O168" s="86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8" t="s">
        <v>152</v>
      </c>
      <c r="AT168" s="218" t="s">
        <v>148</v>
      </c>
      <c r="AU168" s="218" t="s">
        <v>81</v>
      </c>
      <c r="AY168" s="19" t="s">
        <v>147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19" t="s">
        <v>81</v>
      </c>
      <c r="BK168" s="219">
        <f>ROUND(I168*H168,2)</f>
        <v>0</v>
      </c>
      <c r="BL168" s="19" t="s">
        <v>152</v>
      </c>
      <c r="BM168" s="218" t="s">
        <v>2125</v>
      </c>
    </row>
    <row r="169" s="2" customFormat="1" ht="16.5" customHeight="1">
      <c r="A169" s="40"/>
      <c r="B169" s="41"/>
      <c r="C169" s="207" t="s">
        <v>1146</v>
      </c>
      <c r="D169" s="207" t="s">
        <v>148</v>
      </c>
      <c r="E169" s="208" t="s">
        <v>2030</v>
      </c>
      <c r="F169" s="209" t="s">
        <v>2031</v>
      </c>
      <c r="G169" s="210" t="s">
        <v>1924</v>
      </c>
      <c r="H169" s="211">
        <v>40</v>
      </c>
      <c r="I169" s="212"/>
      <c r="J169" s="213">
        <f>ROUND(I169*H169,2)</f>
        <v>0</v>
      </c>
      <c r="K169" s="209" t="s">
        <v>19</v>
      </c>
      <c r="L169" s="46"/>
      <c r="M169" s="214" t="s">
        <v>19</v>
      </c>
      <c r="N169" s="215" t="s">
        <v>44</v>
      </c>
      <c r="O169" s="86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8" t="s">
        <v>152</v>
      </c>
      <c r="AT169" s="218" t="s">
        <v>148</v>
      </c>
      <c r="AU169" s="218" t="s">
        <v>81</v>
      </c>
      <c r="AY169" s="19" t="s">
        <v>147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19" t="s">
        <v>81</v>
      </c>
      <c r="BK169" s="219">
        <f>ROUND(I169*H169,2)</f>
        <v>0</v>
      </c>
      <c r="BL169" s="19" t="s">
        <v>152</v>
      </c>
      <c r="BM169" s="218" t="s">
        <v>2126</v>
      </c>
    </row>
    <row r="170" s="2" customFormat="1" ht="16.5" customHeight="1">
      <c r="A170" s="40"/>
      <c r="B170" s="41"/>
      <c r="C170" s="207" t="s">
        <v>1151</v>
      </c>
      <c r="D170" s="207" t="s">
        <v>148</v>
      </c>
      <c r="E170" s="208" t="s">
        <v>2127</v>
      </c>
      <c r="F170" s="209" t="s">
        <v>2034</v>
      </c>
      <c r="G170" s="210" t="s">
        <v>1924</v>
      </c>
      <c r="H170" s="211">
        <v>3</v>
      </c>
      <c r="I170" s="212"/>
      <c r="J170" s="213">
        <f>ROUND(I170*H170,2)</f>
        <v>0</v>
      </c>
      <c r="K170" s="209" t="s">
        <v>19</v>
      </c>
      <c r="L170" s="46"/>
      <c r="M170" s="214" t="s">
        <v>19</v>
      </c>
      <c r="N170" s="215" t="s">
        <v>44</v>
      </c>
      <c r="O170" s="86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8" t="s">
        <v>152</v>
      </c>
      <c r="AT170" s="218" t="s">
        <v>148</v>
      </c>
      <c r="AU170" s="218" t="s">
        <v>81</v>
      </c>
      <c r="AY170" s="19" t="s">
        <v>147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19" t="s">
        <v>81</v>
      </c>
      <c r="BK170" s="219">
        <f>ROUND(I170*H170,2)</f>
        <v>0</v>
      </c>
      <c r="BL170" s="19" t="s">
        <v>152</v>
      </c>
      <c r="BM170" s="218" t="s">
        <v>2128</v>
      </c>
    </row>
    <row r="171" s="2" customFormat="1" ht="16.5" customHeight="1">
      <c r="A171" s="40"/>
      <c r="B171" s="41"/>
      <c r="C171" s="207" t="s">
        <v>1155</v>
      </c>
      <c r="D171" s="207" t="s">
        <v>148</v>
      </c>
      <c r="E171" s="208" t="s">
        <v>2129</v>
      </c>
      <c r="F171" s="209" t="s">
        <v>2037</v>
      </c>
      <c r="G171" s="210" t="s">
        <v>1924</v>
      </c>
      <c r="H171" s="211">
        <v>1</v>
      </c>
      <c r="I171" s="212"/>
      <c r="J171" s="213">
        <f>ROUND(I171*H171,2)</f>
        <v>0</v>
      </c>
      <c r="K171" s="209" t="s">
        <v>19</v>
      </c>
      <c r="L171" s="46"/>
      <c r="M171" s="214" t="s">
        <v>19</v>
      </c>
      <c r="N171" s="215" t="s">
        <v>44</v>
      </c>
      <c r="O171" s="86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8" t="s">
        <v>152</v>
      </c>
      <c r="AT171" s="218" t="s">
        <v>148</v>
      </c>
      <c r="AU171" s="218" t="s">
        <v>81</v>
      </c>
      <c r="AY171" s="19" t="s">
        <v>147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19" t="s">
        <v>81</v>
      </c>
      <c r="BK171" s="219">
        <f>ROUND(I171*H171,2)</f>
        <v>0</v>
      </c>
      <c r="BL171" s="19" t="s">
        <v>152</v>
      </c>
      <c r="BM171" s="218" t="s">
        <v>2130</v>
      </c>
    </row>
    <row r="172" s="2" customFormat="1" ht="16.5" customHeight="1">
      <c r="A172" s="40"/>
      <c r="B172" s="41"/>
      <c r="C172" s="207" t="s">
        <v>1162</v>
      </c>
      <c r="D172" s="207" t="s">
        <v>148</v>
      </c>
      <c r="E172" s="208" t="s">
        <v>2131</v>
      </c>
      <c r="F172" s="209" t="s">
        <v>2040</v>
      </c>
      <c r="G172" s="210" t="s">
        <v>1924</v>
      </c>
      <c r="H172" s="211">
        <v>2</v>
      </c>
      <c r="I172" s="212"/>
      <c r="J172" s="213">
        <f>ROUND(I172*H172,2)</f>
        <v>0</v>
      </c>
      <c r="K172" s="209" t="s">
        <v>19</v>
      </c>
      <c r="L172" s="46"/>
      <c r="M172" s="214" t="s">
        <v>19</v>
      </c>
      <c r="N172" s="215" t="s">
        <v>44</v>
      </c>
      <c r="O172" s="86"/>
      <c r="P172" s="216">
        <f>O172*H172</f>
        <v>0</v>
      </c>
      <c r="Q172" s="216">
        <v>0</v>
      </c>
      <c r="R172" s="216">
        <f>Q172*H172</f>
        <v>0</v>
      </c>
      <c r="S172" s="216">
        <v>0</v>
      </c>
      <c r="T172" s="217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8" t="s">
        <v>152</v>
      </c>
      <c r="AT172" s="218" t="s">
        <v>148</v>
      </c>
      <c r="AU172" s="218" t="s">
        <v>81</v>
      </c>
      <c r="AY172" s="19" t="s">
        <v>147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19" t="s">
        <v>81</v>
      </c>
      <c r="BK172" s="219">
        <f>ROUND(I172*H172,2)</f>
        <v>0</v>
      </c>
      <c r="BL172" s="19" t="s">
        <v>152</v>
      </c>
      <c r="BM172" s="218" t="s">
        <v>2132</v>
      </c>
    </row>
    <row r="173" s="2" customFormat="1" ht="16.5" customHeight="1">
      <c r="A173" s="40"/>
      <c r="B173" s="41"/>
      <c r="C173" s="207" t="s">
        <v>1171</v>
      </c>
      <c r="D173" s="207" t="s">
        <v>148</v>
      </c>
      <c r="E173" s="208" t="s">
        <v>2133</v>
      </c>
      <c r="F173" s="209" t="s">
        <v>2043</v>
      </c>
      <c r="G173" s="210" t="s">
        <v>1924</v>
      </c>
      <c r="H173" s="211">
        <v>1</v>
      </c>
      <c r="I173" s="212"/>
      <c r="J173" s="213">
        <f>ROUND(I173*H173,2)</f>
        <v>0</v>
      </c>
      <c r="K173" s="209" t="s">
        <v>19</v>
      </c>
      <c r="L173" s="46"/>
      <c r="M173" s="214" t="s">
        <v>19</v>
      </c>
      <c r="N173" s="215" t="s">
        <v>44</v>
      </c>
      <c r="O173" s="86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8" t="s">
        <v>152</v>
      </c>
      <c r="AT173" s="218" t="s">
        <v>148</v>
      </c>
      <c r="AU173" s="218" t="s">
        <v>81</v>
      </c>
      <c r="AY173" s="19" t="s">
        <v>147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19" t="s">
        <v>81</v>
      </c>
      <c r="BK173" s="219">
        <f>ROUND(I173*H173,2)</f>
        <v>0</v>
      </c>
      <c r="BL173" s="19" t="s">
        <v>152</v>
      </c>
      <c r="BM173" s="218" t="s">
        <v>2134</v>
      </c>
    </row>
    <row r="174" s="2" customFormat="1" ht="16.5" customHeight="1">
      <c r="A174" s="40"/>
      <c r="B174" s="41"/>
      <c r="C174" s="207" t="s">
        <v>1177</v>
      </c>
      <c r="D174" s="207" t="s">
        <v>148</v>
      </c>
      <c r="E174" s="208" t="s">
        <v>2135</v>
      </c>
      <c r="F174" s="209" t="s">
        <v>2136</v>
      </c>
      <c r="G174" s="210" t="s">
        <v>1339</v>
      </c>
      <c r="H174" s="283"/>
      <c r="I174" s="212"/>
      <c r="J174" s="213">
        <f>ROUND(I174*H174,2)</f>
        <v>0</v>
      </c>
      <c r="K174" s="209" t="s">
        <v>19</v>
      </c>
      <c r="L174" s="46"/>
      <c r="M174" s="214" t="s">
        <v>19</v>
      </c>
      <c r="N174" s="215" t="s">
        <v>44</v>
      </c>
      <c r="O174" s="86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8" t="s">
        <v>152</v>
      </c>
      <c r="AT174" s="218" t="s">
        <v>148</v>
      </c>
      <c r="AU174" s="218" t="s">
        <v>81</v>
      </c>
      <c r="AY174" s="19" t="s">
        <v>147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19" t="s">
        <v>81</v>
      </c>
      <c r="BK174" s="219">
        <f>ROUND(I174*H174,2)</f>
        <v>0</v>
      </c>
      <c r="BL174" s="19" t="s">
        <v>152</v>
      </c>
      <c r="BM174" s="218" t="s">
        <v>2137</v>
      </c>
    </row>
    <row r="175" s="2" customFormat="1" ht="16.5" customHeight="1">
      <c r="A175" s="40"/>
      <c r="B175" s="41"/>
      <c r="C175" s="207" t="s">
        <v>1182</v>
      </c>
      <c r="D175" s="207" t="s">
        <v>148</v>
      </c>
      <c r="E175" s="208" t="s">
        <v>2138</v>
      </c>
      <c r="F175" s="209" t="s">
        <v>2139</v>
      </c>
      <c r="G175" s="210" t="s">
        <v>1339</v>
      </c>
      <c r="H175" s="283"/>
      <c r="I175" s="212"/>
      <c r="J175" s="213">
        <f>ROUND(I175*H175,2)</f>
        <v>0</v>
      </c>
      <c r="K175" s="209" t="s">
        <v>19</v>
      </c>
      <c r="L175" s="46"/>
      <c r="M175" s="214" t="s">
        <v>19</v>
      </c>
      <c r="N175" s="215" t="s">
        <v>44</v>
      </c>
      <c r="O175" s="86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8" t="s">
        <v>152</v>
      </c>
      <c r="AT175" s="218" t="s">
        <v>148</v>
      </c>
      <c r="AU175" s="218" t="s">
        <v>81</v>
      </c>
      <c r="AY175" s="19" t="s">
        <v>147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19" t="s">
        <v>81</v>
      </c>
      <c r="BK175" s="219">
        <f>ROUND(I175*H175,2)</f>
        <v>0</v>
      </c>
      <c r="BL175" s="19" t="s">
        <v>152</v>
      </c>
      <c r="BM175" s="218" t="s">
        <v>2140</v>
      </c>
    </row>
    <row r="176" s="11" customFormat="1" ht="25.92" customHeight="1">
      <c r="A176" s="11"/>
      <c r="B176" s="193"/>
      <c r="C176" s="194"/>
      <c r="D176" s="195" t="s">
        <v>72</v>
      </c>
      <c r="E176" s="196" t="s">
        <v>2141</v>
      </c>
      <c r="F176" s="196" t="s">
        <v>2142</v>
      </c>
      <c r="G176" s="194"/>
      <c r="H176" s="194"/>
      <c r="I176" s="197"/>
      <c r="J176" s="198">
        <f>BK176</f>
        <v>0</v>
      </c>
      <c r="K176" s="194"/>
      <c r="L176" s="199"/>
      <c r="M176" s="200"/>
      <c r="N176" s="201"/>
      <c r="O176" s="201"/>
      <c r="P176" s="202">
        <f>SUM(P177:P184)</f>
        <v>0</v>
      </c>
      <c r="Q176" s="201"/>
      <c r="R176" s="202">
        <f>SUM(R177:R184)</f>
        <v>0</v>
      </c>
      <c r="S176" s="201"/>
      <c r="T176" s="203">
        <f>SUM(T177:T184)</f>
        <v>0</v>
      </c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R176" s="204" t="s">
        <v>81</v>
      </c>
      <c r="AT176" s="205" t="s">
        <v>72</v>
      </c>
      <c r="AU176" s="205" t="s">
        <v>73</v>
      </c>
      <c r="AY176" s="204" t="s">
        <v>147</v>
      </c>
      <c r="BK176" s="206">
        <f>SUM(BK177:BK184)</f>
        <v>0</v>
      </c>
    </row>
    <row r="177" s="2" customFormat="1" ht="16.5" customHeight="1">
      <c r="A177" s="40"/>
      <c r="B177" s="41"/>
      <c r="C177" s="207" t="s">
        <v>1187</v>
      </c>
      <c r="D177" s="207" t="s">
        <v>148</v>
      </c>
      <c r="E177" s="208" t="s">
        <v>2143</v>
      </c>
      <c r="F177" s="209" t="s">
        <v>2144</v>
      </c>
      <c r="G177" s="210" t="s">
        <v>1924</v>
      </c>
      <c r="H177" s="211">
        <v>20</v>
      </c>
      <c r="I177" s="212"/>
      <c r="J177" s="213">
        <f>ROUND(I177*H177,2)</f>
        <v>0</v>
      </c>
      <c r="K177" s="209" t="s">
        <v>19</v>
      </c>
      <c r="L177" s="46"/>
      <c r="M177" s="214" t="s">
        <v>19</v>
      </c>
      <c r="N177" s="215" t="s">
        <v>44</v>
      </c>
      <c r="O177" s="86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8" t="s">
        <v>152</v>
      </c>
      <c r="AT177" s="218" t="s">
        <v>148</v>
      </c>
      <c r="AU177" s="218" t="s">
        <v>81</v>
      </c>
      <c r="AY177" s="19" t="s">
        <v>147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19" t="s">
        <v>81</v>
      </c>
      <c r="BK177" s="219">
        <f>ROUND(I177*H177,2)</f>
        <v>0</v>
      </c>
      <c r="BL177" s="19" t="s">
        <v>152</v>
      </c>
      <c r="BM177" s="218" t="s">
        <v>2145</v>
      </c>
    </row>
    <row r="178" s="2" customFormat="1" ht="16.5" customHeight="1">
      <c r="A178" s="40"/>
      <c r="B178" s="41"/>
      <c r="C178" s="207" t="s">
        <v>1192</v>
      </c>
      <c r="D178" s="207" t="s">
        <v>148</v>
      </c>
      <c r="E178" s="208" t="s">
        <v>2146</v>
      </c>
      <c r="F178" s="209" t="s">
        <v>2147</v>
      </c>
      <c r="G178" s="210" t="s">
        <v>1924</v>
      </c>
      <c r="H178" s="211">
        <v>5</v>
      </c>
      <c r="I178" s="212"/>
      <c r="J178" s="213">
        <f>ROUND(I178*H178,2)</f>
        <v>0</v>
      </c>
      <c r="K178" s="209" t="s">
        <v>19</v>
      </c>
      <c r="L178" s="46"/>
      <c r="M178" s="214" t="s">
        <v>19</v>
      </c>
      <c r="N178" s="215" t="s">
        <v>44</v>
      </c>
      <c r="O178" s="86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8" t="s">
        <v>152</v>
      </c>
      <c r="AT178" s="218" t="s">
        <v>148</v>
      </c>
      <c r="AU178" s="218" t="s">
        <v>81</v>
      </c>
      <c r="AY178" s="19" t="s">
        <v>147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19" t="s">
        <v>81</v>
      </c>
      <c r="BK178" s="219">
        <f>ROUND(I178*H178,2)</f>
        <v>0</v>
      </c>
      <c r="BL178" s="19" t="s">
        <v>152</v>
      </c>
      <c r="BM178" s="218" t="s">
        <v>2148</v>
      </c>
    </row>
    <row r="179" s="2" customFormat="1" ht="16.5" customHeight="1">
      <c r="A179" s="40"/>
      <c r="B179" s="41"/>
      <c r="C179" s="207" t="s">
        <v>1197</v>
      </c>
      <c r="D179" s="207" t="s">
        <v>148</v>
      </c>
      <c r="E179" s="208" t="s">
        <v>2149</v>
      </c>
      <c r="F179" s="209" t="s">
        <v>2150</v>
      </c>
      <c r="G179" s="210" t="s">
        <v>1924</v>
      </c>
      <c r="H179" s="211">
        <v>47</v>
      </c>
      <c r="I179" s="212"/>
      <c r="J179" s="213">
        <f>ROUND(I179*H179,2)</f>
        <v>0</v>
      </c>
      <c r="K179" s="209" t="s">
        <v>19</v>
      </c>
      <c r="L179" s="46"/>
      <c r="M179" s="214" t="s">
        <v>19</v>
      </c>
      <c r="N179" s="215" t="s">
        <v>44</v>
      </c>
      <c r="O179" s="86"/>
      <c r="P179" s="216">
        <f>O179*H179</f>
        <v>0</v>
      </c>
      <c r="Q179" s="216">
        <v>0</v>
      </c>
      <c r="R179" s="216">
        <f>Q179*H179</f>
        <v>0</v>
      </c>
      <c r="S179" s="216">
        <v>0</v>
      </c>
      <c r="T179" s="217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8" t="s">
        <v>152</v>
      </c>
      <c r="AT179" s="218" t="s">
        <v>148</v>
      </c>
      <c r="AU179" s="218" t="s">
        <v>81</v>
      </c>
      <c r="AY179" s="19" t="s">
        <v>147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19" t="s">
        <v>81</v>
      </c>
      <c r="BK179" s="219">
        <f>ROUND(I179*H179,2)</f>
        <v>0</v>
      </c>
      <c r="BL179" s="19" t="s">
        <v>152</v>
      </c>
      <c r="BM179" s="218" t="s">
        <v>2151</v>
      </c>
    </row>
    <row r="180" s="2" customFormat="1" ht="16.5" customHeight="1">
      <c r="A180" s="40"/>
      <c r="B180" s="41"/>
      <c r="C180" s="207" t="s">
        <v>1202</v>
      </c>
      <c r="D180" s="207" t="s">
        <v>148</v>
      </c>
      <c r="E180" s="208" t="s">
        <v>2152</v>
      </c>
      <c r="F180" s="209" t="s">
        <v>2153</v>
      </c>
      <c r="G180" s="210" t="s">
        <v>1924</v>
      </c>
      <c r="H180" s="211">
        <v>12</v>
      </c>
      <c r="I180" s="212"/>
      <c r="J180" s="213">
        <f>ROUND(I180*H180,2)</f>
        <v>0</v>
      </c>
      <c r="K180" s="209" t="s">
        <v>19</v>
      </c>
      <c r="L180" s="46"/>
      <c r="M180" s="214" t="s">
        <v>19</v>
      </c>
      <c r="N180" s="215" t="s">
        <v>44</v>
      </c>
      <c r="O180" s="86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8" t="s">
        <v>152</v>
      </c>
      <c r="AT180" s="218" t="s">
        <v>148</v>
      </c>
      <c r="AU180" s="218" t="s">
        <v>81</v>
      </c>
      <c r="AY180" s="19" t="s">
        <v>147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19" t="s">
        <v>81</v>
      </c>
      <c r="BK180" s="219">
        <f>ROUND(I180*H180,2)</f>
        <v>0</v>
      </c>
      <c r="BL180" s="19" t="s">
        <v>152</v>
      </c>
      <c r="BM180" s="218" t="s">
        <v>2154</v>
      </c>
    </row>
    <row r="181" s="2" customFormat="1" ht="16.5" customHeight="1">
      <c r="A181" s="40"/>
      <c r="B181" s="41"/>
      <c r="C181" s="207" t="s">
        <v>1207</v>
      </c>
      <c r="D181" s="207" t="s">
        <v>148</v>
      </c>
      <c r="E181" s="208" t="s">
        <v>2155</v>
      </c>
      <c r="F181" s="209" t="s">
        <v>2156</v>
      </c>
      <c r="G181" s="210" t="s">
        <v>1924</v>
      </c>
      <c r="H181" s="211">
        <v>21</v>
      </c>
      <c r="I181" s="212"/>
      <c r="J181" s="213">
        <f>ROUND(I181*H181,2)</f>
        <v>0</v>
      </c>
      <c r="K181" s="209" t="s">
        <v>19</v>
      </c>
      <c r="L181" s="46"/>
      <c r="M181" s="214" t="s">
        <v>19</v>
      </c>
      <c r="N181" s="215" t="s">
        <v>44</v>
      </c>
      <c r="O181" s="86"/>
      <c r="P181" s="216">
        <f>O181*H181</f>
        <v>0</v>
      </c>
      <c r="Q181" s="216">
        <v>0</v>
      </c>
      <c r="R181" s="216">
        <f>Q181*H181</f>
        <v>0</v>
      </c>
      <c r="S181" s="216">
        <v>0</v>
      </c>
      <c r="T181" s="217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8" t="s">
        <v>152</v>
      </c>
      <c r="AT181" s="218" t="s">
        <v>148</v>
      </c>
      <c r="AU181" s="218" t="s">
        <v>81</v>
      </c>
      <c r="AY181" s="19" t="s">
        <v>147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19" t="s">
        <v>81</v>
      </c>
      <c r="BK181" s="219">
        <f>ROUND(I181*H181,2)</f>
        <v>0</v>
      </c>
      <c r="BL181" s="19" t="s">
        <v>152</v>
      </c>
      <c r="BM181" s="218" t="s">
        <v>2157</v>
      </c>
    </row>
    <row r="182" s="2" customFormat="1" ht="16.5" customHeight="1">
      <c r="A182" s="40"/>
      <c r="B182" s="41"/>
      <c r="C182" s="207" t="s">
        <v>1215</v>
      </c>
      <c r="D182" s="207" t="s">
        <v>148</v>
      </c>
      <c r="E182" s="208" t="s">
        <v>2158</v>
      </c>
      <c r="F182" s="209" t="s">
        <v>2159</v>
      </c>
      <c r="G182" s="210" t="s">
        <v>1924</v>
      </c>
      <c r="H182" s="211">
        <v>21</v>
      </c>
      <c r="I182" s="212"/>
      <c r="J182" s="213">
        <f>ROUND(I182*H182,2)</f>
        <v>0</v>
      </c>
      <c r="K182" s="209" t="s">
        <v>19</v>
      </c>
      <c r="L182" s="46"/>
      <c r="M182" s="214" t="s">
        <v>19</v>
      </c>
      <c r="N182" s="215" t="s">
        <v>44</v>
      </c>
      <c r="O182" s="86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8" t="s">
        <v>152</v>
      </c>
      <c r="AT182" s="218" t="s">
        <v>148</v>
      </c>
      <c r="AU182" s="218" t="s">
        <v>81</v>
      </c>
      <c r="AY182" s="19" t="s">
        <v>147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19" t="s">
        <v>81</v>
      </c>
      <c r="BK182" s="219">
        <f>ROUND(I182*H182,2)</f>
        <v>0</v>
      </c>
      <c r="BL182" s="19" t="s">
        <v>152</v>
      </c>
      <c r="BM182" s="218" t="s">
        <v>2160</v>
      </c>
    </row>
    <row r="183" s="2" customFormat="1" ht="16.5" customHeight="1">
      <c r="A183" s="40"/>
      <c r="B183" s="41"/>
      <c r="C183" s="207" t="s">
        <v>1222</v>
      </c>
      <c r="D183" s="207" t="s">
        <v>148</v>
      </c>
      <c r="E183" s="208" t="s">
        <v>2161</v>
      </c>
      <c r="F183" s="209" t="s">
        <v>1933</v>
      </c>
      <c r="G183" s="210" t="s">
        <v>1339</v>
      </c>
      <c r="H183" s="283"/>
      <c r="I183" s="212"/>
      <c r="J183" s="213">
        <f>ROUND(I183*H183,2)</f>
        <v>0</v>
      </c>
      <c r="K183" s="209" t="s">
        <v>19</v>
      </c>
      <c r="L183" s="46"/>
      <c r="M183" s="214" t="s">
        <v>19</v>
      </c>
      <c r="N183" s="215" t="s">
        <v>44</v>
      </c>
      <c r="O183" s="86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8" t="s">
        <v>152</v>
      </c>
      <c r="AT183" s="218" t="s">
        <v>148</v>
      </c>
      <c r="AU183" s="218" t="s">
        <v>81</v>
      </c>
      <c r="AY183" s="19" t="s">
        <v>147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19" t="s">
        <v>81</v>
      </c>
      <c r="BK183" s="219">
        <f>ROUND(I183*H183,2)</f>
        <v>0</v>
      </c>
      <c r="BL183" s="19" t="s">
        <v>152</v>
      </c>
      <c r="BM183" s="218" t="s">
        <v>2162</v>
      </c>
    </row>
    <row r="184" s="2" customFormat="1" ht="16.5" customHeight="1">
      <c r="A184" s="40"/>
      <c r="B184" s="41"/>
      <c r="C184" s="207" t="s">
        <v>1231</v>
      </c>
      <c r="D184" s="207" t="s">
        <v>148</v>
      </c>
      <c r="E184" s="208" t="s">
        <v>2163</v>
      </c>
      <c r="F184" s="209" t="s">
        <v>1936</v>
      </c>
      <c r="G184" s="210" t="s">
        <v>1339</v>
      </c>
      <c r="H184" s="283"/>
      <c r="I184" s="212"/>
      <c r="J184" s="213">
        <f>ROUND(I184*H184,2)</f>
        <v>0</v>
      </c>
      <c r="K184" s="209" t="s">
        <v>19</v>
      </c>
      <c r="L184" s="46"/>
      <c r="M184" s="214" t="s">
        <v>19</v>
      </c>
      <c r="N184" s="215" t="s">
        <v>44</v>
      </c>
      <c r="O184" s="86"/>
      <c r="P184" s="216">
        <f>O184*H184</f>
        <v>0</v>
      </c>
      <c r="Q184" s="216">
        <v>0</v>
      </c>
      <c r="R184" s="216">
        <f>Q184*H184</f>
        <v>0</v>
      </c>
      <c r="S184" s="216">
        <v>0</v>
      </c>
      <c r="T184" s="217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8" t="s">
        <v>152</v>
      </c>
      <c r="AT184" s="218" t="s">
        <v>148</v>
      </c>
      <c r="AU184" s="218" t="s">
        <v>81</v>
      </c>
      <c r="AY184" s="19" t="s">
        <v>147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19" t="s">
        <v>81</v>
      </c>
      <c r="BK184" s="219">
        <f>ROUND(I184*H184,2)</f>
        <v>0</v>
      </c>
      <c r="BL184" s="19" t="s">
        <v>152</v>
      </c>
      <c r="BM184" s="218" t="s">
        <v>2164</v>
      </c>
    </row>
    <row r="185" s="11" customFormat="1" ht="25.92" customHeight="1">
      <c r="A185" s="11"/>
      <c r="B185" s="193"/>
      <c r="C185" s="194"/>
      <c r="D185" s="195" t="s">
        <v>72</v>
      </c>
      <c r="E185" s="196" t="s">
        <v>2165</v>
      </c>
      <c r="F185" s="196" t="s">
        <v>2166</v>
      </c>
      <c r="G185" s="194"/>
      <c r="H185" s="194"/>
      <c r="I185" s="197"/>
      <c r="J185" s="198">
        <f>BK185</f>
        <v>0</v>
      </c>
      <c r="K185" s="194"/>
      <c r="L185" s="199"/>
      <c r="M185" s="200"/>
      <c r="N185" s="201"/>
      <c r="O185" s="201"/>
      <c r="P185" s="202">
        <f>P186</f>
        <v>0</v>
      </c>
      <c r="Q185" s="201"/>
      <c r="R185" s="202">
        <f>R186</f>
        <v>0</v>
      </c>
      <c r="S185" s="201"/>
      <c r="T185" s="203">
        <f>T186</f>
        <v>0</v>
      </c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R185" s="204" t="s">
        <v>81</v>
      </c>
      <c r="AT185" s="205" t="s">
        <v>72</v>
      </c>
      <c r="AU185" s="205" t="s">
        <v>73</v>
      </c>
      <c r="AY185" s="204" t="s">
        <v>147</v>
      </c>
      <c r="BK185" s="206">
        <f>BK186</f>
        <v>0</v>
      </c>
    </row>
    <row r="186" s="2" customFormat="1" ht="16.5" customHeight="1">
      <c r="A186" s="40"/>
      <c r="B186" s="41"/>
      <c r="C186" s="207" t="s">
        <v>1238</v>
      </c>
      <c r="D186" s="207" t="s">
        <v>148</v>
      </c>
      <c r="E186" s="208" t="s">
        <v>2167</v>
      </c>
      <c r="F186" s="209" t="s">
        <v>2168</v>
      </c>
      <c r="G186" s="210" t="s">
        <v>429</v>
      </c>
      <c r="H186" s="211">
        <v>1</v>
      </c>
      <c r="I186" s="212"/>
      <c r="J186" s="213">
        <f>ROUND(I186*H186,2)</f>
        <v>0</v>
      </c>
      <c r="K186" s="209" t="s">
        <v>19</v>
      </c>
      <c r="L186" s="46"/>
      <c r="M186" s="242" t="s">
        <v>19</v>
      </c>
      <c r="N186" s="243" t="s">
        <v>44</v>
      </c>
      <c r="O186" s="244"/>
      <c r="P186" s="245">
        <f>O186*H186</f>
        <v>0</v>
      </c>
      <c r="Q186" s="245">
        <v>0</v>
      </c>
      <c r="R186" s="245">
        <f>Q186*H186</f>
        <v>0</v>
      </c>
      <c r="S186" s="245">
        <v>0</v>
      </c>
      <c r="T186" s="24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8" t="s">
        <v>152</v>
      </c>
      <c r="AT186" s="218" t="s">
        <v>148</v>
      </c>
      <c r="AU186" s="218" t="s">
        <v>81</v>
      </c>
      <c r="AY186" s="19" t="s">
        <v>147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19" t="s">
        <v>81</v>
      </c>
      <c r="BK186" s="219">
        <f>ROUND(I186*H186,2)</f>
        <v>0</v>
      </c>
      <c r="BL186" s="19" t="s">
        <v>152</v>
      </c>
      <c r="BM186" s="218" t="s">
        <v>2169</v>
      </c>
    </row>
    <row r="187" s="2" customFormat="1" ht="6.96" customHeight="1">
      <c r="A187" s="40"/>
      <c r="B187" s="61"/>
      <c r="C187" s="62"/>
      <c r="D187" s="62"/>
      <c r="E187" s="62"/>
      <c r="F187" s="62"/>
      <c r="G187" s="62"/>
      <c r="H187" s="62"/>
      <c r="I187" s="62"/>
      <c r="J187" s="62"/>
      <c r="K187" s="62"/>
      <c r="L187" s="46"/>
      <c r="M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</row>
  </sheetData>
  <sheetProtection sheet="1" autoFilter="0" formatColumns="0" formatRows="0" objects="1" scenarios="1" spinCount="100000" saltValue="wP7UO20kH7eA+cNfl8fF72l/QT6ISF95UXUJe+KLbLTU0MQf+IQMTB6wXfHb50SqJ9oPfDRC8GkVgBF51tOY0Q==" hashValue="KbJuwA1xNWPBY91mZ/HmXzlrNJPenszgxSSK8Sr8iwPrOlay3co/nc+tWHS5lAuKRjqDAWxUnYmjkB2AC3kSDw==" algorithmName="SHA-512" password="9690"/>
  <autoFilter ref="C88:K18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99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124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Víceúčelový objekt č.p. 55 - stavební úpravy 2NP a přístavba výtahu</v>
      </c>
      <c r="F7" s="144"/>
      <c r="G7" s="144"/>
      <c r="H7" s="144"/>
      <c r="L7" s="22"/>
    </row>
    <row r="8" s="1" customFormat="1" ht="12" customHeight="1">
      <c r="B8" s="22"/>
      <c r="D8" s="144" t="s">
        <v>125</v>
      </c>
      <c r="L8" s="22"/>
    </row>
    <row r="9" s="2" customFormat="1" ht="16.5" customHeight="1">
      <c r="A9" s="40"/>
      <c r="B9" s="46"/>
      <c r="C9" s="40"/>
      <c r="D9" s="40"/>
      <c r="E9" s="145" t="s">
        <v>1913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1914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2170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21. 9. 2024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35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36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37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49"/>
      <c r="B29" s="150"/>
      <c r="C29" s="149"/>
      <c r="D29" s="149"/>
      <c r="E29" s="151" t="s">
        <v>38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39</v>
      </c>
      <c r="E32" s="40"/>
      <c r="F32" s="40"/>
      <c r="G32" s="40"/>
      <c r="H32" s="40"/>
      <c r="I32" s="40"/>
      <c r="J32" s="155">
        <f>ROUND(J87,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41</v>
      </c>
      <c r="G34" s="40"/>
      <c r="H34" s="40"/>
      <c r="I34" s="156" t="s">
        <v>40</v>
      </c>
      <c r="J34" s="156" t="s">
        <v>42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43</v>
      </c>
      <c r="E35" s="144" t="s">
        <v>44</v>
      </c>
      <c r="F35" s="158">
        <f>ROUND((SUM(BE87:BE105)),  2)</f>
        <v>0</v>
      </c>
      <c r="G35" s="40"/>
      <c r="H35" s="40"/>
      <c r="I35" s="159">
        <v>0.20999999999999999</v>
      </c>
      <c r="J35" s="158">
        <f>ROUND(((SUM(BE87:BE105))*I35),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45</v>
      </c>
      <c r="F36" s="158">
        <f>ROUND((SUM(BF87:BF105)),  2)</f>
        <v>0</v>
      </c>
      <c r="G36" s="40"/>
      <c r="H36" s="40"/>
      <c r="I36" s="159">
        <v>0.12</v>
      </c>
      <c r="J36" s="158">
        <f>ROUND(((SUM(BF87:BF105))*I36),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46</v>
      </c>
      <c r="F37" s="158">
        <f>ROUND((SUM(BG87:BG105)),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47</v>
      </c>
      <c r="F38" s="158">
        <f>ROUND((SUM(BH87:BH105)),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48</v>
      </c>
      <c r="F39" s="158">
        <f>ROUND((SUM(BI87:BI105)),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49</v>
      </c>
      <c r="E41" s="162"/>
      <c r="F41" s="162"/>
      <c r="G41" s="163" t="s">
        <v>50</v>
      </c>
      <c r="H41" s="164" t="s">
        <v>51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127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71" t="str">
        <f>E7</f>
        <v>Víceúčelový objekt č.p. 55 - stavební úpravy 2NP a přístavba výtahu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1913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1914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03.2 - Úprava rozvodu plynu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Zlatá Koruna</v>
      </c>
      <c r="G56" s="42"/>
      <c r="H56" s="42"/>
      <c r="I56" s="34" t="s">
        <v>23</v>
      </c>
      <c r="J56" s="74" t="str">
        <f>IF(J14="","",J14)</f>
        <v>21. 9. 2024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Obec Zlatá Koruna</v>
      </c>
      <c r="G58" s="42"/>
      <c r="H58" s="42"/>
      <c r="I58" s="34" t="s">
        <v>31</v>
      </c>
      <c r="J58" s="38" t="str">
        <f>E23</f>
        <v>Ing. Ladislav Sláma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5.6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Filip Šimek www.rozp.cz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128</v>
      </c>
      <c r="D61" s="173"/>
      <c r="E61" s="173"/>
      <c r="F61" s="173"/>
      <c r="G61" s="173"/>
      <c r="H61" s="173"/>
      <c r="I61" s="173"/>
      <c r="J61" s="174" t="s">
        <v>129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71</v>
      </c>
      <c r="D63" s="42"/>
      <c r="E63" s="42"/>
      <c r="F63" s="42"/>
      <c r="G63" s="42"/>
      <c r="H63" s="42"/>
      <c r="I63" s="42"/>
      <c r="J63" s="104">
        <f>J87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130</v>
      </c>
    </row>
    <row r="64" s="9" customFormat="1" ht="24.96" customHeight="1">
      <c r="A64" s="9"/>
      <c r="B64" s="176"/>
      <c r="C64" s="177"/>
      <c r="D64" s="178" t="s">
        <v>2171</v>
      </c>
      <c r="E64" s="179"/>
      <c r="F64" s="179"/>
      <c r="G64" s="179"/>
      <c r="H64" s="179"/>
      <c r="I64" s="179"/>
      <c r="J64" s="180">
        <f>J88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6"/>
      <c r="C65" s="177"/>
      <c r="D65" s="178" t="s">
        <v>2172</v>
      </c>
      <c r="E65" s="179"/>
      <c r="F65" s="179"/>
      <c r="G65" s="179"/>
      <c r="H65" s="179"/>
      <c r="I65" s="179"/>
      <c r="J65" s="180">
        <f>J104</f>
        <v>0</v>
      </c>
      <c r="K65" s="177"/>
      <c r="L65" s="18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133</v>
      </c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6.25" customHeight="1">
      <c r="A75" s="40"/>
      <c r="B75" s="41"/>
      <c r="C75" s="42"/>
      <c r="D75" s="42"/>
      <c r="E75" s="171" t="str">
        <f>E7</f>
        <v>Víceúčelový objekt č.p. 55 - stavební úpravy 2NP a přístavba výtahu</v>
      </c>
      <c r="F75" s="34"/>
      <c r="G75" s="34"/>
      <c r="H75" s="34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1" customFormat="1" ht="12" customHeight="1">
      <c r="B76" s="23"/>
      <c r="C76" s="34" t="s">
        <v>125</v>
      </c>
      <c r="D76" s="24"/>
      <c r="E76" s="24"/>
      <c r="F76" s="24"/>
      <c r="G76" s="24"/>
      <c r="H76" s="24"/>
      <c r="I76" s="24"/>
      <c r="J76" s="24"/>
      <c r="K76" s="24"/>
      <c r="L76" s="22"/>
    </row>
    <row r="77" s="2" customFormat="1" ht="16.5" customHeight="1">
      <c r="A77" s="40"/>
      <c r="B77" s="41"/>
      <c r="C77" s="42"/>
      <c r="D77" s="42"/>
      <c r="E77" s="171" t="s">
        <v>1913</v>
      </c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1914</v>
      </c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E11</f>
        <v>03.2 - Úprava rozvodu plynu</v>
      </c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F14</f>
        <v>Zlatá Koruna</v>
      </c>
      <c r="G81" s="42"/>
      <c r="H81" s="42"/>
      <c r="I81" s="34" t="s">
        <v>23</v>
      </c>
      <c r="J81" s="74" t="str">
        <f>IF(J14="","",J14)</f>
        <v>21. 9. 2024</v>
      </c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25</v>
      </c>
      <c r="D83" s="42"/>
      <c r="E83" s="42"/>
      <c r="F83" s="29" t="str">
        <f>E17</f>
        <v>Obec Zlatá Koruna</v>
      </c>
      <c r="G83" s="42"/>
      <c r="H83" s="42"/>
      <c r="I83" s="34" t="s">
        <v>31</v>
      </c>
      <c r="J83" s="38" t="str">
        <f>E23</f>
        <v>Ing. Ladislav Sláma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5.65" customHeight="1">
      <c r="A84" s="40"/>
      <c r="B84" s="41"/>
      <c r="C84" s="34" t="s">
        <v>29</v>
      </c>
      <c r="D84" s="42"/>
      <c r="E84" s="42"/>
      <c r="F84" s="29" t="str">
        <f>IF(E20="","",E20)</f>
        <v>Vyplň údaj</v>
      </c>
      <c r="G84" s="42"/>
      <c r="H84" s="42"/>
      <c r="I84" s="34" t="s">
        <v>34</v>
      </c>
      <c r="J84" s="38" t="str">
        <f>E26</f>
        <v>Filip Šimek www.rozp.cz</v>
      </c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0" customFormat="1" ht="29.28" customHeight="1">
      <c r="A86" s="182"/>
      <c r="B86" s="183"/>
      <c r="C86" s="184" t="s">
        <v>134</v>
      </c>
      <c r="D86" s="185" t="s">
        <v>58</v>
      </c>
      <c r="E86" s="185" t="s">
        <v>54</v>
      </c>
      <c r="F86" s="185" t="s">
        <v>55</v>
      </c>
      <c r="G86" s="185" t="s">
        <v>135</v>
      </c>
      <c r="H86" s="185" t="s">
        <v>136</v>
      </c>
      <c r="I86" s="185" t="s">
        <v>137</v>
      </c>
      <c r="J86" s="185" t="s">
        <v>129</v>
      </c>
      <c r="K86" s="186" t="s">
        <v>138</v>
      </c>
      <c r="L86" s="187"/>
      <c r="M86" s="94" t="s">
        <v>19</v>
      </c>
      <c r="N86" s="95" t="s">
        <v>43</v>
      </c>
      <c r="O86" s="95" t="s">
        <v>139</v>
      </c>
      <c r="P86" s="95" t="s">
        <v>140</v>
      </c>
      <c r="Q86" s="95" t="s">
        <v>141</v>
      </c>
      <c r="R86" s="95" t="s">
        <v>142</v>
      </c>
      <c r="S86" s="95" t="s">
        <v>143</v>
      </c>
      <c r="T86" s="96" t="s">
        <v>144</v>
      </c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</row>
    <row r="87" s="2" customFormat="1" ht="22.8" customHeight="1">
      <c r="A87" s="40"/>
      <c r="B87" s="41"/>
      <c r="C87" s="101" t="s">
        <v>145</v>
      </c>
      <c r="D87" s="42"/>
      <c r="E87" s="42"/>
      <c r="F87" s="42"/>
      <c r="G87" s="42"/>
      <c r="H87" s="42"/>
      <c r="I87" s="42"/>
      <c r="J87" s="188">
        <f>BK87</f>
        <v>0</v>
      </c>
      <c r="K87" s="42"/>
      <c r="L87" s="46"/>
      <c r="M87" s="97"/>
      <c r="N87" s="189"/>
      <c r="O87" s="98"/>
      <c r="P87" s="190">
        <f>P88+P104</f>
        <v>0</v>
      </c>
      <c r="Q87" s="98"/>
      <c r="R87" s="190">
        <f>R88+R104</f>
        <v>0</v>
      </c>
      <c r="S87" s="98"/>
      <c r="T87" s="191">
        <f>T88+T104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72</v>
      </c>
      <c r="AU87" s="19" t="s">
        <v>130</v>
      </c>
      <c r="BK87" s="192">
        <f>BK88+BK104</f>
        <v>0</v>
      </c>
    </row>
    <row r="88" s="11" customFormat="1" ht="25.92" customHeight="1">
      <c r="A88" s="11"/>
      <c r="B88" s="193"/>
      <c r="C88" s="194"/>
      <c r="D88" s="195" t="s">
        <v>72</v>
      </c>
      <c r="E88" s="196" t="s">
        <v>2173</v>
      </c>
      <c r="F88" s="196" t="s">
        <v>2174</v>
      </c>
      <c r="G88" s="194"/>
      <c r="H88" s="194"/>
      <c r="I88" s="197"/>
      <c r="J88" s="198">
        <f>BK88</f>
        <v>0</v>
      </c>
      <c r="K88" s="194"/>
      <c r="L88" s="199"/>
      <c r="M88" s="200"/>
      <c r="N88" s="201"/>
      <c r="O88" s="201"/>
      <c r="P88" s="202">
        <f>SUM(P89:P103)</f>
        <v>0</v>
      </c>
      <c r="Q88" s="201"/>
      <c r="R88" s="202">
        <f>SUM(R89:R103)</f>
        <v>0</v>
      </c>
      <c r="S88" s="201"/>
      <c r="T88" s="203">
        <f>SUM(T89:T103)</f>
        <v>0</v>
      </c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R88" s="204" t="s">
        <v>83</v>
      </c>
      <c r="AT88" s="205" t="s">
        <v>72</v>
      </c>
      <c r="AU88" s="205" t="s">
        <v>73</v>
      </c>
      <c r="AY88" s="204" t="s">
        <v>147</v>
      </c>
      <c r="BK88" s="206">
        <f>SUM(BK89:BK103)</f>
        <v>0</v>
      </c>
    </row>
    <row r="89" s="2" customFormat="1" ht="24.15" customHeight="1">
      <c r="A89" s="40"/>
      <c r="B89" s="41"/>
      <c r="C89" s="207" t="s">
        <v>81</v>
      </c>
      <c r="D89" s="207" t="s">
        <v>148</v>
      </c>
      <c r="E89" s="208" t="s">
        <v>2175</v>
      </c>
      <c r="F89" s="209" t="s">
        <v>2176</v>
      </c>
      <c r="G89" s="210" t="s">
        <v>252</v>
      </c>
      <c r="H89" s="211">
        <v>6</v>
      </c>
      <c r="I89" s="212"/>
      <c r="J89" s="213">
        <f>ROUND(I89*H89,2)</f>
        <v>0</v>
      </c>
      <c r="K89" s="209" t="s">
        <v>19</v>
      </c>
      <c r="L89" s="46"/>
      <c r="M89" s="214" t="s">
        <v>19</v>
      </c>
      <c r="N89" s="215" t="s">
        <v>44</v>
      </c>
      <c r="O89" s="86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8" t="s">
        <v>321</v>
      </c>
      <c r="AT89" s="218" t="s">
        <v>148</v>
      </c>
      <c r="AU89" s="218" t="s">
        <v>81</v>
      </c>
      <c r="AY89" s="19" t="s">
        <v>147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19" t="s">
        <v>81</v>
      </c>
      <c r="BK89" s="219">
        <f>ROUND(I89*H89,2)</f>
        <v>0</v>
      </c>
      <c r="BL89" s="19" t="s">
        <v>321</v>
      </c>
      <c r="BM89" s="218" t="s">
        <v>2177</v>
      </c>
    </row>
    <row r="90" s="2" customFormat="1" ht="24.15" customHeight="1">
      <c r="A90" s="40"/>
      <c r="B90" s="41"/>
      <c r="C90" s="207" t="s">
        <v>83</v>
      </c>
      <c r="D90" s="207" t="s">
        <v>148</v>
      </c>
      <c r="E90" s="208" t="s">
        <v>2178</v>
      </c>
      <c r="F90" s="209" t="s">
        <v>2179</v>
      </c>
      <c r="G90" s="210" t="s">
        <v>252</v>
      </c>
      <c r="H90" s="211">
        <v>8</v>
      </c>
      <c r="I90" s="212"/>
      <c r="J90" s="213">
        <f>ROUND(I90*H90,2)</f>
        <v>0</v>
      </c>
      <c r="K90" s="209" t="s">
        <v>19</v>
      </c>
      <c r="L90" s="46"/>
      <c r="M90" s="214" t="s">
        <v>19</v>
      </c>
      <c r="N90" s="215" t="s">
        <v>44</v>
      </c>
      <c r="O90" s="86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8" t="s">
        <v>321</v>
      </c>
      <c r="AT90" s="218" t="s">
        <v>148</v>
      </c>
      <c r="AU90" s="218" t="s">
        <v>81</v>
      </c>
      <c r="AY90" s="19" t="s">
        <v>147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19" t="s">
        <v>81</v>
      </c>
      <c r="BK90" s="219">
        <f>ROUND(I90*H90,2)</f>
        <v>0</v>
      </c>
      <c r="BL90" s="19" t="s">
        <v>321</v>
      </c>
      <c r="BM90" s="218" t="s">
        <v>2180</v>
      </c>
    </row>
    <row r="91" s="2" customFormat="1" ht="21.75" customHeight="1">
      <c r="A91" s="40"/>
      <c r="B91" s="41"/>
      <c r="C91" s="207" t="s">
        <v>161</v>
      </c>
      <c r="D91" s="207" t="s">
        <v>148</v>
      </c>
      <c r="E91" s="208" t="s">
        <v>2181</v>
      </c>
      <c r="F91" s="209" t="s">
        <v>2182</v>
      </c>
      <c r="G91" s="210" t="s">
        <v>436</v>
      </c>
      <c r="H91" s="211">
        <v>0.043999999999999997</v>
      </c>
      <c r="I91" s="212"/>
      <c r="J91" s="213">
        <f>ROUND(I91*H91,2)</f>
        <v>0</v>
      </c>
      <c r="K91" s="209" t="s">
        <v>19</v>
      </c>
      <c r="L91" s="46"/>
      <c r="M91" s="214" t="s">
        <v>19</v>
      </c>
      <c r="N91" s="215" t="s">
        <v>44</v>
      </c>
      <c r="O91" s="86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8" t="s">
        <v>321</v>
      </c>
      <c r="AT91" s="218" t="s">
        <v>148</v>
      </c>
      <c r="AU91" s="218" t="s">
        <v>81</v>
      </c>
      <c r="AY91" s="19" t="s">
        <v>147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19" t="s">
        <v>81</v>
      </c>
      <c r="BK91" s="219">
        <f>ROUND(I91*H91,2)</f>
        <v>0</v>
      </c>
      <c r="BL91" s="19" t="s">
        <v>321</v>
      </c>
      <c r="BM91" s="218" t="s">
        <v>2183</v>
      </c>
    </row>
    <row r="92" s="2" customFormat="1" ht="21.75" customHeight="1">
      <c r="A92" s="40"/>
      <c r="B92" s="41"/>
      <c r="C92" s="207" t="s">
        <v>152</v>
      </c>
      <c r="D92" s="207" t="s">
        <v>148</v>
      </c>
      <c r="E92" s="208" t="s">
        <v>2184</v>
      </c>
      <c r="F92" s="209" t="s">
        <v>2185</v>
      </c>
      <c r="G92" s="210" t="s">
        <v>252</v>
      </c>
      <c r="H92" s="211">
        <v>14</v>
      </c>
      <c r="I92" s="212"/>
      <c r="J92" s="213">
        <f>ROUND(I92*H92,2)</f>
        <v>0</v>
      </c>
      <c r="K92" s="209" t="s">
        <v>19</v>
      </c>
      <c r="L92" s="46"/>
      <c r="M92" s="214" t="s">
        <v>19</v>
      </c>
      <c r="N92" s="215" t="s">
        <v>44</v>
      </c>
      <c r="O92" s="86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8" t="s">
        <v>321</v>
      </c>
      <c r="AT92" s="218" t="s">
        <v>148</v>
      </c>
      <c r="AU92" s="218" t="s">
        <v>81</v>
      </c>
      <c r="AY92" s="19" t="s">
        <v>147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19" t="s">
        <v>81</v>
      </c>
      <c r="BK92" s="219">
        <f>ROUND(I92*H92,2)</f>
        <v>0</v>
      </c>
      <c r="BL92" s="19" t="s">
        <v>321</v>
      </c>
      <c r="BM92" s="218" t="s">
        <v>2186</v>
      </c>
    </row>
    <row r="93" s="2" customFormat="1" ht="16.5" customHeight="1">
      <c r="A93" s="40"/>
      <c r="B93" s="41"/>
      <c r="C93" s="207" t="s">
        <v>169</v>
      </c>
      <c r="D93" s="207" t="s">
        <v>148</v>
      </c>
      <c r="E93" s="208" t="s">
        <v>2187</v>
      </c>
      <c r="F93" s="209" t="s">
        <v>2188</v>
      </c>
      <c r="G93" s="210" t="s">
        <v>429</v>
      </c>
      <c r="H93" s="211">
        <v>4</v>
      </c>
      <c r="I93" s="212"/>
      <c r="J93" s="213">
        <f>ROUND(I93*H93,2)</f>
        <v>0</v>
      </c>
      <c r="K93" s="209" t="s">
        <v>19</v>
      </c>
      <c r="L93" s="46"/>
      <c r="M93" s="214" t="s">
        <v>19</v>
      </c>
      <c r="N93" s="215" t="s">
        <v>44</v>
      </c>
      <c r="O93" s="86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8" t="s">
        <v>321</v>
      </c>
      <c r="AT93" s="218" t="s">
        <v>148</v>
      </c>
      <c r="AU93" s="218" t="s">
        <v>81</v>
      </c>
      <c r="AY93" s="19" t="s">
        <v>147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81</v>
      </c>
      <c r="BK93" s="219">
        <f>ROUND(I93*H93,2)</f>
        <v>0</v>
      </c>
      <c r="BL93" s="19" t="s">
        <v>321</v>
      </c>
      <c r="BM93" s="218" t="s">
        <v>2189</v>
      </c>
    </row>
    <row r="94" s="2" customFormat="1" ht="16.5" customHeight="1">
      <c r="A94" s="40"/>
      <c r="B94" s="41"/>
      <c r="C94" s="207" t="s">
        <v>176</v>
      </c>
      <c r="D94" s="207" t="s">
        <v>148</v>
      </c>
      <c r="E94" s="208" t="s">
        <v>2190</v>
      </c>
      <c r="F94" s="209" t="s">
        <v>2191</v>
      </c>
      <c r="G94" s="210" t="s">
        <v>252</v>
      </c>
      <c r="H94" s="211">
        <v>20</v>
      </c>
      <c r="I94" s="212"/>
      <c r="J94" s="213">
        <f>ROUND(I94*H94,2)</f>
        <v>0</v>
      </c>
      <c r="K94" s="209" t="s">
        <v>19</v>
      </c>
      <c r="L94" s="46"/>
      <c r="M94" s="214" t="s">
        <v>19</v>
      </c>
      <c r="N94" s="215" t="s">
        <v>44</v>
      </c>
      <c r="O94" s="86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8" t="s">
        <v>321</v>
      </c>
      <c r="AT94" s="218" t="s">
        <v>148</v>
      </c>
      <c r="AU94" s="218" t="s">
        <v>81</v>
      </c>
      <c r="AY94" s="19" t="s">
        <v>147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9" t="s">
        <v>81</v>
      </c>
      <c r="BK94" s="219">
        <f>ROUND(I94*H94,2)</f>
        <v>0</v>
      </c>
      <c r="BL94" s="19" t="s">
        <v>321</v>
      </c>
      <c r="BM94" s="218" t="s">
        <v>2192</v>
      </c>
    </row>
    <row r="95" s="2" customFormat="1" ht="21.75" customHeight="1">
      <c r="A95" s="40"/>
      <c r="B95" s="41"/>
      <c r="C95" s="207" t="s">
        <v>182</v>
      </c>
      <c r="D95" s="207" t="s">
        <v>148</v>
      </c>
      <c r="E95" s="208" t="s">
        <v>2193</v>
      </c>
      <c r="F95" s="209" t="s">
        <v>2194</v>
      </c>
      <c r="G95" s="210" t="s">
        <v>429</v>
      </c>
      <c r="H95" s="211">
        <v>2</v>
      </c>
      <c r="I95" s="212"/>
      <c r="J95" s="213">
        <f>ROUND(I95*H95,2)</f>
        <v>0</v>
      </c>
      <c r="K95" s="209" t="s">
        <v>19</v>
      </c>
      <c r="L95" s="46"/>
      <c r="M95" s="214" t="s">
        <v>19</v>
      </c>
      <c r="N95" s="215" t="s">
        <v>44</v>
      </c>
      <c r="O95" s="86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8" t="s">
        <v>321</v>
      </c>
      <c r="AT95" s="218" t="s">
        <v>148</v>
      </c>
      <c r="AU95" s="218" t="s">
        <v>81</v>
      </c>
      <c r="AY95" s="19" t="s">
        <v>147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19" t="s">
        <v>81</v>
      </c>
      <c r="BK95" s="219">
        <f>ROUND(I95*H95,2)</f>
        <v>0</v>
      </c>
      <c r="BL95" s="19" t="s">
        <v>321</v>
      </c>
      <c r="BM95" s="218" t="s">
        <v>2195</v>
      </c>
    </row>
    <row r="96" s="2" customFormat="1" ht="21.75" customHeight="1">
      <c r="A96" s="40"/>
      <c r="B96" s="41"/>
      <c r="C96" s="207" t="s">
        <v>189</v>
      </c>
      <c r="D96" s="207" t="s">
        <v>148</v>
      </c>
      <c r="E96" s="208" t="s">
        <v>2196</v>
      </c>
      <c r="F96" s="209" t="s">
        <v>2197</v>
      </c>
      <c r="G96" s="210" t="s">
        <v>429</v>
      </c>
      <c r="H96" s="211">
        <v>2</v>
      </c>
      <c r="I96" s="212"/>
      <c r="J96" s="213">
        <f>ROUND(I96*H96,2)</f>
        <v>0</v>
      </c>
      <c r="K96" s="209" t="s">
        <v>19</v>
      </c>
      <c r="L96" s="46"/>
      <c r="M96" s="214" t="s">
        <v>19</v>
      </c>
      <c r="N96" s="215" t="s">
        <v>44</v>
      </c>
      <c r="O96" s="86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8" t="s">
        <v>321</v>
      </c>
      <c r="AT96" s="218" t="s">
        <v>148</v>
      </c>
      <c r="AU96" s="218" t="s">
        <v>81</v>
      </c>
      <c r="AY96" s="19" t="s">
        <v>147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9" t="s">
        <v>81</v>
      </c>
      <c r="BK96" s="219">
        <f>ROUND(I96*H96,2)</f>
        <v>0</v>
      </c>
      <c r="BL96" s="19" t="s">
        <v>321</v>
      </c>
      <c r="BM96" s="218" t="s">
        <v>2198</v>
      </c>
    </row>
    <row r="97" s="2" customFormat="1" ht="24.15" customHeight="1">
      <c r="A97" s="40"/>
      <c r="B97" s="41"/>
      <c r="C97" s="207" t="s">
        <v>195</v>
      </c>
      <c r="D97" s="207" t="s">
        <v>148</v>
      </c>
      <c r="E97" s="208" t="s">
        <v>2199</v>
      </c>
      <c r="F97" s="209" t="s">
        <v>2200</v>
      </c>
      <c r="G97" s="210" t="s">
        <v>252</v>
      </c>
      <c r="H97" s="211">
        <v>0.20000000000000001</v>
      </c>
      <c r="I97" s="212"/>
      <c r="J97" s="213">
        <f>ROUND(I97*H97,2)</f>
        <v>0</v>
      </c>
      <c r="K97" s="209" t="s">
        <v>19</v>
      </c>
      <c r="L97" s="46"/>
      <c r="M97" s="214" t="s">
        <v>19</v>
      </c>
      <c r="N97" s="215" t="s">
        <v>44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321</v>
      </c>
      <c r="AT97" s="218" t="s">
        <v>148</v>
      </c>
      <c r="AU97" s="218" t="s">
        <v>81</v>
      </c>
      <c r="AY97" s="19" t="s">
        <v>147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81</v>
      </c>
      <c r="BK97" s="219">
        <f>ROUND(I97*H97,2)</f>
        <v>0</v>
      </c>
      <c r="BL97" s="19" t="s">
        <v>321</v>
      </c>
      <c r="BM97" s="218" t="s">
        <v>2201</v>
      </c>
    </row>
    <row r="98" s="2" customFormat="1" ht="21.75" customHeight="1">
      <c r="A98" s="40"/>
      <c r="B98" s="41"/>
      <c r="C98" s="207" t="s">
        <v>200</v>
      </c>
      <c r="D98" s="207" t="s">
        <v>148</v>
      </c>
      <c r="E98" s="208" t="s">
        <v>2202</v>
      </c>
      <c r="F98" s="209" t="s">
        <v>2203</v>
      </c>
      <c r="G98" s="210" t="s">
        <v>252</v>
      </c>
      <c r="H98" s="211">
        <v>6</v>
      </c>
      <c r="I98" s="212"/>
      <c r="J98" s="213">
        <f>ROUND(I98*H98,2)</f>
        <v>0</v>
      </c>
      <c r="K98" s="209" t="s">
        <v>19</v>
      </c>
      <c r="L98" s="46"/>
      <c r="M98" s="214" t="s">
        <v>19</v>
      </c>
      <c r="N98" s="215" t="s">
        <v>44</v>
      </c>
      <c r="O98" s="86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8" t="s">
        <v>321</v>
      </c>
      <c r="AT98" s="218" t="s">
        <v>148</v>
      </c>
      <c r="AU98" s="218" t="s">
        <v>81</v>
      </c>
      <c r="AY98" s="19" t="s">
        <v>147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19" t="s">
        <v>81</v>
      </c>
      <c r="BK98" s="219">
        <f>ROUND(I98*H98,2)</f>
        <v>0</v>
      </c>
      <c r="BL98" s="19" t="s">
        <v>321</v>
      </c>
      <c r="BM98" s="218" t="s">
        <v>2204</v>
      </c>
    </row>
    <row r="99" s="2" customFormat="1" ht="21.75" customHeight="1">
      <c r="A99" s="40"/>
      <c r="B99" s="41"/>
      <c r="C99" s="207" t="s">
        <v>208</v>
      </c>
      <c r="D99" s="207" t="s">
        <v>148</v>
      </c>
      <c r="E99" s="208" t="s">
        <v>2205</v>
      </c>
      <c r="F99" s="209" t="s">
        <v>2206</v>
      </c>
      <c r="G99" s="210" t="s">
        <v>429</v>
      </c>
      <c r="H99" s="211">
        <v>2</v>
      </c>
      <c r="I99" s="212"/>
      <c r="J99" s="213">
        <f>ROUND(I99*H99,2)</f>
        <v>0</v>
      </c>
      <c r="K99" s="209" t="s">
        <v>19</v>
      </c>
      <c r="L99" s="46"/>
      <c r="M99" s="214" t="s">
        <v>19</v>
      </c>
      <c r="N99" s="215" t="s">
        <v>44</v>
      </c>
      <c r="O99" s="86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321</v>
      </c>
      <c r="AT99" s="218" t="s">
        <v>148</v>
      </c>
      <c r="AU99" s="218" t="s">
        <v>81</v>
      </c>
      <c r="AY99" s="19" t="s">
        <v>147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81</v>
      </c>
      <c r="BK99" s="219">
        <f>ROUND(I99*H99,2)</f>
        <v>0</v>
      </c>
      <c r="BL99" s="19" t="s">
        <v>321</v>
      </c>
      <c r="BM99" s="218" t="s">
        <v>2207</v>
      </c>
    </row>
    <row r="100" s="2" customFormat="1" ht="24.15" customHeight="1">
      <c r="A100" s="40"/>
      <c r="B100" s="41"/>
      <c r="C100" s="207" t="s">
        <v>8</v>
      </c>
      <c r="D100" s="207" t="s">
        <v>148</v>
      </c>
      <c r="E100" s="208" t="s">
        <v>2208</v>
      </c>
      <c r="F100" s="209" t="s">
        <v>2209</v>
      </c>
      <c r="G100" s="210" t="s">
        <v>429</v>
      </c>
      <c r="H100" s="211">
        <v>1</v>
      </c>
      <c r="I100" s="212"/>
      <c r="J100" s="213">
        <f>ROUND(I100*H100,2)</f>
        <v>0</v>
      </c>
      <c r="K100" s="209" t="s">
        <v>19</v>
      </c>
      <c r="L100" s="46"/>
      <c r="M100" s="214" t="s">
        <v>19</v>
      </c>
      <c r="N100" s="215" t="s">
        <v>44</v>
      </c>
      <c r="O100" s="86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8" t="s">
        <v>321</v>
      </c>
      <c r="AT100" s="218" t="s">
        <v>148</v>
      </c>
      <c r="AU100" s="218" t="s">
        <v>81</v>
      </c>
      <c r="AY100" s="19" t="s">
        <v>147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9" t="s">
        <v>81</v>
      </c>
      <c r="BK100" s="219">
        <f>ROUND(I100*H100,2)</f>
        <v>0</v>
      </c>
      <c r="BL100" s="19" t="s">
        <v>321</v>
      </c>
      <c r="BM100" s="218" t="s">
        <v>2210</v>
      </c>
    </row>
    <row r="101" s="2" customFormat="1" ht="16.5" customHeight="1">
      <c r="A101" s="40"/>
      <c r="B101" s="41"/>
      <c r="C101" s="207" t="s">
        <v>330</v>
      </c>
      <c r="D101" s="207" t="s">
        <v>148</v>
      </c>
      <c r="E101" s="208" t="s">
        <v>2211</v>
      </c>
      <c r="F101" s="209" t="s">
        <v>2212</v>
      </c>
      <c r="G101" s="210" t="s">
        <v>429</v>
      </c>
      <c r="H101" s="211">
        <v>1</v>
      </c>
      <c r="I101" s="212"/>
      <c r="J101" s="213">
        <f>ROUND(I101*H101,2)</f>
        <v>0</v>
      </c>
      <c r="K101" s="209" t="s">
        <v>19</v>
      </c>
      <c r="L101" s="46"/>
      <c r="M101" s="214" t="s">
        <v>19</v>
      </c>
      <c r="N101" s="215" t="s">
        <v>44</v>
      </c>
      <c r="O101" s="86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8" t="s">
        <v>321</v>
      </c>
      <c r="AT101" s="218" t="s">
        <v>148</v>
      </c>
      <c r="AU101" s="218" t="s">
        <v>81</v>
      </c>
      <c r="AY101" s="19" t="s">
        <v>147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81</v>
      </c>
      <c r="BK101" s="219">
        <f>ROUND(I101*H101,2)</f>
        <v>0</v>
      </c>
      <c r="BL101" s="19" t="s">
        <v>321</v>
      </c>
      <c r="BM101" s="218" t="s">
        <v>2213</v>
      </c>
    </row>
    <row r="102" s="2" customFormat="1" ht="16.5" customHeight="1">
      <c r="A102" s="40"/>
      <c r="B102" s="41"/>
      <c r="C102" s="207" t="s">
        <v>337</v>
      </c>
      <c r="D102" s="207" t="s">
        <v>148</v>
      </c>
      <c r="E102" s="208" t="s">
        <v>2214</v>
      </c>
      <c r="F102" s="209" t="s">
        <v>2215</v>
      </c>
      <c r="G102" s="210" t="s">
        <v>429</v>
      </c>
      <c r="H102" s="211">
        <v>2</v>
      </c>
      <c r="I102" s="212"/>
      <c r="J102" s="213">
        <f>ROUND(I102*H102,2)</f>
        <v>0</v>
      </c>
      <c r="K102" s="209" t="s">
        <v>19</v>
      </c>
      <c r="L102" s="46"/>
      <c r="M102" s="214" t="s">
        <v>19</v>
      </c>
      <c r="N102" s="215" t="s">
        <v>44</v>
      </c>
      <c r="O102" s="86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8" t="s">
        <v>321</v>
      </c>
      <c r="AT102" s="218" t="s">
        <v>148</v>
      </c>
      <c r="AU102" s="218" t="s">
        <v>81</v>
      </c>
      <c r="AY102" s="19" t="s">
        <v>147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9" t="s">
        <v>81</v>
      </c>
      <c r="BK102" s="219">
        <f>ROUND(I102*H102,2)</f>
        <v>0</v>
      </c>
      <c r="BL102" s="19" t="s">
        <v>321</v>
      </c>
      <c r="BM102" s="218" t="s">
        <v>2216</v>
      </c>
    </row>
    <row r="103" s="2" customFormat="1" ht="16.5" customHeight="1">
      <c r="A103" s="40"/>
      <c r="B103" s="41"/>
      <c r="C103" s="207" t="s">
        <v>346</v>
      </c>
      <c r="D103" s="207" t="s">
        <v>148</v>
      </c>
      <c r="E103" s="208" t="s">
        <v>2217</v>
      </c>
      <c r="F103" s="209" t="s">
        <v>2218</v>
      </c>
      <c r="G103" s="210" t="s">
        <v>1339</v>
      </c>
      <c r="H103" s="283"/>
      <c r="I103" s="212"/>
      <c r="J103" s="213">
        <f>ROUND(I103*H103,2)</f>
        <v>0</v>
      </c>
      <c r="K103" s="209" t="s">
        <v>19</v>
      </c>
      <c r="L103" s="46"/>
      <c r="M103" s="214" t="s">
        <v>19</v>
      </c>
      <c r="N103" s="215" t="s">
        <v>44</v>
      </c>
      <c r="O103" s="86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8" t="s">
        <v>321</v>
      </c>
      <c r="AT103" s="218" t="s">
        <v>148</v>
      </c>
      <c r="AU103" s="218" t="s">
        <v>81</v>
      </c>
      <c r="AY103" s="19" t="s">
        <v>147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81</v>
      </c>
      <c r="BK103" s="219">
        <f>ROUND(I103*H103,2)</f>
        <v>0</v>
      </c>
      <c r="BL103" s="19" t="s">
        <v>321</v>
      </c>
      <c r="BM103" s="218" t="s">
        <v>2219</v>
      </c>
    </row>
    <row r="104" s="11" customFormat="1" ht="25.92" customHeight="1">
      <c r="A104" s="11"/>
      <c r="B104" s="193"/>
      <c r="C104" s="194"/>
      <c r="D104" s="195" t="s">
        <v>72</v>
      </c>
      <c r="E104" s="196" t="s">
        <v>637</v>
      </c>
      <c r="F104" s="196" t="s">
        <v>2220</v>
      </c>
      <c r="G104" s="194"/>
      <c r="H104" s="194"/>
      <c r="I104" s="197"/>
      <c r="J104" s="198">
        <f>BK104</f>
        <v>0</v>
      </c>
      <c r="K104" s="194"/>
      <c r="L104" s="199"/>
      <c r="M104" s="200"/>
      <c r="N104" s="201"/>
      <c r="O104" s="201"/>
      <c r="P104" s="202">
        <f>P105</f>
        <v>0</v>
      </c>
      <c r="Q104" s="201"/>
      <c r="R104" s="202">
        <f>R105</f>
        <v>0</v>
      </c>
      <c r="S104" s="201"/>
      <c r="T104" s="203">
        <f>T105</f>
        <v>0</v>
      </c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R104" s="204" t="s">
        <v>83</v>
      </c>
      <c r="AT104" s="205" t="s">
        <v>72</v>
      </c>
      <c r="AU104" s="205" t="s">
        <v>73</v>
      </c>
      <c r="AY104" s="204" t="s">
        <v>147</v>
      </c>
      <c r="BK104" s="206">
        <f>BK105</f>
        <v>0</v>
      </c>
    </row>
    <row r="105" s="2" customFormat="1" ht="21.75" customHeight="1">
      <c r="A105" s="40"/>
      <c r="B105" s="41"/>
      <c r="C105" s="207" t="s">
        <v>321</v>
      </c>
      <c r="D105" s="207" t="s">
        <v>148</v>
      </c>
      <c r="E105" s="208" t="s">
        <v>2221</v>
      </c>
      <c r="F105" s="209" t="s">
        <v>2222</v>
      </c>
      <c r="G105" s="210" t="s">
        <v>252</v>
      </c>
      <c r="H105" s="211">
        <v>14</v>
      </c>
      <c r="I105" s="212"/>
      <c r="J105" s="213">
        <f>ROUND(I105*H105,2)</f>
        <v>0</v>
      </c>
      <c r="K105" s="209" t="s">
        <v>19</v>
      </c>
      <c r="L105" s="46"/>
      <c r="M105" s="242" t="s">
        <v>19</v>
      </c>
      <c r="N105" s="243" t="s">
        <v>44</v>
      </c>
      <c r="O105" s="244"/>
      <c r="P105" s="245">
        <f>O105*H105</f>
        <v>0</v>
      </c>
      <c r="Q105" s="245">
        <v>0</v>
      </c>
      <c r="R105" s="245">
        <f>Q105*H105</f>
        <v>0</v>
      </c>
      <c r="S105" s="245">
        <v>0</v>
      </c>
      <c r="T105" s="24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8" t="s">
        <v>321</v>
      </c>
      <c r="AT105" s="218" t="s">
        <v>148</v>
      </c>
      <c r="AU105" s="218" t="s">
        <v>81</v>
      </c>
      <c r="AY105" s="19" t="s">
        <v>147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9" t="s">
        <v>81</v>
      </c>
      <c r="BK105" s="219">
        <f>ROUND(I105*H105,2)</f>
        <v>0</v>
      </c>
      <c r="BL105" s="19" t="s">
        <v>321</v>
      </c>
      <c r="BM105" s="218" t="s">
        <v>2223</v>
      </c>
    </row>
    <row r="106" s="2" customFormat="1" ht="6.96" customHeight="1">
      <c r="A106" s="40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46"/>
      <c r="M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</sheetData>
  <sheetProtection sheet="1" autoFilter="0" formatColumns="0" formatRows="0" objects="1" scenarios="1" spinCount="100000" saltValue="uCTfzMKtqqwgHKy89GMU5kESnX5rQfYkPaLyWgWFUQS+vZdZjZv7nRMVHpZgXTMeFoa/NRmyWN8XqllxDGKkbQ==" hashValue="7Rc+tEUoH76Oy6FzVUHdis7t9BgQ1B/kiHcD9D5J0eRom99kNZ++1b0KavFlfiYL6XTP6p+IEWiu/ToeKd759g==" algorithmName="SHA-512" password="9690"/>
  <autoFilter ref="C86:K10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102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124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Víceúčelový objekt č.p. 55 - stavební úpravy 2NP a přístavba výtahu</v>
      </c>
      <c r="F7" s="144"/>
      <c r="G7" s="144"/>
      <c r="H7" s="144"/>
      <c r="L7" s="22"/>
    </row>
    <row r="8" s="1" customFormat="1" ht="12" customHeight="1">
      <c r="B8" s="22"/>
      <c r="D8" s="144" t="s">
        <v>125</v>
      </c>
      <c r="L8" s="22"/>
    </row>
    <row r="9" s="2" customFormat="1" ht="16.5" customHeight="1">
      <c r="A9" s="40"/>
      <c r="B9" s="46"/>
      <c r="C9" s="40"/>
      <c r="D9" s="40"/>
      <c r="E9" s="145" t="s">
        <v>1913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1914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2224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21. 9. 2024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35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36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37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49"/>
      <c r="B29" s="150"/>
      <c r="C29" s="149"/>
      <c r="D29" s="149"/>
      <c r="E29" s="151" t="s">
        <v>38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39</v>
      </c>
      <c r="E32" s="40"/>
      <c r="F32" s="40"/>
      <c r="G32" s="40"/>
      <c r="H32" s="40"/>
      <c r="I32" s="40"/>
      <c r="J32" s="155">
        <f>ROUND(J93,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41</v>
      </c>
      <c r="G34" s="40"/>
      <c r="H34" s="40"/>
      <c r="I34" s="156" t="s">
        <v>40</v>
      </c>
      <c r="J34" s="156" t="s">
        <v>42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43</v>
      </c>
      <c r="E35" s="144" t="s">
        <v>44</v>
      </c>
      <c r="F35" s="158">
        <f>ROUND((SUM(BE93:BE270)),  2)</f>
        <v>0</v>
      </c>
      <c r="G35" s="40"/>
      <c r="H35" s="40"/>
      <c r="I35" s="159">
        <v>0.20999999999999999</v>
      </c>
      <c r="J35" s="158">
        <f>ROUND(((SUM(BE93:BE270))*I35),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45</v>
      </c>
      <c r="F36" s="158">
        <f>ROUND((SUM(BF93:BF270)),  2)</f>
        <v>0</v>
      </c>
      <c r="G36" s="40"/>
      <c r="H36" s="40"/>
      <c r="I36" s="159">
        <v>0.12</v>
      </c>
      <c r="J36" s="158">
        <f>ROUND(((SUM(BF93:BF270))*I36),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46</v>
      </c>
      <c r="F37" s="158">
        <f>ROUND((SUM(BG93:BG270)),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47</v>
      </c>
      <c r="F38" s="158">
        <f>ROUND((SUM(BH93:BH270)),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48</v>
      </c>
      <c r="F39" s="158">
        <f>ROUND((SUM(BI93:BI270)),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49</v>
      </c>
      <c r="E41" s="162"/>
      <c r="F41" s="162"/>
      <c r="G41" s="163" t="s">
        <v>50</v>
      </c>
      <c r="H41" s="164" t="s">
        <v>51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127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71" t="str">
        <f>E7</f>
        <v>Víceúčelový objekt č.p. 55 - stavební úpravy 2NP a přístavba výtahu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1913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1914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03.3 - Vytápění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Zlatá Koruna</v>
      </c>
      <c r="G56" s="42"/>
      <c r="H56" s="42"/>
      <c r="I56" s="34" t="s">
        <v>23</v>
      </c>
      <c r="J56" s="74" t="str">
        <f>IF(J14="","",J14)</f>
        <v>21. 9. 2024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Obec Zlatá Koruna</v>
      </c>
      <c r="G58" s="42"/>
      <c r="H58" s="42"/>
      <c r="I58" s="34" t="s">
        <v>31</v>
      </c>
      <c r="J58" s="38" t="str">
        <f>E23</f>
        <v>Ing. Ladislav Sláma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5.6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Filip Šimek www.rozp.cz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128</v>
      </c>
      <c r="D61" s="173"/>
      <c r="E61" s="173"/>
      <c r="F61" s="173"/>
      <c r="G61" s="173"/>
      <c r="H61" s="173"/>
      <c r="I61" s="173"/>
      <c r="J61" s="174" t="s">
        <v>129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71</v>
      </c>
      <c r="D63" s="42"/>
      <c r="E63" s="42"/>
      <c r="F63" s="42"/>
      <c r="G63" s="42"/>
      <c r="H63" s="42"/>
      <c r="I63" s="42"/>
      <c r="J63" s="104">
        <f>J93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130</v>
      </c>
    </row>
    <row r="64" s="9" customFormat="1" ht="24.96" customHeight="1">
      <c r="A64" s="9"/>
      <c r="B64" s="176"/>
      <c r="C64" s="177"/>
      <c r="D64" s="178" t="s">
        <v>2225</v>
      </c>
      <c r="E64" s="179"/>
      <c r="F64" s="179"/>
      <c r="G64" s="179"/>
      <c r="H64" s="179"/>
      <c r="I64" s="179"/>
      <c r="J64" s="180">
        <f>J94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6"/>
      <c r="C65" s="177"/>
      <c r="D65" s="178" t="s">
        <v>2226</v>
      </c>
      <c r="E65" s="179"/>
      <c r="F65" s="179"/>
      <c r="G65" s="179"/>
      <c r="H65" s="179"/>
      <c r="I65" s="179"/>
      <c r="J65" s="180">
        <f>J104</f>
        <v>0</v>
      </c>
      <c r="K65" s="177"/>
      <c r="L65" s="18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6"/>
      <c r="C66" s="177"/>
      <c r="D66" s="178" t="s">
        <v>2227</v>
      </c>
      <c r="E66" s="179"/>
      <c r="F66" s="179"/>
      <c r="G66" s="179"/>
      <c r="H66" s="179"/>
      <c r="I66" s="179"/>
      <c r="J66" s="180">
        <f>J130</f>
        <v>0</v>
      </c>
      <c r="K66" s="177"/>
      <c r="L66" s="18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6"/>
      <c r="C67" s="177"/>
      <c r="D67" s="178" t="s">
        <v>2228</v>
      </c>
      <c r="E67" s="179"/>
      <c r="F67" s="179"/>
      <c r="G67" s="179"/>
      <c r="H67" s="179"/>
      <c r="I67" s="179"/>
      <c r="J67" s="180">
        <f>J154</f>
        <v>0</v>
      </c>
      <c r="K67" s="177"/>
      <c r="L67" s="18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76"/>
      <c r="C68" s="177"/>
      <c r="D68" s="178" t="s">
        <v>2229</v>
      </c>
      <c r="E68" s="179"/>
      <c r="F68" s="179"/>
      <c r="G68" s="179"/>
      <c r="H68" s="179"/>
      <c r="I68" s="179"/>
      <c r="J68" s="180">
        <f>J210</f>
        <v>0</v>
      </c>
      <c r="K68" s="177"/>
      <c r="L68" s="18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76"/>
      <c r="C69" s="177"/>
      <c r="D69" s="178" t="s">
        <v>2230</v>
      </c>
      <c r="E69" s="179"/>
      <c r="F69" s="179"/>
      <c r="G69" s="179"/>
      <c r="H69" s="179"/>
      <c r="I69" s="179"/>
      <c r="J69" s="180">
        <f>J216</f>
        <v>0</v>
      </c>
      <c r="K69" s="177"/>
      <c r="L69" s="18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76"/>
      <c r="C70" s="177"/>
      <c r="D70" s="178" t="s">
        <v>2231</v>
      </c>
      <c r="E70" s="179"/>
      <c r="F70" s="179"/>
      <c r="G70" s="179"/>
      <c r="H70" s="179"/>
      <c r="I70" s="179"/>
      <c r="J70" s="180">
        <f>J256</f>
        <v>0</v>
      </c>
      <c r="K70" s="177"/>
      <c r="L70" s="18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76"/>
      <c r="C71" s="177"/>
      <c r="D71" s="178" t="s">
        <v>2232</v>
      </c>
      <c r="E71" s="179"/>
      <c r="F71" s="179"/>
      <c r="G71" s="179"/>
      <c r="H71" s="179"/>
      <c r="I71" s="179"/>
      <c r="J71" s="180">
        <f>J264</f>
        <v>0</v>
      </c>
      <c r="K71" s="177"/>
      <c r="L71" s="18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133</v>
      </c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16</v>
      </c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26.25" customHeight="1">
      <c r="A81" s="40"/>
      <c r="B81" s="41"/>
      <c r="C81" s="42"/>
      <c r="D81" s="42"/>
      <c r="E81" s="171" t="str">
        <f>E7</f>
        <v>Víceúčelový objekt č.p. 55 - stavební úpravy 2NP a přístavba výtahu</v>
      </c>
      <c r="F81" s="34"/>
      <c r="G81" s="34"/>
      <c r="H81" s="34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" customFormat="1" ht="12" customHeight="1">
      <c r="B82" s="23"/>
      <c r="C82" s="34" t="s">
        <v>125</v>
      </c>
      <c r="D82" s="24"/>
      <c r="E82" s="24"/>
      <c r="F82" s="24"/>
      <c r="G82" s="24"/>
      <c r="H82" s="24"/>
      <c r="I82" s="24"/>
      <c r="J82" s="24"/>
      <c r="K82" s="24"/>
      <c r="L82" s="22"/>
    </row>
    <row r="83" s="2" customFormat="1" ht="16.5" customHeight="1">
      <c r="A83" s="40"/>
      <c r="B83" s="41"/>
      <c r="C83" s="42"/>
      <c r="D83" s="42"/>
      <c r="E83" s="171" t="s">
        <v>1913</v>
      </c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1914</v>
      </c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E11</f>
        <v>03.3 - Vytápění</v>
      </c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21</v>
      </c>
      <c r="D87" s="42"/>
      <c r="E87" s="42"/>
      <c r="F87" s="29" t="str">
        <f>F14</f>
        <v>Zlatá Koruna</v>
      </c>
      <c r="G87" s="42"/>
      <c r="H87" s="42"/>
      <c r="I87" s="34" t="s">
        <v>23</v>
      </c>
      <c r="J87" s="74" t="str">
        <f>IF(J14="","",J14)</f>
        <v>21. 9. 2024</v>
      </c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25</v>
      </c>
      <c r="D89" s="42"/>
      <c r="E89" s="42"/>
      <c r="F89" s="29" t="str">
        <f>E17</f>
        <v>Obec Zlatá Koruna</v>
      </c>
      <c r="G89" s="42"/>
      <c r="H89" s="42"/>
      <c r="I89" s="34" t="s">
        <v>31</v>
      </c>
      <c r="J89" s="38" t="str">
        <f>E23</f>
        <v>Ing. Ladislav Sláma</v>
      </c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25.65" customHeight="1">
      <c r="A90" s="40"/>
      <c r="B90" s="41"/>
      <c r="C90" s="34" t="s">
        <v>29</v>
      </c>
      <c r="D90" s="42"/>
      <c r="E90" s="42"/>
      <c r="F90" s="29" t="str">
        <f>IF(E20="","",E20)</f>
        <v>Vyplň údaj</v>
      </c>
      <c r="G90" s="42"/>
      <c r="H90" s="42"/>
      <c r="I90" s="34" t="s">
        <v>34</v>
      </c>
      <c r="J90" s="38" t="str">
        <f>E26</f>
        <v>Filip Šimek www.rozp.cz</v>
      </c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0" customFormat="1" ht="29.28" customHeight="1">
      <c r="A92" s="182"/>
      <c r="B92" s="183"/>
      <c r="C92" s="184" t="s">
        <v>134</v>
      </c>
      <c r="D92" s="185" t="s">
        <v>58</v>
      </c>
      <c r="E92" s="185" t="s">
        <v>54</v>
      </c>
      <c r="F92" s="185" t="s">
        <v>55</v>
      </c>
      <c r="G92" s="185" t="s">
        <v>135</v>
      </c>
      <c r="H92" s="185" t="s">
        <v>136</v>
      </c>
      <c r="I92" s="185" t="s">
        <v>137</v>
      </c>
      <c r="J92" s="185" t="s">
        <v>129</v>
      </c>
      <c r="K92" s="186" t="s">
        <v>138</v>
      </c>
      <c r="L92" s="187"/>
      <c r="M92" s="94" t="s">
        <v>19</v>
      </c>
      <c r="N92" s="95" t="s">
        <v>43</v>
      </c>
      <c r="O92" s="95" t="s">
        <v>139</v>
      </c>
      <c r="P92" s="95" t="s">
        <v>140</v>
      </c>
      <c r="Q92" s="95" t="s">
        <v>141</v>
      </c>
      <c r="R92" s="95" t="s">
        <v>142</v>
      </c>
      <c r="S92" s="95" t="s">
        <v>143</v>
      </c>
      <c r="T92" s="96" t="s">
        <v>144</v>
      </c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</row>
    <row r="93" s="2" customFormat="1" ht="22.8" customHeight="1">
      <c r="A93" s="40"/>
      <c r="B93" s="41"/>
      <c r="C93" s="101" t="s">
        <v>145</v>
      </c>
      <c r="D93" s="42"/>
      <c r="E93" s="42"/>
      <c r="F93" s="42"/>
      <c r="G93" s="42"/>
      <c r="H93" s="42"/>
      <c r="I93" s="42"/>
      <c r="J93" s="188">
        <f>BK93</f>
        <v>0</v>
      </c>
      <c r="K93" s="42"/>
      <c r="L93" s="46"/>
      <c r="M93" s="97"/>
      <c r="N93" s="189"/>
      <c r="O93" s="98"/>
      <c r="P93" s="190">
        <f>P94+P104+P130+P154+P210+P216+P256+P264</f>
        <v>0</v>
      </c>
      <c r="Q93" s="98"/>
      <c r="R93" s="190">
        <f>R94+R104+R130+R154+R210+R216+R256+R264</f>
        <v>0</v>
      </c>
      <c r="S93" s="98"/>
      <c r="T93" s="191">
        <f>T94+T104+T130+T154+T210+T216+T256+T264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72</v>
      </c>
      <c r="AU93" s="19" t="s">
        <v>130</v>
      </c>
      <c r="BK93" s="192">
        <f>BK94+BK104+BK130+BK154+BK210+BK216+BK256+BK264</f>
        <v>0</v>
      </c>
    </row>
    <row r="94" s="11" customFormat="1" ht="25.92" customHeight="1">
      <c r="A94" s="11"/>
      <c r="B94" s="193"/>
      <c r="C94" s="194"/>
      <c r="D94" s="195" t="s">
        <v>72</v>
      </c>
      <c r="E94" s="196" t="s">
        <v>2233</v>
      </c>
      <c r="F94" s="196" t="s">
        <v>2234</v>
      </c>
      <c r="G94" s="194"/>
      <c r="H94" s="194"/>
      <c r="I94" s="197"/>
      <c r="J94" s="198">
        <f>BK94</f>
        <v>0</v>
      </c>
      <c r="K94" s="194"/>
      <c r="L94" s="199"/>
      <c r="M94" s="200"/>
      <c r="N94" s="201"/>
      <c r="O94" s="201"/>
      <c r="P94" s="202">
        <f>SUM(P95:P103)</f>
        <v>0</v>
      </c>
      <c r="Q94" s="201"/>
      <c r="R94" s="202">
        <f>SUM(R95:R103)</f>
        <v>0</v>
      </c>
      <c r="S94" s="201"/>
      <c r="T94" s="203">
        <f>SUM(T95:T103)</f>
        <v>0</v>
      </c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R94" s="204" t="s">
        <v>83</v>
      </c>
      <c r="AT94" s="205" t="s">
        <v>72</v>
      </c>
      <c r="AU94" s="205" t="s">
        <v>73</v>
      </c>
      <c r="AY94" s="204" t="s">
        <v>147</v>
      </c>
      <c r="BK94" s="206">
        <f>SUM(BK95:BK103)</f>
        <v>0</v>
      </c>
    </row>
    <row r="95" s="2" customFormat="1" ht="16.5" customHeight="1">
      <c r="A95" s="40"/>
      <c r="B95" s="41"/>
      <c r="C95" s="207" t="s">
        <v>81</v>
      </c>
      <c r="D95" s="207" t="s">
        <v>148</v>
      </c>
      <c r="E95" s="208" t="s">
        <v>2235</v>
      </c>
      <c r="F95" s="209" t="s">
        <v>2236</v>
      </c>
      <c r="G95" s="210" t="s">
        <v>429</v>
      </c>
      <c r="H95" s="211">
        <v>1</v>
      </c>
      <c r="I95" s="212"/>
      <c r="J95" s="213">
        <f>ROUND(I95*H95,2)</f>
        <v>0</v>
      </c>
      <c r="K95" s="209" t="s">
        <v>19</v>
      </c>
      <c r="L95" s="46"/>
      <c r="M95" s="214" t="s">
        <v>19</v>
      </c>
      <c r="N95" s="215" t="s">
        <v>44</v>
      </c>
      <c r="O95" s="86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8" t="s">
        <v>321</v>
      </c>
      <c r="AT95" s="218" t="s">
        <v>148</v>
      </c>
      <c r="AU95" s="218" t="s">
        <v>81</v>
      </c>
      <c r="AY95" s="19" t="s">
        <v>147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19" t="s">
        <v>81</v>
      </c>
      <c r="BK95" s="219">
        <f>ROUND(I95*H95,2)</f>
        <v>0</v>
      </c>
      <c r="BL95" s="19" t="s">
        <v>321</v>
      </c>
      <c r="BM95" s="218" t="s">
        <v>2237</v>
      </c>
    </row>
    <row r="96" s="2" customFormat="1" ht="16.5" customHeight="1">
      <c r="A96" s="40"/>
      <c r="B96" s="41"/>
      <c r="C96" s="207" t="s">
        <v>83</v>
      </c>
      <c r="D96" s="207" t="s">
        <v>148</v>
      </c>
      <c r="E96" s="208" t="s">
        <v>2238</v>
      </c>
      <c r="F96" s="209" t="s">
        <v>2239</v>
      </c>
      <c r="G96" s="210" t="s">
        <v>429</v>
      </c>
      <c r="H96" s="211">
        <v>2</v>
      </c>
      <c r="I96" s="212"/>
      <c r="J96" s="213">
        <f>ROUND(I96*H96,2)</f>
        <v>0</v>
      </c>
      <c r="K96" s="209" t="s">
        <v>19</v>
      </c>
      <c r="L96" s="46"/>
      <c r="M96" s="214" t="s">
        <v>19</v>
      </c>
      <c r="N96" s="215" t="s">
        <v>44</v>
      </c>
      <c r="O96" s="86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8" t="s">
        <v>321</v>
      </c>
      <c r="AT96" s="218" t="s">
        <v>148</v>
      </c>
      <c r="AU96" s="218" t="s">
        <v>81</v>
      </c>
      <c r="AY96" s="19" t="s">
        <v>147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9" t="s">
        <v>81</v>
      </c>
      <c r="BK96" s="219">
        <f>ROUND(I96*H96,2)</f>
        <v>0</v>
      </c>
      <c r="BL96" s="19" t="s">
        <v>321</v>
      </c>
      <c r="BM96" s="218" t="s">
        <v>2240</v>
      </c>
    </row>
    <row r="97" s="2" customFormat="1" ht="21.75" customHeight="1">
      <c r="A97" s="40"/>
      <c r="B97" s="41"/>
      <c r="C97" s="207" t="s">
        <v>161</v>
      </c>
      <c r="D97" s="207" t="s">
        <v>148</v>
      </c>
      <c r="E97" s="208" t="s">
        <v>2241</v>
      </c>
      <c r="F97" s="209" t="s">
        <v>2242</v>
      </c>
      <c r="G97" s="210" t="s">
        <v>436</v>
      </c>
      <c r="H97" s="211">
        <v>0.307</v>
      </c>
      <c r="I97" s="212"/>
      <c r="J97" s="213">
        <f>ROUND(I97*H97,2)</f>
        <v>0</v>
      </c>
      <c r="K97" s="209" t="s">
        <v>19</v>
      </c>
      <c r="L97" s="46"/>
      <c r="M97" s="214" t="s">
        <v>19</v>
      </c>
      <c r="N97" s="215" t="s">
        <v>44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321</v>
      </c>
      <c r="AT97" s="218" t="s">
        <v>148</v>
      </c>
      <c r="AU97" s="218" t="s">
        <v>81</v>
      </c>
      <c r="AY97" s="19" t="s">
        <v>147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81</v>
      </c>
      <c r="BK97" s="219">
        <f>ROUND(I97*H97,2)</f>
        <v>0</v>
      </c>
      <c r="BL97" s="19" t="s">
        <v>321</v>
      </c>
      <c r="BM97" s="218" t="s">
        <v>2243</v>
      </c>
    </row>
    <row r="98" s="2" customFormat="1" ht="16.5" customHeight="1">
      <c r="A98" s="40"/>
      <c r="B98" s="41"/>
      <c r="C98" s="207" t="s">
        <v>152</v>
      </c>
      <c r="D98" s="207" t="s">
        <v>148</v>
      </c>
      <c r="E98" s="208" t="s">
        <v>2244</v>
      </c>
      <c r="F98" s="209" t="s">
        <v>2245</v>
      </c>
      <c r="G98" s="210" t="s">
        <v>2246</v>
      </c>
      <c r="H98" s="211">
        <v>1</v>
      </c>
      <c r="I98" s="212"/>
      <c r="J98" s="213">
        <f>ROUND(I98*H98,2)</f>
        <v>0</v>
      </c>
      <c r="K98" s="209" t="s">
        <v>19</v>
      </c>
      <c r="L98" s="46"/>
      <c r="M98" s="214" t="s">
        <v>19</v>
      </c>
      <c r="N98" s="215" t="s">
        <v>44</v>
      </c>
      <c r="O98" s="86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8" t="s">
        <v>321</v>
      </c>
      <c r="AT98" s="218" t="s">
        <v>148</v>
      </c>
      <c r="AU98" s="218" t="s">
        <v>81</v>
      </c>
      <c r="AY98" s="19" t="s">
        <v>147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19" t="s">
        <v>81</v>
      </c>
      <c r="BK98" s="219">
        <f>ROUND(I98*H98,2)</f>
        <v>0</v>
      </c>
      <c r="BL98" s="19" t="s">
        <v>321</v>
      </c>
      <c r="BM98" s="218" t="s">
        <v>2247</v>
      </c>
    </row>
    <row r="99" s="2" customFormat="1" ht="24.15" customHeight="1">
      <c r="A99" s="40"/>
      <c r="B99" s="41"/>
      <c r="C99" s="207" t="s">
        <v>169</v>
      </c>
      <c r="D99" s="207" t="s">
        <v>148</v>
      </c>
      <c r="E99" s="208" t="s">
        <v>2248</v>
      </c>
      <c r="F99" s="209" t="s">
        <v>2249</v>
      </c>
      <c r="G99" s="210" t="s">
        <v>429</v>
      </c>
      <c r="H99" s="211">
        <v>1</v>
      </c>
      <c r="I99" s="212"/>
      <c r="J99" s="213">
        <f>ROUND(I99*H99,2)</f>
        <v>0</v>
      </c>
      <c r="K99" s="209" t="s">
        <v>19</v>
      </c>
      <c r="L99" s="46"/>
      <c r="M99" s="214" t="s">
        <v>19</v>
      </c>
      <c r="N99" s="215" t="s">
        <v>44</v>
      </c>
      <c r="O99" s="86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321</v>
      </c>
      <c r="AT99" s="218" t="s">
        <v>148</v>
      </c>
      <c r="AU99" s="218" t="s">
        <v>81</v>
      </c>
      <c r="AY99" s="19" t="s">
        <v>147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81</v>
      </c>
      <c r="BK99" s="219">
        <f>ROUND(I99*H99,2)</f>
        <v>0</v>
      </c>
      <c r="BL99" s="19" t="s">
        <v>321</v>
      </c>
      <c r="BM99" s="218" t="s">
        <v>2250</v>
      </c>
    </row>
    <row r="100" s="2" customFormat="1" ht="16.5" customHeight="1">
      <c r="A100" s="40"/>
      <c r="B100" s="41"/>
      <c r="C100" s="207" t="s">
        <v>176</v>
      </c>
      <c r="D100" s="207" t="s">
        <v>148</v>
      </c>
      <c r="E100" s="208" t="s">
        <v>2251</v>
      </c>
      <c r="F100" s="209" t="s">
        <v>2252</v>
      </c>
      <c r="G100" s="210" t="s">
        <v>2246</v>
      </c>
      <c r="H100" s="211">
        <v>1</v>
      </c>
      <c r="I100" s="212"/>
      <c r="J100" s="213">
        <f>ROUND(I100*H100,2)</f>
        <v>0</v>
      </c>
      <c r="K100" s="209" t="s">
        <v>19</v>
      </c>
      <c r="L100" s="46"/>
      <c r="M100" s="214" t="s">
        <v>19</v>
      </c>
      <c r="N100" s="215" t="s">
        <v>44</v>
      </c>
      <c r="O100" s="86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8" t="s">
        <v>321</v>
      </c>
      <c r="AT100" s="218" t="s">
        <v>148</v>
      </c>
      <c r="AU100" s="218" t="s">
        <v>81</v>
      </c>
      <c r="AY100" s="19" t="s">
        <v>147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9" t="s">
        <v>81</v>
      </c>
      <c r="BK100" s="219">
        <f>ROUND(I100*H100,2)</f>
        <v>0</v>
      </c>
      <c r="BL100" s="19" t="s">
        <v>321</v>
      </c>
      <c r="BM100" s="218" t="s">
        <v>2253</v>
      </c>
    </row>
    <row r="101" s="2" customFormat="1" ht="16.5" customHeight="1">
      <c r="A101" s="40"/>
      <c r="B101" s="41"/>
      <c r="C101" s="207" t="s">
        <v>182</v>
      </c>
      <c r="D101" s="207" t="s">
        <v>148</v>
      </c>
      <c r="E101" s="208" t="s">
        <v>2254</v>
      </c>
      <c r="F101" s="209" t="s">
        <v>2255</v>
      </c>
      <c r="G101" s="210" t="s">
        <v>2246</v>
      </c>
      <c r="H101" s="211">
        <v>1</v>
      </c>
      <c r="I101" s="212"/>
      <c r="J101" s="213">
        <f>ROUND(I101*H101,2)</f>
        <v>0</v>
      </c>
      <c r="K101" s="209" t="s">
        <v>19</v>
      </c>
      <c r="L101" s="46"/>
      <c r="M101" s="214" t="s">
        <v>19</v>
      </c>
      <c r="N101" s="215" t="s">
        <v>44</v>
      </c>
      <c r="O101" s="86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8" t="s">
        <v>321</v>
      </c>
      <c r="AT101" s="218" t="s">
        <v>148</v>
      </c>
      <c r="AU101" s="218" t="s">
        <v>81</v>
      </c>
      <c r="AY101" s="19" t="s">
        <v>147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81</v>
      </c>
      <c r="BK101" s="219">
        <f>ROUND(I101*H101,2)</f>
        <v>0</v>
      </c>
      <c r="BL101" s="19" t="s">
        <v>321</v>
      </c>
      <c r="BM101" s="218" t="s">
        <v>2256</v>
      </c>
    </row>
    <row r="102" s="2" customFormat="1" ht="24.15" customHeight="1">
      <c r="A102" s="40"/>
      <c r="B102" s="41"/>
      <c r="C102" s="207" t="s">
        <v>189</v>
      </c>
      <c r="D102" s="207" t="s">
        <v>148</v>
      </c>
      <c r="E102" s="208" t="s">
        <v>2257</v>
      </c>
      <c r="F102" s="209" t="s">
        <v>2258</v>
      </c>
      <c r="G102" s="210" t="s">
        <v>2246</v>
      </c>
      <c r="H102" s="211">
        <v>1</v>
      </c>
      <c r="I102" s="212"/>
      <c r="J102" s="213">
        <f>ROUND(I102*H102,2)</f>
        <v>0</v>
      </c>
      <c r="K102" s="209" t="s">
        <v>19</v>
      </c>
      <c r="L102" s="46"/>
      <c r="M102" s="214" t="s">
        <v>19</v>
      </c>
      <c r="N102" s="215" t="s">
        <v>44</v>
      </c>
      <c r="O102" s="86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8" t="s">
        <v>321</v>
      </c>
      <c r="AT102" s="218" t="s">
        <v>148</v>
      </c>
      <c r="AU102" s="218" t="s">
        <v>81</v>
      </c>
      <c r="AY102" s="19" t="s">
        <v>147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9" t="s">
        <v>81</v>
      </c>
      <c r="BK102" s="219">
        <f>ROUND(I102*H102,2)</f>
        <v>0</v>
      </c>
      <c r="BL102" s="19" t="s">
        <v>321</v>
      </c>
      <c r="BM102" s="218" t="s">
        <v>2259</v>
      </c>
    </row>
    <row r="103" s="2" customFormat="1" ht="16.5" customHeight="1">
      <c r="A103" s="40"/>
      <c r="B103" s="41"/>
      <c r="C103" s="207" t="s">
        <v>195</v>
      </c>
      <c r="D103" s="207" t="s">
        <v>148</v>
      </c>
      <c r="E103" s="208" t="s">
        <v>2260</v>
      </c>
      <c r="F103" s="209" t="s">
        <v>2261</v>
      </c>
      <c r="G103" s="210" t="s">
        <v>1339</v>
      </c>
      <c r="H103" s="283"/>
      <c r="I103" s="212"/>
      <c r="J103" s="213">
        <f>ROUND(I103*H103,2)</f>
        <v>0</v>
      </c>
      <c r="K103" s="209" t="s">
        <v>19</v>
      </c>
      <c r="L103" s="46"/>
      <c r="M103" s="214" t="s">
        <v>19</v>
      </c>
      <c r="N103" s="215" t="s">
        <v>44</v>
      </c>
      <c r="O103" s="86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8" t="s">
        <v>321</v>
      </c>
      <c r="AT103" s="218" t="s">
        <v>148</v>
      </c>
      <c r="AU103" s="218" t="s">
        <v>81</v>
      </c>
      <c r="AY103" s="19" t="s">
        <v>147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81</v>
      </c>
      <c r="BK103" s="219">
        <f>ROUND(I103*H103,2)</f>
        <v>0</v>
      </c>
      <c r="BL103" s="19" t="s">
        <v>321</v>
      </c>
      <c r="BM103" s="218" t="s">
        <v>2262</v>
      </c>
    </row>
    <row r="104" s="11" customFormat="1" ht="25.92" customHeight="1">
      <c r="A104" s="11"/>
      <c r="B104" s="193"/>
      <c r="C104" s="194"/>
      <c r="D104" s="195" t="s">
        <v>72</v>
      </c>
      <c r="E104" s="196" t="s">
        <v>2263</v>
      </c>
      <c r="F104" s="196" t="s">
        <v>2264</v>
      </c>
      <c r="G104" s="194"/>
      <c r="H104" s="194"/>
      <c r="I104" s="197"/>
      <c r="J104" s="198">
        <f>BK104</f>
        <v>0</v>
      </c>
      <c r="K104" s="194"/>
      <c r="L104" s="199"/>
      <c r="M104" s="200"/>
      <c r="N104" s="201"/>
      <c r="O104" s="201"/>
      <c r="P104" s="202">
        <f>SUM(P105:P129)</f>
        <v>0</v>
      </c>
      <c r="Q104" s="201"/>
      <c r="R104" s="202">
        <f>SUM(R105:R129)</f>
        <v>0</v>
      </c>
      <c r="S104" s="201"/>
      <c r="T104" s="203">
        <f>SUM(T105:T129)</f>
        <v>0</v>
      </c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R104" s="204" t="s">
        <v>83</v>
      </c>
      <c r="AT104" s="205" t="s">
        <v>72</v>
      </c>
      <c r="AU104" s="205" t="s">
        <v>73</v>
      </c>
      <c r="AY104" s="204" t="s">
        <v>147</v>
      </c>
      <c r="BK104" s="206">
        <f>SUM(BK105:BK129)</f>
        <v>0</v>
      </c>
    </row>
    <row r="105" s="2" customFormat="1" ht="21.75" customHeight="1">
      <c r="A105" s="40"/>
      <c r="B105" s="41"/>
      <c r="C105" s="207" t="s">
        <v>200</v>
      </c>
      <c r="D105" s="207" t="s">
        <v>148</v>
      </c>
      <c r="E105" s="208" t="s">
        <v>2265</v>
      </c>
      <c r="F105" s="209" t="s">
        <v>2266</v>
      </c>
      <c r="G105" s="210" t="s">
        <v>429</v>
      </c>
      <c r="H105" s="211">
        <v>1</v>
      </c>
      <c r="I105" s="212"/>
      <c r="J105" s="213">
        <f>ROUND(I105*H105,2)</f>
        <v>0</v>
      </c>
      <c r="K105" s="209" t="s">
        <v>19</v>
      </c>
      <c r="L105" s="46"/>
      <c r="M105" s="214" t="s">
        <v>19</v>
      </c>
      <c r="N105" s="215" t="s">
        <v>44</v>
      </c>
      <c r="O105" s="86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8" t="s">
        <v>321</v>
      </c>
      <c r="AT105" s="218" t="s">
        <v>148</v>
      </c>
      <c r="AU105" s="218" t="s">
        <v>81</v>
      </c>
      <c r="AY105" s="19" t="s">
        <v>147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9" t="s">
        <v>81</v>
      </c>
      <c r="BK105" s="219">
        <f>ROUND(I105*H105,2)</f>
        <v>0</v>
      </c>
      <c r="BL105" s="19" t="s">
        <v>321</v>
      </c>
      <c r="BM105" s="218" t="s">
        <v>2267</v>
      </c>
    </row>
    <row r="106" s="2" customFormat="1" ht="16.5" customHeight="1">
      <c r="A106" s="40"/>
      <c r="B106" s="41"/>
      <c r="C106" s="207" t="s">
        <v>208</v>
      </c>
      <c r="D106" s="207" t="s">
        <v>148</v>
      </c>
      <c r="E106" s="208" t="s">
        <v>2268</v>
      </c>
      <c r="F106" s="209" t="s">
        <v>2269</v>
      </c>
      <c r="G106" s="210" t="s">
        <v>429</v>
      </c>
      <c r="H106" s="211">
        <v>1</v>
      </c>
      <c r="I106" s="212"/>
      <c r="J106" s="213">
        <f>ROUND(I106*H106,2)</f>
        <v>0</v>
      </c>
      <c r="K106" s="209" t="s">
        <v>19</v>
      </c>
      <c r="L106" s="46"/>
      <c r="M106" s="214" t="s">
        <v>19</v>
      </c>
      <c r="N106" s="215" t="s">
        <v>44</v>
      </c>
      <c r="O106" s="86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8" t="s">
        <v>321</v>
      </c>
      <c r="AT106" s="218" t="s">
        <v>148</v>
      </c>
      <c r="AU106" s="218" t="s">
        <v>81</v>
      </c>
      <c r="AY106" s="19" t="s">
        <v>147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9" t="s">
        <v>81</v>
      </c>
      <c r="BK106" s="219">
        <f>ROUND(I106*H106,2)</f>
        <v>0</v>
      </c>
      <c r="BL106" s="19" t="s">
        <v>321</v>
      </c>
      <c r="BM106" s="218" t="s">
        <v>2270</v>
      </c>
    </row>
    <row r="107" s="2" customFormat="1" ht="16.5" customHeight="1">
      <c r="A107" s="40"/>
      <c r="B107" s="41"/>
      <c r="C107" s="207" t="s">
        <v>8</v>
      </c>
      <c r="D107" s="207" t="s">
        <v>148</v>
      </c>
      <c r="E107" s="208" t="s">
        <v>2271</v>
      </c>
      <c r="F107" s="209" t="s">
        <v>2272</v>
      </c>
      <c r="G107" s="210" t="s">
        <v>429</v>
      </c>
      <c r="H107" s="211">
        <v>2</v>
      </c>
      <c r="I107" s="212"/>
      <c r="J107" s="213">
        <f>ROUND(I107*H107,2)</f>
        <v>0</v>
      </c>
      <c r="K107" s="209" t="s">
        <v>19</v>
      </c>
      <c r="L107" s="46"/>
      <c r="M107" s="214" t="s">
        <v>19</v>
      </c>
      <c r="N107" s="215" t="s">
        <v>44</v>
      </c>
      <c r="O107" s="86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8" t="s">
        <v>321</v>
      </c>
      <c r="AT107" s="218" t="s">
        <v>148</v>
      </c>
      <c r="AU107" s="218" t="s">
        <v>81</v>
      </c>
      <c r="AY107" s="19" t="s">
        <v>147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9" t="s">
        <v>81</v>
      </c>
      <c r="BK107" s="219">
        <f>ROUND(I107*H107,2)</f>
        <v>0</v>
      </c>
      <c r="BL107" s="19" t="s">
        <v>321</v>
      </c>
      <c r="BM107" s="218" t="s">
        <v>2273</v>
      </c>
    </row>
    <row r="108" s="2" customFormat="1" ht="16.5" customHeight="1">
      <c r="A108" s="40"/>
      <c r="B108" s="41"/>
      <c r="C108" s="207" t="s">
        <v>330</v>
      </c>
      <c r="D108" s="207" t="s">
        <v>148</v>
      </c>
      <c r="E108" s="208" t="s">
        <v>2274</v>
      </c>
      <c r="F108" s="209" t="s">
        <v>2275</v>
      </c>
      <c r="G108" s="210" t="s">
        <v>2246</v>
      </c>
      <c r="H108" s="211">
        <v>1</v>
      </c>
      <c r="I108" s="212"/>
      <c r="J108" s="213">
        <f>ROUND(I108*H108,2)</f>
        <v>0</v>
      </c>
      <c r="K108" s="209" t="s">
        <v>19</v>
      </c>
      <c r="L108" s="46"/>
      <c r="M108" s="214" t="s">
        <v>19</v>
      </c>
      <c r="N108" s="215" t="s">
        <v>44</v>
      </c>
      <c r="O108" s="86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8" t="s">
        <v>321</v>
      </c>
      <c r="AT108" s="218" t="s">
        <v>148</v>
      </c>
      <c r="AU108" s="218" t="s">
        <v>81</v>
      </c>
      <c r="AY108" s="19" t="s">
        <v>147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19" t="s">
        <v>81</v>
      </c>
      <c r="BK108" s="219">
        <f>ROUND(I108*H108,2)</f>
        <v>0</v>
      </c>
      <c r="BL108" s="19" t="s">
        <v>321</v>
      </c>
      <c r="BM108" s="218" t="s">
        <v>2276</v>
      </c>
    </row>
    <row r="109" s="2" customFormat="1" ht="21.75" customHeight="1">
      <c r="A109" s="40"/>
      <c r="B109" s="41"/>
      <c r="C109" s="207" t="s">
        <v>337</v>
      </c>
      <c r="D109" s="207" t="s">
        <v>148</v>
      </c>
      <c r="E109" s="208" t="s">
        <v>2277</v>
      </c>
      <c r="F109" s="209" t="s">
        <v>2278</v>
      </c>
      <c r="G109" s="210" t="s">
        <v>436</v>
      </c>
      <c r="H109" s="211">
        <v>0.52100000000000002</v>
      </c>
      <c r="I109" s="212"/>
      <c r="J109" s="213">
        <f>ROUND(I109*H109,2)</f>
        <v>0</v>
      </c>
      <c r="K109" s="209" t="s">
        <v>19</v>
      </c>
      <c r="L109" s="46"/>
      <c r="M109" s="214" t="s">
        <v>19</v>
      </c>
      <c r="N109" s="215" t="s">
        <v>44</v>
      </c>
      <c r="O109" s="86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8" t="s">
        <v>321</v>
      </c>
      <c r="AT109" s="218" t="s">
        <v>148</v>
      </c>
      <c r="AU109" s="218" t="s">
        <v>81</v>
      </c>
      <c r="AY109" s="19" t="s">
        <v>147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19" t="s">
        <v>81</v>
      </c>
      <c r="BK109" s="219">
        <f>ROUND(I109*H109,2)</f>
        <v>0</v>
      </c>
      <c r="BL109" s="19" t="s">
        <v>321</v>
      </c>
      <c r="BM109" s="218" t="s">
        <v>2279</v>
      </c>
    </row>
    <row r="110" s="2" customFormat="1" ht="16.5" customHeight="1">
      <c r="A110" s="40"/>
      <c r="B110" s="41"/>
      <c r="C110" s="207" t="s">
        <v>346</v>
      </c>
      <c r="D110" s="207" t="s">
        <v>148</v>
      </c>
      <c r="E110" s="208" t="s">
        <v>2280</v>
      </c>
      <c r="F110" s="209" t="s">
        <v>2281</v>
      </c>
      <c r="G110" s="210" t="s">
        <v>429</v>
      </c>
      <c r="H110" s="211">
        <v>2</v>
      </c>
      <c r="I110" s="212"/>
      <c r="J110" s="213">
        <f>ROUND(I110*H110,2)</f>
        <v>0</v>
      </c>
      <c r="K110" s="209" t="s">
        <v>19</v>
      </c>
      <c r="L110" s="46"/>
      <c r="M110" s="214" t="s">
        <v>19</v>
      </c>
      <c r="N110" s="215" t="s">
        <v>44</v>
      </c>
      <c r="O110" s="86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8" t="s">
        <v>321</v>
      </c>
      <c r="AT110" s="218" t="s">
        <v>148</v>
      </c>
      <c r="AU110" s="218" t="s">
        <v>81</v>
      </c>
      <c r="AY110" s="19" t="s">
        <v>147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19" t="s">
        <v>81</v>
      </c>
      <c r="BK110" s="219">
        <f>ROUND(I110*H110,2)</f>
        <v>0</v>
      </c>
      <c r="BL110" s="19" t="s">
        <v>321</v>
      </c>
      <c r="BM110" s="218" t="s">
        <v>2282</v>
      </c>
    </row>
    <row r="111" s="2" customFormat="1" ht="16.5" customHeight="1">
      <c r="A111" s="40"/>
      <c r="B111" s="41"/>
      <c r="C111" s="207" t="s">
        <v>321</v>
      </c>
      <c r="D111" s="207" t="s">
        <v>148</v>
      </c>
      <c r="E111" s="208" t="s">
        <v>2283</v>
      </c>
      <c r="F111" s="209" t="s">
        <v>2284</v>
      </c>
      <c r="G111" s="210" t="s">
        <v>2246</v>
      </c>
      <c r="H111" s="211">
        <v>12</v>
      </c>
      <c r="I111" s="212"/>
      <c r="J111" s="213">
        <f>ROUND(I111*H111,2)</f>
        <v>0</v>
      </c>
      <c r="K111" s="209" t="s">
        <v>19</v>
      </c>
      <c r="L111" s="46"/>
      <c r="M111" s="214" t="s">
        <v>19</v>
      </c>
      <c r="N111" s="215" t="s">
        <v>44</v>
      </c>
      <c r="O111" s="86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8" t="s">
        <v>321</v>
      </c>
      <c r="AT111" s="218" t="s">
        <v>148</v>
      </c>
      <c r="AU111" s="218" t="s">
        <v>81</v>
      </c>
      <c r="AY111" s="19" t="s">
        <v>147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81</v>
      </c>
      <c r="BK111" s="219">
        <f>ROUND(I111*H111,2)</f>
        <v>0</v>
      </c>
      <c r="BL111" s="19" t="s">
        <v>321</v>
      </c>
      <c r="BM111" s="218" t="s">
        <v>2285</v>
      </c>
    </row>
    <row r="112" s="2" customFormat="1" ht="21.75" customHeight="1">
      <c r="A112" s="40"/>
      <c r="B112" s="41"/>
      <c r="C112" s="207" t="s">
        <v>360</v>
      </c>
      <c r="D112" s="207" t="s">
        <v>148</v>
      </c>
      <c r="E112" s="208" t="s">
        <v>2286</v>
      </c>
      <c r="F112" s="209" t="s">
        <v>2287</v>
      </c>
      <c r="G112" s="210" t="s">
        <v>2246</v>
      </c>
      <c r="H112" s="211">
        <v>1</v>
      </c>
      <c r="I112" s="212"/>
      <c r="J112" s="213">
        <f>ROUND(I112*H112,2)</f>
        <v>0</v>
      </c>
      <c r="K112" s="209" t="s">
        <v>19</v>
      </c>
      <c r="L112" s="46"/>
      <c r="M112" s="214" t="s">
        <v>19</v>
      </c>
      <c r="N112" s="215" t="s">
        <v>44</v>
      </c>
      <c r="O112" s="86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8" t="s">
        <v>321</v>
      </c>
      <c r="AT112" s="218" t="s">
        <v>148</v>
      </c>
      <c r="AU112" s="218" t="s">
        <v>81</v>
      </c>
      <c r="AY112" s="19" t="s">
        <v>147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19" t="s">
        <v>81</v>
      </c>
      <c r="BK112" s="219">
        <f>ROUND(I112*H112,2)</f>
        <v>0</v>
      </c>
      <c r="BL112" s="19" t="s">
        <v>321</v>
      </c>
      <c r="BM112" s="218" t="s">
        <v>2288</v>
      </c>
    </row>
    <row r="113" s="2" customFormat="1" ht="16.5" customHeight="1">
      <c r="A113" s="40"/>
      <c r="B113" s="41"/>
      <c r="C113" s="207" t="s">
        <v>367</v>
      </c>
      <c r="D113" s="207" t="s">
        <v>148</v>
      </c>
      <c r="E113" s="208" t="s">
        <v>2289</v>
      </c>
      <c r="F113" s="209" t="s">
        <v>2290</v>
      </c>
      <c r="G113" s="210" t="s">
        <v>2246</v>
      </c>
      <c r="H113" s="211">
        <v>1</v>
      </c>
      <c r="I113" s="212"/>
      <c r="J113" s="213">
        <f>ROUND(I113*H113,2)</f>
        <v>0</v>
      </c>
      <c r="K113" s="209" t="s">
        <v>19</v>
      </c>
      <c r="L113" s="46"/>
      <c r="M113" s="214" t="s">
        <v>19</v>
      </c>
      <c r="N113" s="215" t="s">
        <v>44</v>
      </c>
      <c r="O113" s="86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8" t="s">
        <v>321</v>
      </c>
      <c r="AT113" s="218" t="s">
        <v>148</v>
      </c>
      <c r="AU113" s="218" t="s">
        <v>81</v>
      </c>
      <c r="AY113" s="19" t="s">
        <v>147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9" t="s">
        <v>81</v>
      </c>
      <c r="BK113" s="219">
        <f>ROUND(I113*H113,2)</f>
        <v>0</v>
      </c>
      <c r="BL113" s="19" t="s">
        <v>321</v>
      </c>
      <c r="BM113" s="218" t="s">
        <v>2291</v>
      </c>
    </row>
    <row r="114" s="2" customFormat="1" ht="16.5" customHeight="1">
      <c r="A114" s="40"/>
      <c r="B114" s="41"/>
      <c r="C114" s="207" t="s">
        <v>386</v>
      </c>
      <c r="D114" s="207" t="s">
        <v>148</v>
      </c>
      <c r="E114" s="208" t="s">
        <v>2292</v>
      </c>
      <c r="F114" s="209" t="s">
        <v>2293</v>
      </c>
      <c r="G114" s="210" t="s">
        <v>2246</v>
      </c>
      <c r="H114" s="211">
        <v>1</v>
      </c>
      <c r="I114" s="212"/>
      <c r="J114" s="213">
        <f>ROUND(I114*H114,2)</f>
        <v>0</v>
      </c>
      <c r="K114" s="209" t="s">
        <v>19</v>
      </c>
      <c r="L114" s="46"/>
      <c r="M114" s="214" t="s">
        <v>19</v>
      </c>
      <c r="N114" s="215" t="s">
        <v>44</v>
      </c>
      <c r="O114" s="86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8" t="s">
        <v>321</v>
      </c>
      <c r="AT114" s="218" t="s">
        <v>148</v>
      </c>
      <c r="AU114" s="218" t="s">
        <v>81</v>
      </c>
      <c r="AY114" s="19" t="s">
        <v>147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19" t="s">
        <v>81</v>
      </c>
      <c r="BK114" s="219">
        <f>ROUND(I114*H114,2)</f>
        <v>0</v>
      </c>
      <c r="BL114" s="19" t="s">
        <v>321</v>
      </c>
      <c r="BM114" s="218" t="s">
        <v>2294</v>
      </c>
    </row>
    <row r="115" s="2" customFormat="1" ht="16.5" customHeight="1">
      <c r="A115" s="40"/>
      <c r="B115" s="41"/>
      <c r="C115" s="207" t="s">
        <v>397</v>
      </c>
      <c r="D115" s="207" t="s">
        <v>148</v>
      </c>
      <c r="E115" s="208" t="s">
        <v>2295</v>
      </c>
      <c r="F115" s="209" t="s">
        <v>2296</v>
      </c>
      <c r="G115" s="210" t="s">
        <v>2246</v>
      </c>
      <c r="H115" s="211">
        <v>1</v>
      </c>
      <c r="I115" s="212"/>
      <c r="J115" s="213">
        <f>ROUND(I115*H115,2)</f>
        <v>0</v>
      </c>
      <c r="K115" s="209" t="s">
        <v>19</v>
      </c>
      <c r="L115" s="46"/>
      <c r="M115" s="214" t="s">
        <v>19</v>
      </c>
      <c r="N115" s="215" t="s">
        <v>44</v>
      </c>
      <c r="O115" s="86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8" t="s">
        <v>321</v>
      </c>
      <c r="AT115" s="218" t="s">
        <v>148</v>
      </c>
      <c r="AU115" s="218" t="s">
        <v>81</v>
      </c>
      <c r="AY115" s="19" t="s">
        <v>147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19" t="s">
        <v>81</v>
      </c>
      <c r="BK115" s="219">
        <f>ROUND(I115*H115,2)</f>
        <v>0</v>
      </c>
      <c r="BL115" s="19" t="s">
        <v>321</v>
      </c>
      <c r="BM115" s="218" t="s">
        <v>2297</v>
      </c>
    </row>
    <row r="116" s="2" customFormat="1" ht="16.5" customHeight="1">
      <c r="A116" s="40"/>
      <c r="B116" s="41"/>
      <c r="C116" s="207" t="s">
        <v>7</v>
      </c>
      <c r="D116" s="207" t="s">
        <v>148</v>
      </c>
      <c r="E116" s="208" t="s">
        <v>2298</v>
      </c>
      <c r="F116" s="209" t="s">
        <v>2299</v>
      </c>
      <c r="G116" s="210" t="s">
        <v>2246</v>
      </c>
      <c r="H116" s="211">
        <v>2</v>
      </c>
      <c r="I116" s="212"/>
      <c r="J116" s="213">
        <f>ROUND(I116*H116,2)</f>
        <v>0</v>
      </c>
      <c r="K116" s="209" t="s">
        <v>19</v>
      </c>
      <c r="L116" s="46"/>
      <c r="M116" s="214" t="s">
        <v>19</v>
      </c>
      <c r="N116" s="215" t="s">
        <v>44</v>
      </c>
      <c r="O116" s="86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8" t="s">
        <v>321</v>
      </c>
      <c r="AT116" s="218" t="s">
        <v>148</v>
      </c>
      <c r="AU116" s="218" t="s">
        <v>81</v>
      </c>
      <c r="AY116" s="19" t="s">
        <v>147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9" t="s">
        <v>81</v>
      </c>
      <c r="BK116" s="219">
        <f>ROUND(I116*H116,2)</f>
        <v>0</v>
      </c>
      <c r="BL116" s="19" t="s">
        <v>321</v>
      </c>
      <c r="BM116" s="218" t="s">
        <v>2300</v>
      </c>
    </row>
    <row r="117" s="2" customFormat="1" ht="24.15" customHeight="1">
      <c r="A117" s="40"/>
      <c r="B117" s="41"/>
      <c r="C117" s="207" t="s">
        <v>410</v>
      </c>
      <c r="D117" s="207" t="s">
        <v>148</v>
      </c>
      <c r="E117" s="208" t="s">
        <v>2301</v>
      </c>
      <c r="F117" s="209" t="s">
        <v>2302</v>
      </c>
      <c r="G117" s="210" t="s">
        <v>429</v>
      </c>
      <c r="H117" s="211">
        <v>2</v>
      </c>
      <c r="I117" s="212"/>
      <c r="J117" s="213">
        <f>ROUND(I117*H117,2)</f>
        <v>0</v>
      </c>
      <c r="K117" s="209" t="s">
        <v>19</v>
      </c>
      <c r="L117" s="46"/>
      <c r="M117" s="214" t="s">
        <v>19</v>
      </c>
      <c r="N117" s="215" t="s">
        <v>44</v>
      </c>
      <c r="O117" s="86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8" t="s">
        <v>321</v>
      </c>
      <c r="AT117" s="218" t="s">
        <v>148</v>
      </c>
      <c r="AU117" s="218" t="s">
        <v>81</v>
      </c>
      <c r="AY117" s="19" t="s">
        <v>147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19" t="s">
        <v>81</v>
      </c>
      <c r="BK117" s="219">
        <f>ROUND(I117*H117,2)</f>
        <v>0</v>
      </c>
      <c r="BL117" s="19" t="s">
        <v>321</v>
      </c>
      <c r="BM117" s="218" t="s">
        <v>2303</v>
      </c>
    </row>
    <row r="118" s="2" customFormat="1" ht="24.15" customHeight="1">
      <c r="A118" s="40"/>
      <c r="B118" s="41"/>
      <c r="C118" s="207" t="s">
        <v>417</v>
      </c>
      <c r="D118" s="207" t="s">
        <v>148</v>
      </c>
      <c r="E118" s="208" t="s">
        <v>2304</v>
      </c>
      <c r="F118" s="209" t="s">
        <v>2305</v>
      </c>
      <c r="G118" s="210" t="s">
        <v>429</v>
      </c>
      <c r="H118" s="211">
        <v>1</v>
      </c>
      <c r="I118" s="212"/>
      <c r="J118" s="213">
        <f>ROUND(I118*H118,2)</f>
        <v>0</v>
      </c>
      <c r="K118" s="209" t="s">
        <v>19</v>
      </c>
      <c r="L118" s="46"/>
      <c r="M118" s="214" t="s">
        <v>19</v>
      </c>
      <c r="N118" s="215" t="s">
        <v>44</v>
      </c>
      <c r="O118" s="86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8" t="s">
        <v>321</v>
      </c>
      <c r="AT118" s="218" t="s">
        <v>148</v>
      </c>
      <c r="AU118" s="218" t="s">
        <v>81</v>
      </c>
      <c r="AY118" s="19" t="s">
        <v>147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19" t="s">
        <v>81</v>
      </c>
      <c r="BK118" s="219">
        <f>ROUND(I118*H118,2)</f>
        <v>0</v>
      </c>
      <c r="BL118" s="19" t="s">
        <v>321</v>
      </c>
      <c r="BM118" s="218" t="s">
        <v>2306</v>
      </c>
    </row>
    <row r="119" s="2" customFormat="1" ht="24.15" customHeight="1">
      <c r="A119" s="40"/>
      <c r="B119" s="41"/>
      <c r="C119" s="207" t="s">
        <v>426</v>
      </c>
      <c r="D119" s="207" t="s">
        <v>148</v>
      </c>
      <c r="E119" s="208" t="s">
        <v>2307</v>
      </c>
      <c r="F119" s="209" t="s">
        <v>2308</v>
      </c>
      <c r="G119" s="210" t="s">
        <v>429</v>
      </c>
      <c r="H119" s="211">
        <v>1</v>
      </c>
      <c r="I119" s="212"/>
      <c r="J119" s="213">
        <f>ROUND(I119*H119,2)</f>
        <v>0</v>
      </c>
      <c r="K119" s="209" t="s">
        <v>19</v>
      </c>
      <c r="L119" s="46"/>
      <c r="M119" s="214" t="s">
        <v>19</v>
      </c>
      <c r="N119" s="215" t="s">
        <v>44</v>
      </c>
      <c r="O119" s="86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8" t="s">
        <v>321</v>
      </c>
      <c r="AT119" s="218" t="s">
        <v>148</v>
      </c>
      <c r="AU119" s="218" t="s">
        <v>81</v>
      </c>
      <c r="AY119" s="19" t="s">
        <v>147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19" t="s">
        <v>81</v>
      </c>
      <c r="BK119" s="219">
        <f>ROUND(I119*H119,2)</f>
        <v>0</v>
      </c>
      <c r="BL119" s="19" t="s">
        <v>321</v>
      </c>
      <c r="BM119" s="218" t="s">
        <v>2309</v>
      </c>
    </row>
    <row r="120" s="2" customFormat="1" ht="16.5" customHeight="1">
      <c r="A120" s="40"/>
      <c r="B120" s="41"/>
      <c r="C120" s="207" t="s">
        <v>433</v>
      </c>
      <c r="D120" s="207" t="s">
        <v>148</v>
      </c>
      <c r="E120" s="208" t="s">
        <v>2310</v>
      </c>
      <c r="F120" s="209" t="s">
        <v>2311</v>
      </c>
      <c r="G120" s="210" t="s">
        <v>429</v>
      </c>
      <c r="H120" s="211">
        <v>1</v>
      </c>
      <c r="I120" s="212"/>
      <c r="J120" s="213">
        <f>ROUND(I120*H120,2)</f>
        <v>0</v>
      </c>
      <c r="K120" s="209" t="s">
        <v>19</v>
      </c>
      <c r="L120" s="46"/>
      <c r="M120" s="214" t="s">
        <v>19</v>
      </c>
      <c r="N120" s="215" t="s">
        <v>44</v>
      </c>
      <c r="O120" s="86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8" t="s">
        <v>321</v>
      </c>
      <c r="AT120" s="218" t="s">
        <v>148</v>
      </c>
      <c r="AU120" s="218" t="s">
        <v>81</v>
      </c>
      <c r="AY120" s="19" t="s">
        <v>147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9" t="s">
        <v>81</v>
      </c>
      <c r="BK120" s="219">
        <f>ROUND(I120*H120,2)</f>
        <v>0</v>
      </c>
      <c r="BL120" s="19" t="s">
        <v>321</v>
      </c>
      <c r="BM120" s="218" t="s">
        <v>2312</v>
      </c>
    </row>
    <row r="121" s="2" customFormat="1" ht="24.15" customHeight="1">
      <c r="A121" s="40"/>
      <c r="B121" s="41"/>
      <c r="C121" s="207" t="s">
        <v>439</v>
      </c>
      <c r="D121" s="207" t="s">
        <v>148</v>
      </c>
      <c r="E121" s="208" t="s">
        <v>2313</v>
      </c>
      <c r="F121" s="209" t="s">
        <v>2314</v>
      </c>
      <c r="G121" s="210" t="s">
        <v>429</v>
      </c>
      <c r="H121" s="211">
        <v>1</v>
      </c>
      <c r="I121" s="212"/>
      <c r="J121" s="213">
        <f>ROUND(I121*H121,2)</f>
        <v>0</v>
      </c>
      <c r="K121" s="209" t="s">
        <v>19</v>
      </c>
      <c r="L121" s="46"/>
      <c r="M121" s="214" t="s">
        <v>19</v>
      </c>
      <c r="N121" s="215" t="s">
        <v>44</v>
      </c>
      <c r="O121" s="86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8" t="s">
        <v>321</v>
      </c>
      <c r="AT121" s="218" t="s">
        <v>148</v>
      </c>
      <c r="AU121" s="218" t="s">
        <v>81</v>
      </c>
      <c r="AY121" s="19" t="s">
        <v>147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19" t="s">
        <v>81</v>
      </c>
      <c r="BK121" s="219">
        <f>ROUND(I121*H121,2)</f>
        <v>0</v>
      </c>
      <c r="BL121" s="19" t="s">
        <v>321</v>
      </c>
      <c r="BM121" s="218" t="s">
        <v>2315</v>
      </c>
    </row>
    <row r="122" s="2" customFormat="1" ht="16.5" customHeight="1">
      <c r="A122" s="40"/>
      <c r="B122" s="41"/>
      <c r="C122" s="207" t="s">
        <v>444</v>
      </c>
      <c r="D122" s="207" t="s">
        <v>148</v>
      </c>
      <c r="E122" s="208" t="s">
        <v>2316</v>
      </c>
      <c r="F122" s="209" t="s">
        <v>2317</v>
      </c>
      <c r="G122" s="210" t="s">
        <v>429</v>
      </c>
      <c r="H122" s="211">
        <v>1</v>
      </c>
      <c r="I122" s="212"/>
      <c r="J122" s="213">
        <f>ROUND(I122*H122,2)</f>
        <v>0</v>
      </c>
      <c r="K122" s="209" t="s">
        <v>19</v>
      </c>
      <c r="L122" s="46"/>
      <c r="M122" s="214" t="s">
        <v>19</v>
      </c>
      <c r="N122" s="215" t="s">
        <v>44</v>
      </c>
      <c r="O122" s="86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8" t="s">
        <v>321</v>
      </c>
      <c r="AT122" s="218" t="s">
        <v>148</v>
      </c>
      <c r="AU122" s="218" t="s">
        <v>81</v>
      </c>
      <c r="AY122" s="19" t="s">
        <v>147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19" t="s">
        <v>81</v>
      </c>
      <c r="BK122" s="219">
        <f>ROUND(I122*H122,2)</f>
        <v>0</v>
      </c>
      <c r="BL122" s="19" t="s">
        <v>321</v>
      </c>
      <c r="BM122" s="218" t="s">
        <v>2318</v>
      </c>
    </row>
    <row r="123" s="2" customFormat="1" ht="21.75" customHeight="1">
      <c r="A123" s="40"/>
      <c r="B123" s="41"/>
      <c r="C123" s="207" t="s">
        <v>450</v>
      </c>
      <c r="D123" s="207" t="s">
        <v>148</v>
      </c>
      <c r="E123" s="208" t="s">
        <v>2319</v>
      </c>
      <c r="F123" s="209" t="s">
        <v>2320</v>
      </c>
      <c r="G123" s="210" t="s">
        <v>429</v>
      </c>
      <c r="H123" s="211">
        <v>1</v>
      </c>
      <c r="I123" s="212"/>
      <c r="J123" s="213">
        <f>ROUND(I123*H123,2)</f>
        <v>0</v>
      </c>
      <c r="K123" s="209" t="s">
        <v>19</v>
      </c>
      <c r="L123" s="46"/>
      <c r="M123" s="214" t="s">
        <v>19</v>
      </c>
      <c r="N123" s="215" t="s">
        <v>44</v>
      </c>
      <c r="O123" s="86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8" t="s">
        <v>321</v>
      </c>
      <c r="AT123" s="218" t="s">
        <v>148</v>
      </c>
      <c r="AU123" s="218" t="s">
        <v>81</v>
      </c>
      <c r="AY123" s="19" t="s">
        <v>147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9" t="s">
        <v>81</v>
      </c>
      <c r="BK123" s="219">
        <f>ROUND(I123*H123,2)</f>
        <v>0</v>
      </c>
      <c r="BL123" s="19" t="s">
        <v>321</v>
      </c>
      <c r="BM123" s="218" t="s">
        <v>2321</v>
      </c>
    </row>
    <row r="124" s="2" customFormat="1" ht="21.75" customHeight="1">
      <c r="A124" s="40"/>
      <c r="B124" s="41"/>
      <c r="C124" s="207" t="s">
        <v>455</v>
      </c>
      <c r="D124" s="207" t="s">
        <v>148</v>
      </c>
      <c r="E124" s="208" t="s">
        <v>2322</v>
      </c>
      <c r="F124" s="209" t="s">
        <v>2323</v>
      </c>
      <c r="G124" s="210" t="s">
        <v>429</v>
      </c>
      <c r="H124" s="211">
        <v>1</v>
      </c>
      <c r="I124" s="212"/>
      <c r="J124" s="213">
        <f>ROUND(I124*H124,2)</f>
        <v>0</v>
      </c>
      <c r="K124" s="209" t="s">
        <v>19</v>
      </c>
      <c r="L124" s="46"/>
      <c r="M124" s="214" t="s">
        <v>19</v>
      </c>
      <c r="N124" s="215" t="s">
        <v>44</v>
      </c>
      <c r="O124" s="86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8" t="s">
        <v>321</v>
      </c>
      <c r="AT124" s="218" t="s">
        <v>148</v>
      </c>
      <c r="AU124" s="218" t="s">
        <v>81</v>
      </c>
      <c r="AY124" s="19" t="s">
        <v>147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9" t="s">
        <v>81</v>
      </c>
      <c r="BK124" s="219">
        <f>ROUND(I124*H124,2)</f>
        <v>0</v>
      </c>
      <c r="BL124" s="19" t="s">
        <v>321</v>
      </c>
      <c r="BM124" s="218" t="s">
        <v>2324</v>
      </c>
    </row>
    <row r="125" s="2" customFormat="1" ht="24.15" customHeight="1">
      <c r="A125" s="40"/>
      <c r="B125" s="41"/>
      <c r="C125" s="207" t="s">
        <v>461</v>
      </c>
      <c r="D125" s="207" t="s">
        <v>148</v>
      </c>
      <c r="E125" s="208" t="s">
        <v>2325</v>
      </c>
      <c r="F125" s="209" t="s">
        <v>2326</v>
      </c>
      <c r="G125" s="210" t="s">
        <v>429</v>
      </c>
      <c r="H125" s="211">
        <v>2</v>
      </c>
      <c r="I125" s="212"/>
      <c r="J125" s="213">
        <f>ROUND(I125*H125,2)</f>
        <v>0</v>
      </c>
      <c r="K125" s="209" t="s">
        <v>19</v>
      </c>
      <c r="L125" s="46"/>
      <c r="M125" s="214" t="s">
        <v>19</v>
      </c>
      <c r="N125" s="215" t="s">
        <v>44</v>
      </c>
      <c r="O125" s="86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8" t="s">
        <v>321</v>
      </c>
      <c r="AT125" s="218" t="s">
        <v>148</v>
      </c>
      <c r="AU125" s="218" t="s">
        <v>81</v>
      </c>
      <c r="AY125" s="19" t="s">
        <v>147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19" t="s">
        <v>81</v>
      </c>
      <c r="BK125" s="219">
        <f>ROUND(I125*H125,2)</f>
        <v>0</v>
      </c>
      <c r="BL125" s="19" t="s">
        <v>321</v>
      </c>
      <c r="BM125" s="218" t="s">
        <v>2327</v>
      </c>
    </row>
    <row r="126" s="2" customFormat="1" ht="21.75" customHeight="1">
      <c r="A126" s="40"/>
      <c r="B126" s="41"/>
      <c r="C126" s="207" t="s">
        <v>468</v>
      </c>
      <c r="D126" s="207" t="s">
        <v>148</v>
      </c>
      <c r="E126" s="208" t="s">
        <v>2328</v>
      </c>
      <c r="F126" s="209" t="s">
        <v>2329</v>
      </c>
      <c r="G126" s="210" t="s">
        <v>429</v>
      </c>
      <c r="H126" s="211">
        <v>2</v>
      </c>
      <c r="I126" s="212"/>
      <c r="J126" s="213">
        <f>ROUND(I126*H126,2)</f>
        <v>0</v>
      </c>
      <c r="K126" s="209" t="s">
        <v>19</v>
      </c>
      <c r="L126" s="46"/>
      <c r="M126" s="214" t="s">
        <v>19</v>
      </c>
      <c r="N126" s="215" t="s">
        <v>44</v>
      </c>
      <c r="O126" s="86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8" t="s">
        <v>321</v>
      </c>
      <c r="AT126" s="218" t="s">
        <v>148</v>
      </c>
      <c r="AU126" s="218" t="s">
        <v>81</v>
      </c>
      <c r="AY126" s="19" t="s">
        <v>147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19" t="s">
        <v>81</v>
      </c>
      <c r="BK126" s="219">
        <f>ROUND(I126*H126,2)</f>
        <v>0</v>
      </c>
      <c r="BL126" s="19" t="s">
        <v>321</v>
      </c>
      <c r="BM126" s="218" t="s">
        <v>2330</v>
      </c>
    </row>
    <row r="127" s="2" customFormat="1" ht="16.5" customHeight="1">
      <c r="A127" s="40"/>
      <c r="B127" s="41"/>
      <c r="C127" s="207" t="s">
        <v>474</v>
      </c>
      <c r="D127" s="207" t="s">
        <v>148</v>
      </c>
      <c r="E127" s="208" t="s">
        <v>2331</v>
      </c>
      <c r="F127" s="209" t="s">
        <v>2332</v>
      </c>
      <c r="G127" s="210" t="s">
        <v>429</v>
      </c>
      <c r="H127" s="211">
        <v>4</v>
      </c>
      <c r="I127" s="212"/>
      <c r="J127" s="213">
        <f>ROUND(I127*H127,2)</f>
        <v>0</v>
      </c>
      <c r="K127" s="209" t="s">
        <v>19</v>
      </c>
      <c r="L127" s="46"/>
      <c r="M127" s="214" t="s">
        <v>19</v>
      </c>
      <c r="N127" s="215" t="s">
        <v>44</v>
      </c>
      <c r="O127" s="86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8" t="s">
        <v>321</v>
      </c>
      <c r="AT127" s="218" t="s">
        <v>148</v>
      </c>
      <c r="AU127" s="218" t="s">
        <v>81</v>
      </c>
      <c r="AY127" s="19" t="s">
        <v>147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19" t="s">
        <v>81</v>
      </c>
      <c r="BK127" s="219">
        <f>ROUND(I127*H127,2)</f>
        <v>0</v>
      </c>
      <c r="BL127" s="19" t="s">
        <v>321</v>
      </c>
      <c r="BM127" s="218" t="s">
        <v>2333</v>
      </c>
    </row>
    <row r="128" s="2" customFormat="1" ht="24.15" customHeight="1">
      <c r="A128" s="40"/>
      <c r="B128" s="41"/>
      <c r="C128" s="207" t="s">
        <v>480</v>
      </c>
      <c r="D128" s="207" t="s">
        <v>148</v>
      </c>
      <c r="E128" s="208" t="s">
        <v>2334</v>
      </c>
      <c r="F128" s="209" t="s">
        <v>2335</v>
      </c>
      <c r="G128" s="210" t="s">
        <v>429</v>
      </c>
      <c r="H128" s="211">
        <v>1</v>
      </c>
      <c r="I128" s="212"/>
      <c r="J128" s="213">
        <f>ROUND(I128*H128,2)</f>
        <v>0</v>
      </c>
      <c r="K128" s="209" t="s">
        <v>19</v>
      </c>
      <c r="L128" s="46"/>
      <c r="M128" s="214" t="s">
        <v>19</v>
      </c>
      <c r="N128" s="215" t="s">
        <v>44</v>
      </c>
      <c r="O128" s="86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8" t="s">
        <v>321</v>
      </c>
      <c r="AT128" s="218" t="s">
        <v>148</v>
      </c>
      <c r="AU128" s="218" t="s">
        <v>81</v>
      </c>
      <c r="AY128" s="19" t="s">
        <v>147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9" t="s">
        <v>81</v>
      </c>
      <c r="BK128" s="219">
        <f>ROUND(I128*H128,2)</f>
        <v>0</v>
      </c>
      <c r="BL128" s="19" t="s">
        <v>321</v>
      </c>
      <c r="BM128" s="218" t="s">
        <v>2336</v>
      </c>
    </row>
    <row r="129" s="2" customFormat="1" ht="16.5" customHeight="1">
      <c r="A129" s="40"/>
      <c r="B129" s="41"/>
      <c r="C129" s="207" t="s">
        <v>490</v>
      </c>
      <c r="D129" s="207" t="s">
        <v>148</v>
      </c>
      <c r="E129" s="208" t="s">
        <v>2337</v>
      </c>
      <c r="F129" s="209" t="s">
        <v>2338</v>
      </c>
      <c r="G129" s="210" t="s">
        <v>1339</v>
      </c>
      <c r="H129" s="283"/>
      <c r="I129" s="212"/>
      <c r="J129" s="213">
        <f>ROUND(I129*H129,2)</f>
        <v>0</v>
      </c>
      <c r="K129" s="209" t="s">
        <v>19</v>
      </c>
      <c r="L129" s="46"/>
      <c r="M129" s="214" t="s">
        <v>19</v>
      </c>
      <c r="N129" s="215" t="s">
        <v>44</v>
      </c>
      <c r="O129" s="86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8" t="s">
        <v>321</v>
      </c>
      <c r="AT129" s="218" t="s">
        <v>148</v>
      </c>
      <c r="AU129" s="218" t="s">
        <v>81</v>
      </c>
      <c r="AY129" s="19" t="s">
        <v>147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19" t="s">
        <v>81</v>
      </c>
      <c r="BK129" s="219">
        <f>ROUND(I129*H129,2)</f>
        <v>0</v>
      </c>
      <c r="BL129" s="19" t="s">
        <v>321</v>
      </c>
      <c r="BM129" s="218" t="s">
        <v>2339</v>
      </c>
    </row>
    <row r="130" s="11" customFormat="1" ht="25.92" customHeight="1">
      <c r="A130" s="11"/>
      <c r="B130" s="193"/>
      <c r="C130" s="194"/>
      <c r="D130" s="195" t="s">
        <v>72</v>
      </c>
      <c r="E130" s="196" t="s">
        <v>2340</v>
      </c>
      <c r="F130" s="196" t="s">
        <v>2341</v>
      </c>
      <c r="G130" s="194"/>
      <c r="H130" s="194"/>
      <c r="I130" s="197"/>
      <c r="J130" s="198">
        <f>BK130</f>
        <v>0</v>
      </c>
      <c r="K130" s="194"/>
      <c r="L130" s="199"/>
      <c r="M130" s="200"/>
      <c r="N130" s="201"/>
      <c r="O130" s="201"/>
      <c r="P130" s="202">
        <f>SUM(P131:P153)</f>
        <v>0</v>
      </c>
      <c r="Q130" s="201"/>
      <c r="R130" s="202">
        <f>SUM(R131:R153)</f>
        <v>0</v>
      </c>
      <c r="S130" s="201"/>
      <c r="T130" s="203">
        <f>SUM(T131:T153)</f>
        <v>0</v>
      </c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R130" s="204" t="s">
        <v>83</v>
      </c>
      <c r="AT130" s="205" t="s">
        <v>72</v>
      </c>
      <c r="AU130" s="205" t="s">
        <v>73</v>
      </c>
      <c r="AY130" s="204" t="s">
        <v>147</v>
      </c>
      <c r="BK130" s="206">
        <f>SUM(BK131:BK153)</f>
        <v>0</v>
      </c>
    </row>
    <row r="131" s="2" customFormat="1" ht="21.75" customHeight="1">
      <c r="A131" s="40"/>
      <c r="B131" s="41"/>
      <c r="C131" s="207" t="s">
        <v>496</v>
      </c>
      <c r="D131" s="207" t="s">
        <v>148</v>
      </c>
      <c r="E131" s="208" t="s">
        <v>2342</v>
      </c>
      <c r="F131" s="209" t="s">
        <v>2343</v>
      </c>
      <c r="G131" s="210" t="s">
        <v>252</v>
      </c>
      <c r="H131" s="211">
        <v>130</v>
      </c>
      <c r="I131" s="212"/>
      <c r="J131" s="213">
        <f>ROUND(I131*H131,2)</f>
        <v>0</v>
      </c>
      <c r="K131" s="209" t="s">
        <v>19</v>
      </c>
      <c r="L131" s="46"/>
      <c r="M131" s="214" t="s">
        <v>19</v>
      </c>
      <c r="N131" s="215" t="s">
        <v>44</v>
      </c>
      <c r="O131" s="86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8" t="s">
        <v>321</v>
      </c>
      <c r="AT131" s="218" t="s">
        <v>148</v>
      </c>
      <c r="AU131" s="218" t="s">
        <v>81</v>
      </c>
      <c r="AY131" s="19" t="s">
        <v>147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19" t="s">
        <v>81</v>
      </c>
      <c r="BK131" s="219">
        <f>ROUND(I131*H131,2)</f>
        <v>0</v>
      </c>
      <c r="BL131" s="19" t="s">
        <v>321</v>
      </c>
      <c r="BM131" s="218" t="s">
        <v>2344</v>
      </c>
    </row>
    <row r="132" s="2" customFormat="1" ht="21.75" customHeight="1">
      <c r="A132" s="40"/>
      <c r="B132" s="41"/>
      <c r="C132" s="207" t="s">
        <v>503</v>
      </c>
      <c r="D132" s="207" t="s">
        <v>148</v>
      </c>
      <c r="E132" s="208" t="s">
        <v>2345</v>
      </c>
      <c r="F132" s="209" t="s">
        <v>2346</v>
      </c>
      <c r="G132" s="210" t="s">
        <v>436</v>
      </c>
      <c r="H132" s="211">
        <v>0.41899999999999998</v>
      </c>
      <c r="I132" s="212"/>
      <c r="J132" s="213">
        <f>ROUND(I132*H132,2)</f>
        <v>0</v>
      </c>
      <c r="K132" s="209" t="s">
        <v>19</v>
      </c>
      <c r="L132" s="46"/>
      <c r="M132" s="214" t="s">
        <v>19</v>
      </c>
      <c r="N132" s="215" t="s">
        <v>44</v>
      </c>
      <c r="O132" s="86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8" t="s">
        <v>321</v>
      </c>
      <c r="AT132" s="218" t="s">
        <v>148</v>
      </c>
      <c r="AU132" s="218" t="s">
        <v>81</v>
      </c>
      <c r="AY132" s="19" t="s">
        <v>147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19" t="s">
        <v>81</v>
      </c>
      <c r="BK132" s="219">
        <f>ROUND(I132*H132,2)</f>
        <v>0</v>
      </c>
      <c r="BL132" s="19" t="s">
        <v>321</v>
      </c>
      <c r="BM132" s="218" t="s">
        <v>2347</v>
      </c>
    </row>
    <row r="133" s="2" customFormat="1" ht="16.5" customHeight="1">
      <c r="A133" s="40"/>
      <c r="B133" s="41"/>
      <c r="C133" s="207" t="s">
        <v>511</v>
      </c>
      <c r="D133" s="207" t="s">
        <v>148</v>
      </c>
      <c r="E133" s="208" t="s">
        <v>2348</v>
      </c>
      <c r="F133" s="209" t="s">
        <v>2349</v>
      </c>
      <c r="G133" s="210" t="s">
        <v>429</v>
      </c>
      <c r="H133" s="211">
        <v>2</v>
      </c>
      <c r="I133" s="212"/>
      <c r="J133" s="213">
        <f>ROUND(I133*H133,2)</f>
        <v>0</v>
      </c>
      <c r="K133" s="209" t="s">
        <v>19</v>
      </c>
      <c r="L133" s="46"/>
      <c r="M133" s="214" t="s">
        <v>19</v>
      </c>
      <c r="N133" s="215" t="s">
        <v>44</v>
      </c>
      <c r="O133" s="86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8" t="s">
        <v>321</v>
      </c>
      <c r="AT133" s="218" t="s">
        <v>148</v>
      </c>
      <c r="AU133" s="218" t="s">
        <v>81</v>
      </c>
      <c r="AY133" s="19" t="s">
        <v>147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19" t="s">
        <v>81</v>
      </c>
      <c r="BK133" s="219">
        <f>ROUND(I133*H133,2)</f>
        <v>0</v>
      </c>
      <c r="BL133" s="19" t="s">
        <v>321</v>
      </c>
      <c r="BM133" s="218" t="s">
        <v>2350</v>
      </c>
    </row>
    <row r="134" s="2" customFormat="1" ht="16.5" customHeight="1">
      <c r="A134" s="40"/>
      <c r="B134" s="41"/>
      <c r="C134" s="207" t="s">
        <v>518</v>
      </c>
      <c r="D134" s="207" t="s">
        <v>148</v>
      </c>
      <c r="E134" s="208" t="s">
        <v>2351</v>
      </c>
      <c r="F134" s="209" t="s">
        <v>2352</v>
      </c>
      <c r="G134" s="210" t="s">
        <v>429</v>
      </c>
      <c r="H134" s="211">
        <v>26</v>
      </c>
      <c r="I134" s="212"/>
      <c r="J134" s="213">
        <f>ROUND(I134*H134,2)</f>
        <v>0</v>
      </c>
      <c r="K134" s="209" t="s">
        <v>19</v>
      </c>
      <c r="L134" s="46"/>
      <c r="M134" s="214" t="s">
        <v>19</v>
      </c>
      <c r="N134" s="215" t="s">
        <v>44</v>
      </c>
      <c r="O134" s="86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8" t="s">
        <v>321</v>
      </c>
      <c r="AT134" s="218" t="s">
        <v>148</v>
      </c>
      <c r="AU134" s="218" t="s">
        <v>81</v>
      </c>
      <c r="AY134" s="19" t="s">
        <v>147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19" t="s">
        <v>81</v>
      </c>
      <c r="BK134" s="219">
        <f>ROUND(I134*H134,2)</f>
        <v>0</v>
      </c>
      <c r="BL134" s="19" t="s">
        <v>321</v>
      </c>
      <c r="BM134" s="218" t="s">
        <v>2353</v>
      </c>
    </row>
    <row r="135" s="2" customFormat="1" ht="16.5" customHeight="1">
      <c r="A135" s="40"/>
      <c r="B135" s="41"/>
      <c r="C135" s="207" t="s">
        <v>529</v>
      </c>
      <c r="D135" s="207" t="s">
        <v>148</v>
      </c>
      <c r="E135" s="208" t="s">
        <v>2354</v>
      </c>
      <c r="F135" s="209" t="s">
        <v>2355</v>
      </c>
      <c r="G135" s="210" t="s">
        <v>429</v>
      </c>
      <c r="H135" s="211">
        <v>18</v>
      </c>
      <c r="I135" s="212"/>
      <c r="J135" s="213">
        <f>ROUND(I135*H135,2)</f>
        <v>0</v>
      </c>
      <c r="K135" s="209" t="s">
        <v>19</v>
      </c>
      <c r="L135" s="46"/>
      <c r="M135" s="214" t="s">
        <v>19</v>
      </c>
      <c r="N135" s="215" t="s">
        <v>44</v>
      </c>
      <c r="O135" s="86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8" t="s">
        <v>321</v>
      </c>
      <c r="AT135" s="218" t="s">
        <v>148</v>
      </c>
      <c r="AU135" s="218" t="s">
        <v>81</v>
      </c>
      <c r="AY135" s="19" t="s">
        <v>147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19" t="s">
        <v>81</v>
      </c>
      <c r="BK135" s="219">
        <f>ROUND(I135*H135,2)</f>
        <v>0</v>
      </c>
      <c r="BL135" s="19" t="s">
        <v>321</v>
      </c>
      <c r="BM135" s="218" t="s">
        <v>2356</v>
      </c>
    </row>
    <row r="136" s="2" customFormat="1" ht="16.5" customHeight="1">
      <c r="A136" s="40"/>
      <c r="B136" s="41"/>
      <c r="C136" s="207" t="s">
        <v>535</v>
      </c>
      <c r="D136" s="207" t="s">
        <v>148</v>
      </c>
      <c r="E136" s="208" t="s">
        <v>2357</v>
      </c>
      <c r="F136" s="209" t="s">
        <v>2358</v>
      </c>
      <c r="G136" s="210" t="s">
        <v>429</v>
      </c>
      <c r="H136" s="211">
        <v>1</v>
      </c>
      <c r="I136" s="212"/>
      <c r="J136" s="213">
        <f>ROUND(I136*H136,2)</f>
        <v>0</v>
      </c>
      <c r="K136" s="209" t="s">
        <v>19</v>
      </c>
      <c r="L136" s="46"/>
      <c r="M136" s="214" t="s">
        <v>19</v>
      </c>
      <c r="N136" s="215" t="s">
        <v>44</v>
      </c>
      <c r="O136" s="86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8" t="s">
        <v>321</v>
      </c>
      <c r="AT136" s="218" t="s">
        <v>148</v>
      </c>
      <c r="AU136" s="218" t="s">
        <v>81</v>
      </c>
      <c r="AY136" s="19" t="s">
        <v>147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19" t="s">
        <v>81</v>
      </c>
      <c r="BK136" s="219">
        <f>ROUND(I136*H136,2)</f>
        <v>0</v>
      </c>
      <c r="BL136" s="19" t="s">
        <v>321</v>
      </c>
      <c r="BM136" s="218" t="s">
        <v>2359</v>
      </c>
    </row>
    <row r="137" s="2" customFormat="1" ht="16.5" customHeight="1">
      <c r="A137" s="40"/>
      <c r="B137" s="41"/>
      <c r="C137" s="207" t="s">
        <v>541</v>
      </c>
      <c r="D137" s="207" t="s">
        <v>148</v>
      </c>
      <c r="E137" s="208" t="s">
        <v>2360</v>
      </c>
      <c r="F137" s="209" t="s">
        <v>2361</v>
      </c>
      <c r="G137" s="210" t="s">
        <v>429</v>
      </c>
      <c r="H137" s="211">
        <v>12</v>
      </c>
      <c r="I137" s="212"/>
      <c r="J137" s="213">
        <f>ROUND(I137*H137,2)</f>
        <v>0</v>
      </c>
      <c r="K137" s="209" t="s">
        <v>19</v>
      </c>
      <c r="L137" s="46"/>
      <c r="M137" s="214" t="s">
        <v>19</v>
      </c>
      <c r="N137" s="215" t="s">
        <v>44</v>
      </c>
      <c r="O137" s="86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8" t="s">
        <v>321</v>
      </c>
      <c r="AT137" s="218" t="s">
        <v>148</v>
      </c>
      <c r="AU137" s="218" t="s">
        <v>81</v>
      </c>
      <c r="AY137" s="19" t="s">
        <v>147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19" t="s">
        <v>81</v>
      </c>
      <c r="BK137" s="219">
        <f>ROUND(I137*H137,2)</f>
        <v>0</v>
      </c>
      <c r="BL137" s="19" t="s">
        <v>321</v>
      </c>
      <c r="BM137" s="218" t="s">
        <v>2362</v>
      </c>
    </row>
    <row r="138" s="2" customFormat="1" ht="16.5" customHeight="1">
      <c r="A138" s="40"/>
      <c r="B138" s="41"/>
      <c r="C138" s="207" t="s">
        <v>546</v>
      </c>
      <c r="D138" s="207" t="s">
        <v>148</v>
      </c>
      <c r="E138" s="208" t="s">
        <v>2363</v>
      </c>
      <c r="F138" s="209" t="s">
        <v>2364</v>
      </c>
      <c r="G138" s="210" t="s">
        <v>429</v>
      </c>
      <c r="H138" s="211">
        <v>4</v>
      </c>
      <c r="I138" s="212"/>
      <c r="J138" s="213">
        <f>ROUND(I138*H138,2)</f>
        <v>0</v>
      </c>
      <c r="K138" s="209" t="s">
        <v>19</v>
      </c>
      <c r="L138" s="46"/>
      <c r="M138" s="214" t="s">
        <v>19</v>
      </c>
      <c r="N138" s="215" t="s">
        <v>44</v>
      </c>
      <c r="O138" s="86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8" t="s">
        <v>321</v>
      </c>
      <c r="AT138" s="218" t="s">
        <v>148</v>
      </c>
      <c r="AU138" s="218" t="s">
        <v>81</v>
      </c>
      <c r="AY138" s="19" t="s">
        <v>147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19" t="s">
        <v>81</v>
      </c>
      <c r="BK138" s="219">
        <f>ROUND(I138*H138,2)</f>
        <v>0</v>
      </c>
      <c r="BL138" s="19" t="s">
        <v>321</v>
      </c>
      <c r="BM138" s="218" t="s">
        <v>2365</v>
      </c>
    </row>
    <row r="139" s="2" customFormat="1" ht="16.5" customHeight="1">
      <c r="A139" s="40"/>
      <c r="B139" s="41"/>
      <c r="C139" s="207" t="s">
        <v>554</v>
      </c>
      <c r="D139" s="207" t="s">
        <v>148</v>
      </c>
      <c r="E139" s="208" t="s">
        <v>2366</v>
      </c>
      <c r="F139" s="209" t="s">
        <v>2367</v>
      </c>
      <c r="G139" s="210" t="s">
        <v>429</v>
      </c>
      <c r="H139" s="211">
        <v>4</v>
      </c>
      <c r="I139" s="212"/>
      <c r="J139" s="213">
        <f>ROUND(I139*H139,2)</f>
        <v>0</v>
      </c>
      <c r="K139" s="209" t="s">
        <v>19</v>
      </c>
      <c r="L139" s="46"/>
      <c r="M139" s="214" t="s">
        <v>19</v>
      </c>
      <c r="N139" s="215" t="s">
        <v>44</v>
      </c>
      <c r="O139" s="86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8" t="s">
        <v>321</v>
      </c>
      <c r="AT139" s="218" t="s">
        <v>148</v>
      </c>
      <c r="AU139" s="218" t="s">
        <v>81</v>
      </c>
      <c r="AY139" s="19" t="s">
        <v>147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19" t="s">
        <v>81</v>
      </c>
      <c r="BK139" s="219">
        <f>ROUND(I139*H139,2)</f>
        <v>0</v>
      </c>
      <c r="BL139" s="19" t="s">
        <v>321</v>
      </c>
      <c r="BM139" s="218" t="s">
        <v>2368</v>
      </c>
    </row>
    <row r="140" s="2" customFormat="1" ht="21.75" customHeight="1">
      <c r="A140" s="40"/>
      <c r="B140" s="41"/>
      <c r="C140" s="207" t="s">
        <v>561</v>
      </c>
      <c r="D140" s="207" t="s">
        <v>148</v>
      </c>
      <c r="E140" s="208" t="s">
        <v>2369</v>
      </c>
      <c r="F140" s="209" t="s">
        <v>2370</v>
      </c>
      <c r="G140" s="210" t="s">
        <v>252</v>
      </c>
      <c r="H140" s="211">
        <v>1</v>
      </c>
      <c r="I140" s="212"/>
      <c r="J140" s="213">
        <f>ROUND(I140*H140,2)</f>
        <v>0</v>
      </c>
      <c r="K140" s="209" t="s">
        <v>19</v>
      </c>
      <c r="L140" s="46"/>
      <c r="M140" s="214" t="s">
        <v>19</v>
      </c>
      <c r="N140" s="215" t="s">
        <v>44</v>
      </c>
      <c r="O140" s="86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8" t="s">
        <v>321</v>
      </c>
      <c r="AT140" s="218" t="s">
        <v>148</v>
      </c>
      <c r="AU140" s="218" t="s">
        <v>81</v>
      </c>
      <c r="AY140" s="19" t="s">
        <v>147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19" t="s">
        <v>81</v>
      </c>
      <c r="BK140" s="219">
        <f>ROUND(I140*H140,2)</f>
        <v>0</v>
      </c>
      <c r="BL140" s="19" t="s">
        <v>321</v>
      </c>
      <c r="BM140" s="218" t="s">
        <v>2371</v>
      </c>
    </row>
    <row r="141" s="2" customFormat="1" ht="21.75" customHeight="1">
      <c r="A141" s="40"/>
      <c r="B141" s="41"/>
      <c r="C141" s="207" t="s">
        <v>569</v>
      </c>
      <c r="D141" s="207" t="s">
        <v>148</v>
      </c>
      <c r="E141" s="208" t="s">
        <v>2372</v>
      </c>
      <c r="F141" s="209" t="s">
        <v>2373</v>
      </c>
      <c r="G141" s="210" t="s">
        <v>252</v>
      </c>
      <c r="H141" s="211">
        <v>55</v>
      </c>
      <c r="I141" s="212"/>
      <c r="J141" s="213">
        <f>ROUND(I141*H141,2)</f>
        <v>0</v>
      </c>
      <c r="K141" s="209" t="s">
        <v>19</v>
      </c>
      <c r="L141" s="46"/>
      <c r="M141" s="214" t="s">
        <v>19</v>
      </c>
      <c r="N141" s="215" t="s">
        <v>44</v>
      </c>
      <c r="O141" s="86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8" t="s">
        <v>321</v>
      </c>
      <c r="AT141" s="218" t="s">
        <v>148</v>
      </c>
      <c r="AU141" s="218" t="s">
        <v>81</v>
      </c>
      <c r="AY141" s="19" t="s">
        <v>147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19" t="s">
        <v>81</v>
      </c>
      <c r="BK141" s="219">
        <f>ROUND(I141*H141,2)</f>
        <v>0</v>
      </c>
      <c r="BL141" s="19" t="s">
        <v>321</v>
      </c>
      <c r="BM141" s="218" t="s">
        <v>2374</v>
      </c>
    </row>
    <row r="142" s="2" customFormat="1" ht="21.75" customHeight="1">
      <c r="A142" s="40"/>
      <c r="B142" s="41"/>
      <c r="C142" s="207" t="s">
        <v>574</v>
      </c>
      <c r="D142" s="207" t="s">
        <v>148</v>
      </c>
      <c r="E142" s="208" t="s">
        <v>2375</v>
      </c>
      <c r="F142" s="209" t="s">
        <v>2376</v>
      </c>
      <c r="G142" s="210" t="s">
        <v>252</v>
      </c>
      <c r="H142" s="211">
        <v>69</v>
      </c>
      <c r="I142" s="212"/>
      <c r="J142" s="213">
        <f>ROUND(I142*H142,2)</f>
        <v>0</v>
      </c>
      <c r="K142" s="209" t="s">
        <v>19</v>
      </c>
      <c r="L142" s="46"/>
      <c r="M142" s="214" t="s">
        <v>19</v>
      </c>
      <c r="N142" s="215" t="s">
        <v>44</v>
      </c>
      <c r="O142" s="86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8" t="s">
        <v>321</v>
      </c>
      <c r="AT142" s="218" t="s">
        <v>148</v>
      </c>
      <c r="AU142" s="218" t="s">
        <v>81</v>
      </c>
      <c r="AY142" s="19" t="s">
        <v>147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19" t="s">
        <v>81</v>
      </c>
      <c r="BK142" s="219">
        <f>ROUND(I142*H142,2)</f>
        <v>0</v>
      </c>
      <c r="BL142" s="19" t="s">
        <v>321</v>
      </c>
      <c r="BM142" s="218" t="s">
        <v>2377</v>
      </c>
    </row>
    <row r="143" s="2" customFormat="1" ht="21.75" customHeight="1">
      <c r="A143" s="40"/>
      <c r="B143" s="41"/>
      <c r="C143" s="207" t="s">
        <v>580</v>
      </c>
      <c r="D143" s="207" t="s">
        <v>148</v>
      </c>
      <c r="E143" s="208" t="s">
        <v>2378</v>
      </c>
      <c r="F143" s="209" t="s">
        <v>2379</v>
      </c>
      <c r="G143" s="210" t="s">
        <v>252</v>
      </c>
      <c r="H143" s="211">
        <v>51</v>
      </c>
      <c r="I143" s="212"/>
      <c r="J143" s="213">
        <f>ROUND(I143*H143,2)</f>
        <v>0</v>
      </c>
      <c r="K143" s="209" t="s">
        <v>19</v>
      </c>
      <c r="L143" s="46"/>
      <c r="M143" s="214" t="s">
        <v>19</v>
      </c>
      <c r="N143" s="215" t="s">
        <v>44</v>
      </c>
      <c r="O143" s="86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8" t="s">
        <v>321</v>
      </c>
      <c r="AT143" s="218" t="s">
        <v>148</v>
      </c>
      <c r="AU143" s="218" t="s">
        <v>81</v>
      </c>
      <c r="AY143" s="19" t="s">
        <v>147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19" t="s">
        <v>81</v>
      </c>
      <c r="BK143" s="219">
        <f>ROUND(I143*H143,2)</f>
        <v>0</v>
      </c>
      <c r="BL143" s="19" t="s">
        <v>321</v>
      </c>
      <c r="BM143" s="218" t="s">
        <v>2380</v>
      </c>
    </row>
    <row r="144" s="2" customFormat="1" ht="21.75" customHeight="1">
      <c r="A144" s="40"/>
      <c r="B144" s="41"/>
      <c r="C144" s="207" t="s">
        <v>593</v>
      </c>
      <c r="D144" s="207" t="s">
        <v>148</v>
      </c>
      <c r="E144" s="208" t="s">
        <v>2381</v>
      </c>
      <c r="F144" s="209" t="s">
        <v>2382</v>
      </c>
      <c r="G144" s="210" t="s">
        <v>252</v>
      </c>
      <c r="H144" s="211">
        <v>105</v>
      </c>
      <c r="I144" s="212"/>
      <c r="J144" s="213">
        <f>ROUND(I144*H144,2)</f>
        <v>0</v>
      </c>
      <c r="K144" s="209" t="s">
        <v>19</v>
      </c>
      <c r="L144" s="46"/>
      <c r="M144" s="214" t="s">
        <v>19</v>
      </c>
      <c r="N144" s="215" t="s">
        <v>44</v>
      </c>
      <c r="O144" s="86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8" t="s">
        <v>321</v>
      </c>
      <c r="AT144" s="218" t="s">
        <v>148</v>
      </c>
      <c r="AU144" s="218" t="s">
        <v>81</v>
      </c>
      <c r="AY144" s="19" t="s">
        <v>147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19" t="s">
        <v>81</v>
      </c>
      <c r="BK144" s="219">
        <f>ROUND(I144*H144,2)</f>
        <v>0</v>
      </c>
      <c r="BL144" s="19" t="s">
        <v>321</v>
      </c>
      <c r="BM144" s="218" t="s">
        <v>2383</v>
      </c>
    </row>
    <row r="145" s="2" customFormat="1" ht="21.75" customHeight="1">
      <c r="A145" s="40"/>
      <c r="B145" s="41"/>
      <c r="C145" s="207" t="s">
        <v>598</v>
      </c>
      <c r="D145" s="207" t="s">
        <v>148</v>
      </c>
      <c r="E145" s="208" t="s">
        <v>2384</v>
      </c>
      <c r="F145" s="209" t="s">
        <v>2385</v>
      </c>
      <c r="G145" s="210" t="s">
        <v>252</v>
      </c>
      <c r="H145" s="211">
        <v>4</v>
      </c>
      <c r="I145" s="212"/>
      <c r="J145" s="213">
        <f>ROUND(I145*H145,2)</f>
        <v>0</v>
      </c>
      <c r="K145" s="209" t="s">
        <v>19</v>
      </c>
      <c r="L145" s="46"/>
      <c r="M145" s="214" t="s">
        <v>19</v>
      </c>
      <c r="N145" s="215" t="s">
        <v>44</v>
      </c>
      <c r="O145" s="86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8" t="s">
        <v>321</v>
      </c>
      <c r="AT145" s="218" t="s">
        <v>148</v>
      </c>
      <c r="AU145" s="218" t="s">
        <v>81</v>
      </c>
      <c r="AY145" s="19" t="s">
        <v>147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9" t="s">
        <v>81</v>
      </c>
      <c r="BK145" s="219">
        <f>ROUND(I145*H145,2)</f>
        <v>0</v>
      </c>
      <c r="BL145" s="19" t="s">
        <v>321</v>
      </c>
      <c r="BM145" s="218" t="s">
        <v>2386</v>
      </c>
    </row>
    <row r="146" s="2" customFormat="1" ht="21.75" customHeight="1">
      <c r="A146" s="40"/>
      <c r="B146" s="41"/>
      <c r="C146" s="207" t="s">
        <v>590</v>
      </c>
      <c r="D146" s="207" t="s">
        <v>148</v>
      </c>
      <c r="E146" s="208" t="s">
        <v>2387</v>
      </c>
      <c r="F146" s="209" t="s">
        <v>2388</v>
      </c>
      <c r="G146" s="210" t="s">
        <v>252</v>
      </c>
      <c r="H146" s="211">
        <v>4</v>
      </c>
      <c r="I146" s="212"/>
      <c r="J146" s="213">
        <f>ROUND(I146*H146,2)</f>
        <v>0</v>
      </c>
      <c r="K146" s="209" t="s">
        <v>19</v>
      </c>
      <c r="L146" s="46"/>
      <c r="M146" s="214" t="s">
        <v>19</v>
      </c>
      <c r="N146" s="215" t="s">
        <v>44</v>
      </c>
      <c r="O146" s="86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8" t="s">
        <v>321</v>
      </c>
      <c r="AT146" s="218" t="s">
        <v>148</v>
      </c>
      <c r="AU146" s="218" t="s">
        <v>81</v>
      </c>
      <c r="AY146" s="19" t="s">
        <v>147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19" t="s">
        <v>81</v>
      </c>
      <c r="BK146" s="219">
        <f>ROUND(I146*H146,2)</f>
        <v>0</v>
      </c>
      <c r="BL146" s="19" t="s">
        <v>321</v>
      </c>
      <c r="BM146" s="218" t="s">
        <v>2389</v>
      </c>
    </row>
    <row r="147" s="2" customFormat="1" ht="16.5" customHeight="1">
      <c r="A147" s="40"/>
      <c r="B147" s="41"/>
      <c r="C147" s="207" t="s">
        <v>611</v>
      </c>
      <c r="D147" s="207" t="s">
        <v>148</v>
      </c>
      <c r="E147" s="208" t="s">
        <v>2390</v>
      </c>
      <c r="F147" s="209" t="s">
        <v>2391</v>
      </c>
      <c r="G147" s="210" t="s">
        <v>429</v>
      </c>
      <c r="H147" s="211">
        <v>28</v>
      </c>
      <c r="I147" s="212"/>
      <c r="J147" s="213">
        <f>ROUND(I147*H147,2)</f>
        <v>0</v>
      </c>
      <c r="K147" s="209" t="s">
        <v>19</v>
      </c>
      <c r="L147" s="46"/>
      <c r="M147" s="214" t="s">
        <v>19</v>
      </c>
      <c r="N147" s="215" t="s">
        <v>44</v>
      </c>
      <c r="O147" s="86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8" t="s">
        <v>321</v>
      </c>
      <c r="AT147" s="218" t="s">
        <v>148</v>
      </c>
      <c r="AU147" s="218" t="s">
        <v>81</v>
      </c>
      <c r="AY147" s="19" t="s">
        <v>147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19" t="s">
        <v>81</v>
      </c>
      <c r="BK147" s="219">
        <f>ROUND(I147*H147,2)</f>
        <v>0</v>
      </c>
      <c r="BL147" s="19" t="s">
        <v>321</v>
      </c>
      <c r="BM147" s="218" t="s">
        <v>2392</v>
      </c>
    </row>
    <row r="148" s="2" customFormat="1" ht="16.5" customHeight="1">
      <c r="A148" s="40"/>
      <c r="B148" s="41"/>
      <c r="C148" s="207" t="s">
        <v>618</v>
      </c>
      <c r="D148" s="207" t="s">
        <v>148</v>
      </c>
      <c r="E148" s="208" t="s">
        <v>2393</v>
      </c>
      <c r="F148" s="209" t="s">
        <v>2394</v>
      </c>
      <c r="G148" s="210" t="s">
        <v>429</v>
      </c>
      <c r="H148" s="211">
        <v>18</v>
      </c>
      <c r="I148" s="212"/>
      <c r="J148" s="213">
        <f>ROUND(I148*H148,2)</f>
        <v>0</v>
      </c>
      <c r="K148" s="209" t="s">
        <v>19</v>
      </c>
      <c r="L148" s="46"/>
      <c r="M148" s="214" t="s">
        <v>19</v>
      </c>
      <c r="N148" s="215" t="s">
        <v>44</v>
      </c>
      <c r="O148" s="86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8" t="s">
        <v>321</v>
      </c>
      <c r="AT148" s="218" t="s">
        <v>148</v>
      </c>
      <c r="AU148" s="218" t="s">
        <v>81</v>
      </c>
      <c r="AY148" s="19" t="s">
        <v>147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19" t="s">
        <v>81</v>
      </c>
      <c r="BK148" s="219">
        <f>ROUND(I148*H148,2)</f>
        <v>0</v>
      </c>
      <c r="BL148" s="19" t="s">
        <v>321</v>
      </c>
      <c r="BM148" s="218" t="s">
        <v>2395</v>
      </c>
    </row>
    <row r="149" s="2" customFormat="1" ht="16.5" customHeight="1">
      <c r="A149" s="40"/>
      <c r="B149" s="41"/>
      <c r="C149" s="207" t="s">
        <v>623</v>
      </c>
      <c r="D149" s="207" t="s">
        <v>148</v>
      </c>
      <c r="E149" s="208" t="s">
        <v>2396</v>
      </c>
      <c r="F149" s="209" t="s">
        <v>2397</v>
      </c>
      <c r="G149" s="210" t="s">
        <v>252</v>
      </c>
      <c r="H149" s="211">
        <v>285</v>
      </c>
      <c r="I149" s="212"/>
      <c r="J149" s="213">
        <f>ROUND(I149*H149,2)</f>
        <v>0</v>
      </c>
      <c r="K149" s="209" t="s">
        <v>19</v>
      </c>
      <c r="L149" s="46"/>
      <c r="M149" s="214" t="s">
        <v>19</v>
      </c>
      <c r="N149" s="215" t="s">
        <v>44</v>
      </c>
      <c r="O149" s="86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8" t="s">
        <v>321</v>
      </c>
      <c r="AT149" s="218" t="s">
        <v>148</v>
      </c>
      <c r="AU149" s="218" t="s">
        <v>81</v>
      </c>
      <c r="AY149" s="19" t="s">
        <v>147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19" t="s">
        <v>81</v>
      </c>
      <c r="BK149" s="219">
        <f>ROUND(I149*H149,2)</f>
        <v>0</v>
      </c>
      <c r="BL149" s="19" t="s">
        <v>321</v>
      </c>
      <c r="BM149" s="218" t="s">
        <v>2398</v>
      </c>
    </row>
    <row r="150" s="2" customFormat="1" ht="16.5" customHeight="1">
      <c r="A150" s="40"/>
      <c r="B150" s="41"/>
      <c r="C150" s="207" t="s">
        <v>630</v>
      </c>
      <c r="D150" s="207" t="s">
        <v>148</v>
      </c>
      <c r="E150" s="208" t="s">
        <v>2399</v>
      </c>
      <c r="F150" s="209" t="s">
        <v>2400</v>
      </c>
      <c r="G150" s="210" t="s">
        <v>252</v>
      </c>
      <c r="H150" s="211">
        <v>4</v>
      </c>
      <c r="I150" s="212"/>
      <c r="J150" s="213">
        <f>ROUND(I150*H150,2)</f>
        <v>0</v>
      </c>
      <c r="K150" s="209" t="s">
        <v>19</v>
      </c>
      <c r="L150" s="46"/>
      <c r="M150" s="214" t="s">
        <v>19</v>
      </c>
      <c r="N150" s="215" t="s">
        <v>44</v>
      </c>
      <c r="O150" s="86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8" t="s">
        <v>321</v>
      </c>
      <c r="AT150" s="218" t="s">
        <v>148</v>
      </c>
      <c r="AU150" s="218" t="s">
        <v>81</v>
      </c>
      <c r="AY150" s="19" t="s">
        <v>147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19" t="s">
        <v>81</v>
      </c>
      <c r="BK150" s="219">
        <f>ROUND(I150*H150,2)</f>
        <v>0</v>
      </c>
      <c r="BL150" s="19" t="s">
        <v>321</v>
      </c>
      <c r="BM150" s="218" t="s">
        <v>2401</v>
      </c>
    </row>
    <row r="151" s="2" customFormat="1" ht="16.5" customHeight="1">
      <c r="A151" s="40"/>
      <c r="B151" s="41"/>
      <c r="C151" s="207" t="s">
        <v>639</v>
      </c>
      <c r="D151" s="207" t="s">
        <v>148</v>
      </c>
      <c r="E151" s="208" t="s">
        <v>2402</v>
      </c>
      <c r="F151" s="209" t="s">
        <v>2403</v>
      </c>
      <c r="G151" s="210" t="s">
        <v>429</v>
      </c>
      <c r="H151" s="211">
        <v>30</v>
      </c>
      <c r="I151" s="212"/>
      <c r="J151" s="213">
        <f>ROUND(I151*H151,2)</f>
        <v>0</v>
      </c>
      <c r="K151" s="209" t="s">
        <v>19</v>
      </c>
      <c r="L151" s="46"/>
      <c r="M151" s="214" t="s">
        <v>19</v>
      </c>
      <c r="N151" s="215" t="s">
        <v>44</v>
      </c>
      <c r="O151" s="86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8" t="s">
        <v>321</v>
      </c>
      <c r="AT151" s="218" t="s">
        <v>148</v>
      </c>
      <c r="AU151" s="218" t="s">
        <v>81</v>
      </c>
      <c r="AY151" s="19" t="s">
        <v>147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19" t="s">
        <v>81</v>
      </c>
      <c r="BK151" s="219">
        <f>ROUND(I151*H151,2)</f>
        <v>0</v>
      </c>
      <c r="BL151" s="19" t="s">
        <v>321</v>
      </c>
      <c r="BM151" s="218" t="s">
        <v>2404</v>
      </c>
    </row>
    <row r="152" s="2" customFormat="1" ht="16.5" customHeight="1">
      <c r="A152" s="40"/>
      <c r="B152" s="41"/>
      <c r="C152" s="207" t="s">
        <v>646</v>
      </c>
      <c r="D152" s="207" t="s">
        <v>148</v>
      </c>
      <c r="E152" s="208" t="s">
        <v>2405</v>
      </c>
      <c r="F152" s="209" t="s">
        <v>2406</v>
      </c>
      <c r="G152" s="210" t="s">
        <v>429</v>
      </c>
      <c r="H152" s="211">
        <v>22</v>
      </c>
      <c r="I152" s="212"/>
      <c r="J152" s="213">
        <f>ROUND(I152*H152,2)</f>
        <v>0</v>
      </c>
      <c r="K152" s="209" t="s">
        <v>19</v>
      </c>
      <c r="L152" s="46"/>
      <c r="M152" s="214" t="s">
        <v>19</v>
      </c>
      <c r="N152" s="215" t="s">
        <v>44</v>
      </c>
      <c r="O152" s="86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8" t="s">
        <v>321</v>
      </c>
      <c r="AT152" s="218" t="s">
        <v>148</v>
      </c>
      <c r="AU152" s="218" t="s">
        <v>81</v>
      </c>
      <c r="AY152" s="19" t="s">
        <v>147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19" t="s">
        <v>81</v>
      </c>
      <c r="BK152" s="219">
        <f>ROUND(I152*H152,2)</f>
        <v>0</v>
      </c>
      <c r="BL152" s="19" t="s">
        <v>321</v>
      </c>
      <c r="BM152" s="218" t="s">
        <v>2407</v>
      </c>
    </row>
    <row r="153" s="2" customFormat="1" ht="21.75" customHeight="1">
      <c r="A153" s="40"/>
      <c r="B153" s="41"/>
      <c r="C153" s="207" t="s">
        <v>652</v>
      </c>
      <c r="D153" s="207" t="s">
        <v>148</v>
      </c>
      <c r="E153" s="208" t="s">
        <v>2408</v>
      </c>
      <c r="F153" s="209" t="s">
        <v>2409</v>
      </c>
      <c r="G153" s="210" t="s">
        <v>1339</v>
      </c>
      <c r="H153" s="283"/>
      <c r="I153" s="212"/>
      <c r="J153" s="213">
        <f>ROUND(I153*H153,2)</f>
        <v>0</v>
      </c>
      <c r="K153" s="209" t="s">
        <v>19</v>
      </c>
      <c r="L153" s="46"/>
      <c r="M153" s="214" t="s">
        <v>19</v>
      </c>
      <c r="N153" s="215" t="s">
        <v>44</v>
      </c>
      <c r="O153" s="86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8" t="s">
        <v>321</v>
      </c>
      <c r="AT153" s="218" t="s">
        <v>148</v>
      </c>
      <c r="AU153" s="218" t="s">
        <v>81</v>
      </c>
      <c r="AY153" s="19" t="s">
        <v>147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19" t="s">
        <v>81</v>
      </c>
      <c r="BK153" s="219">
        <f>ROUND(I153*H153,2)</f>
        <v>0</v>
      </c>
      <c r="BL153" s="19" t="s">
        <v>321</v>
      </c>
      <c r="BM153" s="218" t="s">
        <v>2410</v>
      </c>
    </row>
    <row r="154" s="11" customFormat="1" ht="25.92" customHeight="1">
      <c r="A154" s="11"/>
      <c r="B154" s="193"/>
      <c r="C154" s="194"/>
      <c r="D154" s="195" t="s">
        <v>72</v>
      </c>
      <c r="E154" s="196" t="s">
        <v>2411</v>
      </c>
      <c r="F154" s="196" t="s">
        <v>2412</v>
      </c>
      <c r="G154" s="194"/>
      <c r="H154" s="194"/>
      <c r="I154" s="197"/>
      <c r="J154" s="198">
        <f>BK154</f>
        <v>0</v>
      </c>
      <c r="K154" s="194"/>
      <c r="L154" s="199"/>
      <c r="M154" s="200"/>
      <c r="N154" s="201"/>
      <c r="O154" s="201"/>
      <c r="P154" s="202">
        <f>SUM(P155:P209)</f>
        <v>0</v>
      </c>
      <c r="Q154" s="201"/>
      <c r="R154" s="202">
        <f>SUM(R155:R209)</f>
        <v>0</v>
      </c>
      <c r="S154" s="201"/>
      <c r="T154" s="203">
        <f>SUM(T155:T209)</f>
        <v>0</v>
      </c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R154" s="204" t="s">
        <v>83</v>
      </c>
      <c r="AT154" s="205" t="s">
        <v>72</v>
      </c>
      <c r="AU154" s="205" t="s">
        <v>73</v>
      </c>
      <c r="AY154" s="204" t="s">
        <v>147</v>
      </c>
      <c r="BK154" s="206">
        <f>SUM(BK155:BK209)</f>
        <v>0</v>
      </c>
    </row>
    <row r="155" s="2" customFormat="1" ht="16.5" customHeight="1">
      <c r="A155" s="40"/>
      <c r="B155" s="41"/>
      <c r="C155" s="207" t="s">
        <v>1013</v>
      </c>
      <c r="D155" s="207" t="s">
        <v>148</v>
      </c>
      <c r="E155" s="208" t="s">
        <v>2413</v>
      </c>
      <c r="F155" s="209" t="s">
        <v>2414</v>
      </c>
      <c r="G155" s="210" t="s">
        <v>429</v>
      </c>
      <c r="H155" s="211">
        <v>4</v>
      </c>
      <c r="I155" s="212"/>
      <c r="J155" s="213">
        <f>ROUND(I155*H155,2)</f>
        <v>0</v>
      </c>
      <c r="K155" s="209" t="s">
        <v>19</v>
      </c>
      <c r="L155" s="46"/>
      <c r="M155" s="214" t="s">
        <v>19</v>
      </c>
      <c r="N155" s="215" t="s">
        <v>44</v>
      </c>
      <c r="O155" s="86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8" t="s">
        <v>321</v>
      </c>
      <c r="AT155" s="218" t="s">
        <v>148</v>
      </c>
      <c r="AU155" s="218" t="s">
        <v>81</v>
      </c>
      <c r="AY155" s="19" t="s">
        <v>147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19" t="s">
        <v>81</v>
      </c>
      <c r="BK155" s="219">
        <f>ROUND(I155*H155,2)</f>
        <v>0</v>
      </c>
      <c r="BL155" s="19" t="s">
        <v>321</v>
      </c>
      <c r="BM155" s="218" t="s">
        <v>2415</v>
      </c>
    </row>
    <row r="156" s="2" customFormat="1" ht="16.5" customHeight="1">
      <c r="A156" s="40"/>
      <c r="B156" s="41"/>
      <c r="C156" s="207" t="s">
        <v>1025</v>
      </c>
      <c r="D156" s="207" t="s">
        <v>148</v>
      </c>
      <c r="E156" s="208" t="s">
        <v>2416</v>
      </c>
      <c r="F156" s="209" t="s">
        <v>2417</v>
      </c>
      <c r="G156" s="210" t="s">
        <v>429</v>
      </c>
      <c r="H156" s="211">
        <v>32</v>
      </c>
      <c r="I156" s="212"/>
      <c r="J156" s="213">
        <f>ROUND(I156*H156,2)</f>
        <v>0</v>
      </c>
      <c r="K156" s="209" t="s">
        <v>19</v>
      </c>
      <c r="L156" s="46"/>
      <c r="M156" s="214" t="s">
        <v>19</v>
      </c>
      <c r="N156" s="215" t="s">
        <v>44</v>
      </c>
      <c r="O156" s="86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8" t="s">
        <v>321</v>
      </c>
      <c r="AT156" s="218" t="s">
        <v>148</v>
      </c>
      <c r="AU156" s="218" t="s">
        <v>81</v>
      </c>
      <c r="AY156" s="19" t="s">
        <v>147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19" t="s">
        <v>81</v>
      </c>
      <c r="BK156" s="219">
        <f>ROUND(I156*H156,2)</f>
        <v>0</v>
      </c>
      <c r="BL156" s="19" t="s">
        <v>321</v>
      </c>
      <c r="BM156" s="218" t="s">
        <v>2418</v>
      </c>
    </row>
    <row r="157" s="2" customFormat="1" ht="16.5" customHeight="1">
      <c r="A157" s="40"/>
      <c r="B157" s="41"/>
      <c r="C157" s="207" t="s">
        <v>1030</v>
      </c>
      <c r="D157" s="207" t="s">
        <v>148</v>
      </c>
      <c r="E157" s="208" t="s">
        <v>2419</v>
      </c>
      <c r="F157" s="209" t="s">
        <v>2420</v>
      </c>
      <c r="G157" s="210" t="s">
        <v>429</v>
      </c>
      <c r="H157" s="211">
        <v>20</v>
      </c>
      <c r="I157" s="212"/>
      <c r="J157" s="213">
        <f>ROUND(I157*H157,2)</f>
        <v>0</v>
      </c>
      <c r="K157" s="209" t="s">
        <v>19</v>
      </c>
      <c r="L157" s="46"/>
      <c r="M157" s="214" t="s">
        <v>19</v>
      </c>
      <c r="N157" s="215" t="s">
        <v>44</v>
      </c>
      <c r="O157" s="86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8" t="s">
        <v>321</v>
      </c>
      <c r="AT157" s="218" t="s">
        <v>148</v>
      </c>
      <c r="AU157" s="218" t="s">
        <v>81</v>
      </c>
      <c r="AY157" s="19" t="s">
        <v>147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19" t="s">
        <v>81</v>
      </c>
      <c r="BK157" s="219">
        <f>ROUND(I157*H157,2)</f>
        <v>0</v>
      </c>
      <c r="BL157" s="19" t="s">
        <v>321</v>
      </c>
      <c r="BM157" s="218" t="s">
        <v>2421</v>
      </c>
    </row>
    <row r="158" s="2" customFormat="1" ht="21.75" customHeight="1">
      <c r="A158" s="40"/>
      <c r="B158" s="41"/>
      <c r="C158" s="207" t="s">
        <v>1039</v>
      </c>
      <c r="D158" s="207" t="s">
        <v>148</v>
      </c>
      <c r="E158" s="208" t="s">
        <v>2422</v>
      </c>
      <c r="F158" s="209" t="s">
        <v>2423</v>
      </c>
      <c r="G158" s="210" t="s">
        <v>436</v>
      </c>
      <c r="H158" s="211">
        <v>0.043999999999999997</v>
      </c>
      <c r="I158" s="212"/>
      <c r="J158" s="213">
        <f>ROUND(I158*H158,2)</f>
        <v>0</v>
      </c>
      <c r="K158" s="209" t="s">
        <v>19</v>
      </c>
      <c r="L158" s="46"/>
      <c r="M158" s="214" t="s">
        <v>19</v>
      </c>
      <c r="N158" s="215" t="s">
        <v>44</v>
      </c>
      <c r="O158" s="86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8" t="s">
        <v>321</v>
      </c>
      <c r="AT158" s="218" t="s">
        <v>148</v>
      </c>
      <c r="AU158" s="218" t="s">
        <v>81</v>
      </c>
      <c r="AY158" s="19" t="s">
        <v>147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19" t="s">
        <v>81</v>
      </c>
      <c r="BK158" s="219">
        <f>ROUND(I158*H158,2)</f>
        <v>0</v>
      </c>
      <c r="BL158" s="19" t="s">
        <v>321</v>
      </c>
      <c r="BM158" s="218" t="s">
        <v>2424</v>
      </c>
    </row>
    <row r="159" s="2" customFormat="1" ht="16.5" customHeight="1">
      <c r="A159" s="40"/>
      <c r="B159" s="41"/>
      <c r="C159" s="207" t="s">
        <v>1045</v>
      </c>
      <c r="D159" s="207" t="s">
        <v>148</v>
      </c>
      <c r="E159" s="208" t="s">
        <v>2425</v>
      </c>
      <c r="F159" s="209" t="s">
        <v>2426</v>
      </c>
      <c r="G159" s="210" t="s">
        <v>429</v>
      </c>
      <c r="H159" s="211">
        <v>2</v>
      </c>
      <c r="I159" s="212"/>
      <c r="J159" s="213">
        <f>ROUND(I159*H159,2)</f>
        <v>0</v>
      </c>
      <c r="K159" s="209" t="s">
        <v>19</v>
      </c>
      <c r="L159" s="46"/>
      <c r="M159" s="214" t="s">
        <v>19</v>
      </c>
      <c r="N159" s="215" t="s">
        <v>44</v>
      </c>
      <c r="O159" s="86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8" t="s">
        <v>321</v>
      </c>
      <c r="AT159" s="218" t="s">
        <v>148</v>
      </c>
      <c r="AU159" s="218" t="s">
        <v>81</v>
      </c>
      <c r="AY159" s="19" t="s">
        <v>147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19" t="s">
        <v>81</v>
      </c>
      <c r="BK159" s="219">
        <f>ROUND(I159*H159,2)</f>
        <v>0</v>
      </c>
      <c r="BL159" s="19" t="s">
        <v>321</v>
      </c>
      <c r="BM159" s="218" t="s">
        <v>2427</v>
      </c>
    </row>
    <row r="160" s="2" customFormat="1" ht="16.5" customHeight="1">
      <c r="A160" s="40"/>
      <c r="B160" s="41"/>
      <c r="C160" s="207" t="s">
        <v>724</v>
      </c>
      <c r="D160" s="207" t="s">
        <v>148</v>
      </c>
      <c r="E160" s="208" t="s">
        <v>2428</v>
      </c>
      <c r="F160" s="209" t="s">
        <v>2429</v>
      </c>
      <c r="G160" s="210" t="s">
        <v>429</v>
      </c>
      <c r="H160" s="211">
        <v>17</v>
      </c>
      <c r="I160" s="212"/>
      <c r="J160" s="213">
        <f>ROUND(I160*H160,2)</f>
        <v>0</v>
      </c>
      <c r="K160" s="209" t="s">
        <v>19</v>
      </c>
      <c r="L160" s="46"/>
      <c r="M160" s="214" t="s">
        <v>19</v>
      </c>
      <c r="N160" s="215" t="s">
        <v>44</v>
      </c>
      <c r="O160" s="86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8" t="s">
        <v>321</v>
      </c>
      <c r="AT160" s="218" t="s">
        <v>148</v>
      </c>
      <c r="AU160" s="218" t="s">
        <v>81</v>
      </c>
      <c r="AY160" s="19" t="s">
        <v>147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19" t="s">
        <v>81</v>
      </c>
      <c r="BK160" s="219">
        <f>ROUND(I160*H160,2)</f>
        <v>0</v>
      </c>
      <c r="BL160" s="19" t="s">
        <v>321</v>
      </c>
      <c r="BM160" s="218" t="s">
        <v>2430</v>
      </c>
    </row>
    <row r="161" s="2" customFormat="1" ht="16.5" customHeight="1">
      <c r="A161" s="40"/>
      <c r="B161" s="41"/>
      <c r="C161" s="207" t="s">
        <v>1057</v>
      </c>
      <c r="D161" s="207" t="s">
        <v>148</v>
      </c>
      <c r="E161" s="208" t="s">
        <v>2431</v>
      </c>
      <c r="F161" s="209" t="s">
        <v>2432</v>
      </c>
      <c r="G161" s="210" t="s">
        <v>429</v>
      </c>
      <c r="H161" s="211">
        <v>2</v>
      </c>
      <c r="I161" s="212"/>
      <c r="J161" s="213">
        <f>ROUND(I161*H161,2)</f>
        <v>0</v>
      </c>
      <c r="K161" s="209" t="s">
        <v>19</v>
      </c>
      <c r="L161" s="46"/>
      <c r="M161" s="214" t="s">
        <v>19</v>
      </c>
      <c r="N161" s="215" t="s">
        <v>44</v>
      </c>
      <c r="O161" s="86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8" t="s">
        <v>321</v>
      </c>
      <c r="AT161" s="218" t="s">
        <v>148</v>
      </c>
      <c r="AU161" s="218" t="s">
        <v>81</v>
      </c>
      <c r="AY161" s="19" t="s">
        <v>147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19" t="s">
        <v>81</v>
      </c>
      <c r="BK161" s="219">
        <f>ROUND(I161*H161,2)</f>
        <v>0</v>
      </c>
      <c r="BL161" s="19" t="s">
        <v>321</v>
      </c>
      <c r="BM161" s="218" t="s">
        <v>2433</v>
      </c>
    </row>
    <row r="162" s="2" customFormat="1" ht="16.5" customHeight="1">
      <c r="A162" s="40"/>
      <c r="B162" s="41"/>
      <c r="C162" s="207" t="s">
        <v>1065</v>
      </c>
      <c r="D162" s="207" t="s">
        <v>148</v>
      </c>
      <c r="E162" s="208" t="s">
        <v>2434</v>
      </c>
      <c r="F162" s="209" t="s">
        <v>2435</v>
      </c>
      <c r="G162" s="210" t="s">
        <v>429</v>
      </c>
      <c r="H162" s="211">
        <v>37</v>
      </c>
      <c r="I162" s="212"/>
      <c r="J162" s="213">
        <f>ROUND(I162*H162,2)</f>
        <v>0</v>
      </c>
      <c r="K162" s="209" t="s">
        <v>19</v>
      </c>
      <c r="L162" s="46"/>
      <c r="M162" s="214" t="s">
        <v>19</v>
      </c>
      <c r="N162" s="215" t="s">
        <v>44</v>
      </c>
      <c r="O162" s="86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8" t="s">
        <v>321</v>
      </c>
      <c r="AT162" s="218" t="s">
        <v>148</v>
      </c>
      <c r="AU162" s="218" t="s">
        <v>81</v>
      </c>
      <c r="AY162" s="19" t="s">
        <v>147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19" t="s">
        <v>81</v>
      </c>
      <c r="BK162" s="219">
        <f>ROUND(I162*H162,2)</f>
        <v>0</v>
      </c>
      <c r="BL162" s="19" t="s">
        <v>321</v>
      </c>
      <c r="BM162" s="218" t="s">
        <v>2436</v>
      </c>
    </row>
    <row r="163" s="2" customFormat="1" ht="16.5" customHeight="1">
      <c r="A163" s="40"/>
      <c r="B163" s="41"/>
      <c r="C163" s="207" t="s">
        <v>1070</v>
      </c>
      <c r="D163" s="207" t="s">
        <v>148</v>
      </c>
      <c r="E163" s="208" t="s">
        <v>2437</v>
      </c>
      <c r="F163" s="209" t="s">
        <v>2438</v>
      </c>
      <c r="G163" s="210" t="s">
        <v>429</v>
      </c>
      <c r="H163" s="211">
        <v>3</v>
      </c>
      <c r="I163" s="212"/>
      <c r="J163" s="213">
        <f>ROUND(I163*H163,2)</f>
        <v>0</v>
      </c>
      <c r="K163" s="209" t="s">
        <v>19</v>
      </c>
      <c r="L163" s="46"/>
      <c r="M163" s="214" t="s">
        <v>19</v>
      </c>
      <c r="N163" s="215" t="s">
        <v>44</v>
      </c>
      <c r="O163" s="86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8" t="s">
        <v>321</v>
      </c>
      <c r="AT163" s="218" t="s">
        <v>148</v>
      </c>
      <c r="AU163" s="218" t="s">
        <v>81</v>
      </c>
      <c r="AY163" s="19" t="s">
        <v>147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19" t="s">
        <v>81</v>
      </c>
      <c r="BK163" s="219">
        <f>ROUND(I163*H163,2)</f>
        <v>0</v>
      </c>
      <c r="BL163" s="19" t="s">
        <v>321</v>
      </c>
      <c r="BM163" s="218" t="s">
        <v>2439</v>
      </c>
    </row>
    <row r="164" s="2" customFormat="1" ht="16.5" customHeight="1">
      <c r="A164" s="40"/>
      <c r="B164" s="41"/>
      <c r="C164" s="207" t="s">
        <v>1074</v>
      </c>
      <c r="D164" s="207" t="s">
        <v>148</v>
      </c>
      <c r="E164" s="208" t="s">
        <v>2440</v>
      </c>
      <c r="F164" s="209" t="s">
        <v>2441</v>
      </c>
      <c r="G164" s="210" t="s">
        <v>429</v>
      </c>
      <c r="H164" s="211">
        <v>17</v>
      </c>
      <c r="I164" s="212"/>
      <c r="J164" s="213">
        <f>ROUND(I164*H164,2)</f>
        <v>0</v>
      </c>
      <c r="K164" s="209" t="s">
        <v>19</v>
      </c>
      <c r="L164" s="46"/>
      <c r="M164" s="214" t="s">
        <v>19</v>
      </c>
      <c r="N164" s="215" t="s">
        <v>44</v>
      </c>
      <c r="O164" s="86"/>
      <c r="P164" s="216">
        <f>O164*H164</f>
        <v>0</v>
      </c>
      <c r="Q164" s="216">
        <v>0</v>
      </c>
      <c r="R164" s="216">
        <f>Q164*H164</f>
        <v>0</v>
      </c>
      <c r="S164" s="216">
        <v>0</v>
      </c>
      <c r="T164" s="217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8" t="s">
        <v>321</v>
      </c>
      <c r="AT164" s="218" t="s">
        <v>148</v>
      </c>
      <c r="AU164" s="218" t="s">
        <v>81</v>
      </c>
      <c r="AY164" s="19" t="s">
        <v>147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19" t="s">
        <v>81</v>
      </c>
      <c r="BK164" s="219">
        <f>ROUND(I164*H164,2)</f>
        <v>0</v>
      </c>
      <c r="BL164" s="19" t="s">
        <v>321</v>
      </c>
      <c r="BM164" s="218" t="s">
        <v>2442</v>
      </c>
    </row>
    <row r="165" s="2" customFormat="1" ht="16.5" customHeight="1">
      <c r="A165" s="40"/>
      <c r="B165" s="41"/>
      <c r="C165" s="207" t="s">
        <v>1083</v>
      </c>
      <c r="D165" s="207" t="s">
        <v>148</v>
      </c>
      <c r="E165" s="208" t="s">
        <v>2443</v>
      </c>
      <c r="F165" s="209" t="s">
        <v>2444</v>
      </c>
      <c r="G165" s="210" t="s">
        <v>429</v>
      </c>
      <c r="H165" s="211">
        <v>2</v>
      </c>
      <c r="I165" s="212"/>
      <c r="J165" s="213">
        <f>ROUND(I165*H165,2)</f>
        <v>0</v>
      </c>
      <c r="K165" s="209" t="s">
        <v>19</v>
      </c>
      <c r="L165" s="46"/>
      <c r="M165" s="214" t="s">
        <v>19</v>
      </c>
      <c r="N165" s="215" t="s">
        <v>44</v>
      </c>
      <c r="O165" s="86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8" t="s">
        <v>321</v>
      </c>
      <c r="AT165" s="218" t="s">
        <v>148</v>
      </c>
      <c r="AU165" s="218" t="s">
        <v>81</v>
      </c>
      <c r="AY165" s="19" t="s">
        <v>147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19" t="s">
        <v>81</v>
      </c>
      <c r="BK165" s="219">
        <f>ROUND(I165*H165,2)</f>
        <v>0</v>
      </c>
      <c r="BL165" s="19" t="s">
        <v>321</v>
      </c>
      <c r="BM165" s="218" t="s">
        <v>2445</v>
      </c>
    </row>
    <row r="166" s="2" customFormat="1" ht="16.5" customHeight="1">
      <c r="A166" s="40"/>
      <c r="B166" s="41"/>
      <c r="C166" s="207" t="s">
        <v>1092</v>
      </c>
      <c r="D166" s="207" t="s">
        <v>148</v>
      </c>
      <c r="E166" s="208" t="s">
        <v>2446</v>
      </c>
      <c r="F166" s="209" t="s">
        <v>2447</v>
      </c>
      <c r="G166" s="210" t="s">
        <v>429</v>
      </c>
      <c r="H166" s="211">
        <v>4</v>
      </c>
      <c r="I166" s="212"/>
      <c r="J166" s="213">
        <f>ROUND(I166*H166,2)</f>
        <v>0</v>
      </c>
      <c r="K166" s="209" t="s">
        <v>19</v>
      </c>
      <c r="L166" s="46"/>
      <c r="M166" s="214" t="s">
        <v>19</v>
      </c>
      <c r="N166" s="215" t="s">
        <v>44</v>
      </c>
      <c r="O166" s="86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8" t="s">
        <v>321</v>
      </c>
      <c r="AT166" s="218" t="s">
        <v>148</v>
      </c>
      <c r="AU166" s="218" t="s">
        <v>81</v>
      </c>
      <c r="AY166" s="19" t="s">
        <v>147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19" t="s">
        <v>81</v>
      </c>
      <c r="BK166" s="219">
        <f>ROUND(I166*H166,2)</f>
        <v>0</v>
      </c>
      <c r="BL166" s="19" t="s">
        <v>321</v>
      </c>
      <c r="BM166" s="218" t="s">
        <v>2448</v>
      </c>
    </row>
    <row r="167" s="2" customFormat="1" ht="16.5" customHeight="1">
      <c r="A167" s="40"/>
      <c r="B167" s="41"/>
      <c r="C167" s="207" t="s">
        <v>1097</v>
      </c>
      <c r="D167" s="207" t="s">
        <v>148</v>
      </c>
      <c r="E167" s="208" t="s">
        <v>2449</v>
      </c>
      <c r="F167" s="209" t="s">
        <v>2450</v>
      </c>
      <c r="G167" s="210" t="s">
        <v>429</v>
      </c>
      <c r="H167" s="211">
        <v>2</v>
      </c>
      <c r="I167" s="212"/>
      <c r="J167" s="213">
        <f>ROUND(I167*H167,2)</f>
        <v>0</v>
      </c>
      <c r="K167" s="209" t="s">
        <v>19</v>
      </c>
      <c r="L167" s="46"/>
      <c r="M167" s="214" t="s">
        <v>19</v>
      </c>
      <c r="N167" s="215" t="s">
        <v>44</v>
      </c>
      <c r="O167" s="86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8" t="s">
        <v>321</v>
      </c>
      <c r="AT167" s="218" t="s">
        <v>148</v>
      </c>
      <c r="AU167" s="218" t="s">
        <v>81</v>
      </c>
      <c r="AY167" s="19" t="s">
        <v>147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19" t="s">
        <v>81</v>
      </c>
      <c r="BK167" s="219">
        <f>ROUND(I167*H167,2)</f>
        <v>0</v>
      </c>
      <c r="BL167" s="19" t="s">
        <v>321</v>
      </c>
      <c r="BM167" s="218" t="s">
        <v>2451</v>
      </c>
    </row>
    <row r="168" s="2" customFormat="1" ht="21.75" customHeight="1">
      <c r="A168" s="40"/>
      <c r="B168" s="41"/>
      <c r="C168" s="207" t="s">
        <v>1102</v>
      </c>
      <c r="D168" s="207" t="s">
        <v>148</v>
      </c>
      <c r="E168" s="208" t="s">
        <v>2452</v>
      </c>
      <c r="F168" s="209" t="s">
        <v>2453</v>
      </c>
      <c r="G168" s="210" t="s">
        <v>429</v>
      </c>
      <c r="H168" s="211">
        <v>2</v>
      </c>
      <c r="I168" s="212"/>
      <c r="J168" s="213">
        <f>ROUND(I168*H168,2)</f>
        <v>0</v>
      </c>
      <c r="K168" s="209" t="s">
        <v>19</v>
      </c>
      <c r="L168" s="46"/>
      <c r="M168" s="214" t="s">
        <v>19</v>
      </c>
      <c r="N168" s="215" t="s">
        <v>44</v>
      </c>
      <c r="O168" s="86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8" t="s">
        <v>321</v>
      </c>
      <c r="AT168" s="218" t="s">
        <v>148</v>
      </c>
      <c r="AU168" s="218" t="s">
        <v>81</v>
      </c>
      <c r="AY168" s="19" t="s">
        <v>147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19" t="s">
        <v>81</v>
      </c>
      <c r="BK168" s="219">
        <f>ROUND(I168*H168,2)</f>
        <v>0</v>
      </c>
      <c r="BL168" s="19" t="s">
        <v>321</v>
      </c>
      <c r="BM168" s="218" t="s">
        <v>2454</v>
      </c>
    </row>
    <row r="169" s="2" customFormat="1" ht="21.75" customHeight="1">
      <c r="A169" s="40"/>
      <c r="B169" s="41"/>
      <c r="C169" s="207" t="s">
        <v>1107</v>
      </c>
      <c r="D169" s="207" t="s">
        <v>148</v>
      </c>
      <c r="E169" s="208" t="s">
        <v>2455</v>
      </c>
      <c r="F169" s="209" t="s">
        <v>2456</v>
      </c>
      <c r="G169" s="210" t="s">
        <v>429</v>
      </c>
      <c r="H169" s="211">
        <v>12</v>
      </c>
      <c r="I169" s="212"/>
      <c r="J169" s="213">
        <f>ROUND(I169*H169,2)</f>
        <v>0</v>
      </c>
      <c r="K169" s="209" t="s">
        <v>19</v>
      </c>
      <c r="L169" s="46"/>
      <c r="M169" s="214" t="s">
        <v>19</v>
      </c>
      <c r="N169" s="215" t="s">
        <v>44</v>
      </c>
      <c r="O169" s="86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8" t="s">
        <v>321</v>
      </c>
      <c r="AT169" s="218" t="s">
        <v>148</v>
      </c>
      <c r="AU169" s="218" t="s">
        <v>81</v>
      </c>
      <c r="AY169" s="19" t="s">
        <v>147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19" t="s">
        <v>81</v>
      </c>
      <c r="BK169" s="219">
        <f>ROUND(I169*H169,2)</f>
        <v>0</v>
      </c>
      <c r="BL169" s="19" t="s">
        <v>321</v>
      </c>
      <c r="BM169" s="218" t="s">
        <v>2457</v>
      </c>
    </row>
    <row r="170" s="2" customFormat="1" ht="21.75" customHeight="1">
      <c r="A170" s="40"/>
      <c r="B170" s="41"/>
      <c r="C170" s="207" t="s">
        <v>1112</v>
      </c>
      <c r="D170" s="207" t="s">
        <v>148</v>
      </c>
      <c r="E170" s="208" t="s">
        <v>2458</v>
      </c>
      <c r="F170" s="209" t="s">
        <v>2459</v>
      </c>
      <c r="G170" s="210" t="s">
        <v>429</v>
      </c>
      <c r="H170" s="211">
        <v>1</v>
      </c>
      <c r="I170" s="212"/>
      <c r="J170" s="213">
        <f>ROUND(I170*H170,2)</f>
        <v>0</v>
      </c>
      <c r="K170" s="209" t="s">
        <v>19</v>
      </c>
      <c r="L170" s="46"/>
      <c r="M170" s="214" t="s">
        <v>19</v>
      </c>
      <c r="N170" s="215" t="s">
        <v>44</v>
      </c>
      <c r="O170" s="86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8" t="s">
        <v>321</v>
      </c>
      <c r="AT170" s="218" t="s">
        <v>148</v>
      </c>
      <c r="AU170" s="218" t="s">
        <v>81</v>
      </c>
      <c r="AY170" s="19" t="s">
        <v>147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19" t="s">
        <v>81</v>
      </c>
      <c r="BK170" s="219">
        <f>ROUND(I170*H170,2)</f>
        <v>0</v>
      </c>
      <c r="BL170" s="19" t="s">
        <v>321</v>
      </c>
      <c r="BM170" s="218" t="s">
        <v>2460</v>
      </c>
    </row>
    <row r="171" s="2" customFormat="1" ht="21.75" customHeight="1">
      <c r="A171" s="40"/>
      <c r="B171" s="41"/>
      <c r="C171" s="207" t="s">
        <v>1123</v>
      </c>
      <c r="D171" s="207" t="s">
        <v>148</v>
      </c>
      <c r="E171" s="208" t="s">
        <v>2461</v>
      </c>
      <c r="F171" s="209" t="s">
        <v>2462</v>
      </c>
      <c r="G171" s="210" t="s">
        <v>429</v>
      </c>
      <c r="H171" s="211">
        <v>3</v>
      </c>
      <c r="I171" s="212"/>
      <c r="J171" s="213">
        <f>ROUND(I171*H171,2)</f>
        <v>0</v>
      </c>
      <c r="K171" s="209" t="s">
        <v>19</v>
      </c>
      <c r="L171" s="46"/>
      <c r="M171" s="214" t="s">
        <v>19</v>
      </c>
      <c r="N171" s="215" t="s">
        <v>44</v>
      </c>
      <c r="O171" s="86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8" t="s">
        <v>321</v>
      </c>
      <c r="AT171" s="218" t="s">
        <v>148</v>
      </c>
      <c r="AU171" s="218" t="s">
        <v>81</v>
      </c>
      <c r="AY171" s="19" t="s">
        <v>147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19" t="s">
        <v>81</v>
      </c>
      <c r="BK171" s="219">
        <f>ROUND(I171*H171,2)</f>
        <v>0</v>
      </c>
      <c r="BL171" s="19" t="s">
        <v>321</v>
      </c>
      <c r="BM171" s="218" t="s">
        <v>2463</v>
      </c>
    </row>
    <row r="172" s="2" customFormat="1" ht="16.5" customHeight="1">
      <c r="A172" s="40"/>
      <c r="B172" s="41"/>
      <c r="C172" s="207" t="s">
        <v>1131</v>
      </c>
      <c r="D172" s="207" t="s">
        <v>148</v>
      </c>
      <c r="E172" s="208" t="s">
        <v>2464</v>
      </c>
      <c r="F172" s="209" t="s">
        <v>2465</v>
      </c>
      <c r="G172" s="210" t="s">
        <v>429</v>
      </c>
      <c r="H172" s="211">
        <v>2</v>
      </c>
      <c r="I172" s="212"/>
      <c r="J172" s="213">
        <f>ROUND(I172*H172,2)</f>
        <v>0</v>
      </c>
      <c r="K172" s="209" t="s">
        <v>19</v>
      </c>
      <c r="L172" s="46"/>
      <c r="M172" s="214" t="s">
        <v>19</v>
      </c>
      <c r="N172" s="215" t="s">
        <v>44</v>
      </c>
      <c r="O172" s="86"/>
      <c r="P172" s="216">
        <f>O172*H172</f>
        <v>0</v>
      </c>
      <c r="Q172" s="216">
        <v>0</v>
      </c>
      <c r="R172" s="216">
        <f>Q172*H172</f>
        <v>0</v>
      </c>
      <c r="S172" s="216">
        <v>0</v>
      </c>
      <c r="T172" s="217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8" t="s">
        <v>321</v>
      </c>
      <c r="AT172" s="218" t="s">
        <v>148</v>
      </c>
      <c r="AU172" s="218" t="s">
        <v>81</v>
      </c>
      <c r="AY172" s="19" t="s">
        <v>147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19" t="s">
        <v>81</v>
      </c>
      <c r="BK172" s="219">
        <f>ROUND(I172*H172,2)</f>
        <v>0</v>
      </c>
      <c r="BL172" s="19" t="s">
        <v>321</v>
      </c>
      <c r="BM172" s="218" t="s">
        <v>2466</v>
      </c>
    </row>
    <row r="173" s="2" customFormat="1" ht="16.5" customHeight="1">
      <c r="A173" s="40"/>
      <c r="B173" s="41"/>
      <c r="C173" s="207" t="s">
        <v>1137</v>
      </c>
      <c r="D173" s="207" t="s">
        <v>148</v>
      </c>
      <c r="E173" s="208" t="s">
        <v>2467</v>
      </c>
      <c r="F173" s="209" t="s">
        <v>2468</v>
      </c>
      <c r="G173" s="210" t="s">
        <v>429</v>
      </c>
      <c r="H173" s="211">
        <v>1</v>
      </c>
      <c r="I173" s="212"/>
      <c r="J173" s="213">
        <f>ROUND(I173*H173,2)</f>
        <v>0</v>
      </c>
      <c r="K173" s="209" t="s">
        <v>19</v>
      </c>
      <c r="L173" s="46"/>
      <c r="M173" s="214" t="s">
        <v>19</v>
      </c>
      <c r="N173" s="215" t="s">
        <v>44</v>
      </c>
      <c r="O173" s="86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8" t="s">
        <v>321</v>
      </c>
      <c r="AT173" s="218" t="s">
        <v>148</v>
      </c>
      <c r="AU173" s="218" t="s">
        <v>81</v>
      </c>
      <c r="AY173" s="19" t="s">
        <v>147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19" t="s">
        <v>81</v>
      </c>
      <c r="BK173" s="219">
        <f>ROUND(I173*H173,2)</f>
        <v>0</v>
      </c>
      <c r="BL173" s="19" t="s">
        <v>321</v>
      </c>
      <c r="BM173" s="218" t="s">
        <v>2469</v>
      </c>
    </row>
    <row r="174" s="2" customFormat="1" ht="16.5" customHeight="1">
      <c r="A174" s="40"/>
      <c r="B174" s="41"/>
      <c r="C174" s="207" t="s">
        <v>1142</v>
      </c>
      <c r="D174" s="207" t="s">
        <v>148</v>
      </c>
      <c r="E174" s="208" t="s">
        <v>2470</v>
      </c>
      <c r="F174" s="209" t="s">
        <v>2471</v>
      </c>
      <c r="G174" s="210" t="s">
        <v>429</v>
      </c>
      <c r="H174" s="211">
        <v>5</v>
      </c>
      <c r="I174" s="212"/>
      <c r="J174" s="213">
        <f>ROUND(I174*H174,2)</f>
        <v>0</v>
      </c>
      <c r="K174" s="209" t="s">
        <v>19</v>
      </c>
      <c r="L174" s="46"/>
      <c r="M174" s="214" t="s">
        <v>19</v>
      </c>
      <c r="N174" s="215" t="s">
        <v>44</v>
      </c>
      <c r="O174" s="86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8" t="s">
        <v>321</v>
      </c>
      <c r="AT174" s="218" t="s">
        <v>148</v>
      </c>
      <c r="AU174" s="218" t="s">
        <v>81</v>
      </c>
      <c r="AY174" s="19" t="s">
        <v>147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19" t="s">
        <v>81</v>
      </c>
      <c r="BK174" s="219">
        <f>ROUND(I174*H174,2)</f>
        <v>0</v>
      </c>
      <c r="BL174" s="19" t="s">
        <v>321</v>
      </c>
      <c r="BM174" s="218" t="s">
        <v>2472</v>
      </c>
    </row>
    <row r="175" s="2" customFormat="1" ht="16.5" customHeight="1">
      <c r="A175" s="40"/>
      <c r="B175" s="41"/>
      <c r="C175" s="207" t="s">
        <v>1146</v>
      </c>
      <c r="D175" s="207" t="s">
        <v>148</v>
      </c>
      <c r="E175" s="208" t="s">
        <v>2473</v>
      </c>
      <c r="F175" s="209" t="s">
        <v>2474</v>
      </c>
      <c r="G175" s="210" t="s">
        <v>429</v>
      </c>
      <c r="H175" s="211">
        <v>2</v>
      </c>
      <c r="I175" s="212"/>
      <c r="J175" s="213">
        <f>ROUND(I175*H175,2)</f>
        <v>0</v>
      </c>
      <c r="K175" s="209" t="s">
        <v>19</v>
      </c>
      <c r="L175" s="46"/>
      <c r="M175" s="214" t="s">
        <v>19</v>
      </c>
      <c r="N175" s="215" t="s">
        <v>44</v>
      </c>
      <c r="O175" s="86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8" t="s">
        <v>321</v>
      </c>
      <c r="AT175" s="218" t="s">
        <v>148</v>
      </c>
      <c r="AU175" s="218" t="s">
        <v>81</v>
      </c>
      <c r="AY175" s="19" t="s">
        <v>147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19" t="s">
        <v>81</v>
      </c>
      <c r="BK175" s="219">
        <f>ROUND(I175*H175,2)</f>
        <v>0</v>
      </c>
      <c r="BL175" s="19" t="s">
        <v>321</v>
      </c>
      <c r="BM175" s="218" t="s">
        <v>2475</v>
      </c>
    </row>
    <row r="176" s="2" customFormat="1" ht="16.5" customHeight="1">
      <c r="A176" s="40"/>
      <c r="B176" s="41"/>
      <c r="C176" s="207" t="s">
        <v>1151</v>
      </c>
      <c r="D176" s="207" t="s">
        <v>148</v>
      </c>
      <c r="E176" s="208" t="s">
        <v>2476</v>
      </c>
      <c r="F176" s="209" t="s">
        <v>2477</v>
      </c>
      <c r="G176" s="210" t="s">
        <v>429</v>
      </c>
      <c r="H176" s="211">
        <v>2</v>
      </c>
      <c r="I176" s="212"/>
      <c r="J176" s="213">
        <f>ROUND(I176*H176,2)</f>
        <v>0</v>
      </c>
      <c r="K176" s="209" t="s">
        <v>19</v>
      </c>
      <c r="L176" s="46"/>
      <c r="M176" s="214" t="s">
        <v>19</v>
      </c>
      <c r="N176" s="215" t="s">
        <v>44</v>
      </c>
      <c r="O176" s="86"/>
      <c r="P176" s="216">
        <f>O176*H176</f>
        <v>0</v>
      </c>
      <c r="Q176" s="216">
        <v>0</v>
      </c>
      <c r="R176" s="216">
        <f>Q176*H176</f>
        <v>0</v>
      </c>
      <c r="S176" s="216">
        <v>0</v>
      </c>
      <c r="T176" s="217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8" t="s">
        <v>321</v>
      </c>
      <c r="AT176" s="218" t="s">
        <v>148</v>
      </c>
      <c r="AU176" s="218" t="s">
        <v>81</v>
      </c>
      <c r="AY176" s="19" t="s">
        <v>147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19" t="s">
        <v>81</v>
      </c>
      <c r="BK176" s="219">
        <f>ROUND(I176*H176,2)</f>
        <v>0</v>
      </c>
      <c r="BL176" s="19" t="s">
        <v>321</v>
      </c>
      <c r="BM176" s="218" t="s">
        <v>2478</v>
      </c>
    </row>
    <row r="177" s="2" customFormat="1" ht="16.5" customHeight="1">
      <c r="A177" s="40"/>
      <c r="B177" s="41"/>
      <c r="C177" s="207" t="s">
        <v>1155</v>
      </c>
      <c r="D177" s="207" t="s">
        <v>148</v>
      </c>
      <c r="E177" s="208" t="s">
        <v>2479</v>
      </c>
      <c r="F177" s="209" t="s">
        <v>2480</v>
      </c>
      <c r="G177" s="210" t="s">
        <v>429</v>
      </c>
      <c r="H177" s="211">
        <v>15</v>
      </c>
      <c r="I177" s="212"/>
      <c r="J177" s="213">
        <f>ROUND(I177*H177,2)</f>
        <v>0</v>
      </c>
      <c r="K177" s="209" t="s">
        <v>19</v>
      </c>
      <c r="L177" s="46"/>
      <c r="M177" s="214" t="s">
        <v>19</v>
      </c>
      <c r="N177" s="215" t="s">
        <v>44</v>
      </c>
      <c r="O177" s="86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8" t="s">
        <v>321</v>
      </c>
      <c r="AT177" s="218" t="s">
        <v>148</v>
      </c>
      <c r="AU177" s="218" t="s">
        <v>81</v>
      </c>
      <c r="AY177" s="19" t="s">
        <v>147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19" t="s">
        <v>81</v>
      </c>
      <c r="BK177" s="219">
        <f>ROUND(I177*H177,2)</f>
        <v>0</v>
      </c>
      <c r="BL177" s="19" t="s">
        <v>321</v>
      </c>
      <c r="BM177" s="218" t="s">
        <v>2481</v>
      </c>
    </row>
    <row r="178" s="2" customFormat="1" ht="16.5" customHeight="1">
      <c r="A178" s="40"/>
      <c r="B178" s="41"/>
      <c r="C178" s="207" t="s">
        <v>1162</v>
      </c>
      <c r="D178" s="207" t="s">
        <v>148</v>
      </c>
      <c r="E178" s="208" t="s">
        <v>2482</v>
      </c>
      <c r="F178" s="209" t="s">
        <v>2483</v>
      </c>
      <c r="G178" s="210" t="s">
        <v>429</v>
      </c>
      <c r="H178" s="211">
        <v>4</v>
      </c>
      <c r="I178" s="212"/>
      <c r="J178" s="213">
        <f>ROUND(I178*H178,2)</f>
        <v>0</v>
      </c>
      <c r="K178" s="209" t="s">
        <v>19</v>
      </c>
      <c r="L178" s="46"/>
      <c r="M178" s="214" t="s">
        <v>19</v>
      </c>
      <c r="N178" s="215" t="s">
        <v>44</v>
      </c>
      <c r="O178" s="86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8" t="s">
        <v>321</v>
      </c>
      <c r="AT178" s="218" t="s">
        <v>148</v>
      </c>
      <c r="AU178" s="218" t="s">
        <v>81</v>
      </c>
      <c r="AY178" s="19" t="s">
        <v>147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19" t="s">
        <v>81</v>
      </c>
      <c r="BK178" s="219">
        <f>ROUND(I178*H178,2)</f>
        <v>0</v>
      </c>
      <c r="BL178" s="19" t="s">
        <v>321</v>
      </c>
      <c r="BM178" s="218" t="s">
        <v>2484</v>
      </c>
    </row>
    <row r="179" s="2" customFormat="1" ht="16.5" customHeight="1">
      <c r="A179" s="40"/>
      <c r="B179" s="41"/>
      <c r="C179" s="207" t="s">
        <v>1171</v>
      </c>
      <c r="D179" s="207" t="s">
        <v>148</v>
      </c>
      <c r="E179" s="208" t="s">
        <v>2485</v>
      </c>
      <c r="F179" s="209" t="s">
        <v>2486</v>
      </c>
      <c r="G179" s="210" t="s">
        <v>429</v>
      </c>
      <c r="H179" s="211">
        <v>4</v>
      </c>
      <c r="I179" s="212"/>
      <c r="J179" s="213">
        <f>ROUND(I179*H179,2)</f>
        <v>0</v>
      </c>
      <c r="K179" s="209" t="s">
        <v>19</v>
      </c>
      <c r="L179" s="46"/>
      <c r="M179" s="214" t="s">
        <v>19</v>
      </c>
      <c r="N179" s="215" t="s">
        <v>44</v>
      </c>
      <c r="O179" s="86"/>
      <c r="P179" s="216">
        <f>O179*H179</f>
        <v>0</v>
      </c>
      <c r="Q179" s="216">
        <v>0</v>
      </c>
      <c r="R179" s="216">
        <f>Q179*H179</f>
        <v>0</v>
      </c>
      <c r="S179" s="216">
        <v>0</v>
      </c>
      <c r="T179" s="217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8" t="s">
        <v>321</v>
      </c>
      <c r="AT179" s="218" t="s">
        <v>148</v>
      </c>
      <c r="AU179" s="218" t="s">
        <v>81</v>
      </c>
      <c r="AY179" s="19" t="s">
        <v>147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19" t="s">
        <v>81</v>
      </c>
      <c r="BK179" s="219">
        <f>ROUND(I179*H179,2)</f>
        <v>0</v>
      </c>
      <c r="BL179" s="19" t="s">
        <v>321</v>
      </c>
      <c r="BM179" s="218" t="s">
        <v>2487</v>
      </c>
    </row>
    <row r="180" s="2" customFormat="1" ht="16.5" customHeight="1">
      <c r="A180" s="40"/>
      <c r="B180" s="41"/>
      <c r="C180" s="207" t="s">
        <v>1177</v>
      </c>
      <c r="D180" s="207" t="s">
        <v>148</v>
      </c>
      <c r="E180" s="208" t="s">
        <v>2488</v>
      </c>
      <c r="F180" s="209" t="s">
        <v>2489</v>
      </c>
      <c r="G180" s="210" t="s">
        <v>429</v>
      </c>
      <c r="H180" s="211">
        <v>2</v>
      </c>
      <c r="I180" s="212"/>
      <c r="J180" s="213">
        <f>ROUND(I180*H180,2)</f>
        <v>0</v>
      </c>
      <c r="K180" s="209" t="s">
        <v>19</v>
      </c>
      <c r="L180" s="46"/>
      <c r="M180" s="214" t="s">
        <v>19</v>
      </c>
      <c r="N180" s="215" t="s">
        <v>44</v>
      </c>
      <c r="O180" s="86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8" t="s">
        <v>321</v>
      </c>
      <c r="AT180" s="218" t="s">
        <v>148</v>
      </c>
      <c r="AU180" s="218" t="s">
        <v>81</v>
      </c>
      <c r="AY180" s="19" t="s">
        <v>147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19" t="s">
        <v>81</v>
      </c>
      <c r="BK180" s="219">
        <f>ROUND(I180*H180,2)</f>
        <v>0</v>
      </c>
      <c r="BL180" s="19" t="s">
        <v>321</v>
      </c>
      <c r="BM180" s="218" t="s">
        <v>2490</v>
      </c>
    </row>
    <row r="181" s="2" customFormat="1" ht="16.5" customHeight="1">
      <c r="A181" s="40"/>
      <c r="B181" s="41"/>
      <c r="C181" s="207" t="s">
        <v>1182</v>
      </c>
      <c r="D181" s="207" t="s">
        <v>148</v>
      </c>
      <c r="E181" s="208" t="s">
        <v>2491</v>
      </c>
      <c r="F181" s="209" t="s">
        <v>2492</v>
      </c>
      <c r="G181" s="210" t="s">
        <v>429</v>
      </c>
      <c r="H181" s="211">
        <v>2</v>
      </c>
      <c r="I181" s="212"/>
      <c r="J181" s="213">
        <f>ROUND(I181*H181,2)</f>
        <v>0</v>
      </c>
      <c r="K181" s="209" t="s">
        <v>19</v>
      </c>
      <c r="L181" s="46"/>
      <c r="M181" s="214" t="s">
        <v>19</v>
      </c>
      <c r="N181" s="215" t="s">
        <v>44</v>
      </c>
      <c r="O181" s="86"/>
      <c r="P181" s="216">
        <f>O181*H181</f>
        <v>0</v>
      </c>
      <c r="Q181" s="216">
        <v>0</v>
      </c>
      <c r="R181" s="216">
        <f>Q181*H181</f>
        <v>0</v>
      </c>
      <c r="S181" s="216">
        <v>0</v>
      </c>
      <c r="T181" s="217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8" t="s">
        <v>321</v>
      </c>
      <c r="AT181" s="218" t="s">
        <v>148</v>
      </c>
      <c r="AU181" s="218" t="s">
        <v>81</v>
      </c>
      <c r="AY181" s="19" t="s">
        <v>147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19" t="s">
        <v>81</v>
      </c>
      <c r="BK181" s="219">
        <f>ROUND(I181*H181,2)</f>
        <v>0</v>
      </c>
      <c r="BL181" s="19" t="s">
        <v>321</v>
      </c>
      <c r="BM181" s="218" t="s">
        <v>2493</v>
      </c>
    </row>
    <row r="182" s="2" customFormat="1" ht="16.5" customHeight="1">
      <c r="A182" s="40"/>
      <c r="B182" s="41"/>
      <c r="C182" s="207" t="s">
        <v>1187</v>
      </c>
      <c r="D182" s="207" t="s">
        <v>148</v>
      </c>
      <c r="E182" s="208" t="s">
        <v>2494</v>
      </c>
      <c r="F182" s="209" t="s">
        <v>2495</v>
      </c>
      <c r="G182" s="210" t="s">
        <v>429</v>
      </c>
      <c r="H182" s="211">
        <v>2</v>
      </c>
      <c r="I182" s="212"/>
      <c r="J182" s="213">
        <f>ROUND(I182*H182,2)</f>
        <v>0</v>
      </c>
      <c r="K182" s="209" t="s">
        <v>19</v>
      </c>
      <c r="L182" s="46"/>
      <c r="M182" s="214" t="s">
        <v>19</v>
      </c>
      <c r="N182" s="215" t="s">
        <v>44</v>
      </c>
      <c r="O182" s="86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8" t="s">
        <v>321</v>
      </c>
      <c r="AT182" s="218" t="s">
        <v>148</v>
      </c>
      <c r="AU182" s="218" t="s">
        <v>81</v>
      </c>
      <c r="AY182" s="19" t="s">
        <v>147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19" t="s">
        <v>81</v>
      </c>
      <c r="BK182" s="219">
        <f>ROUND(I182*H182,2)</f>
        <v>0</v>
      </c>
      <c r="BL182" s="19" t="s">
        <v>321</v>
      </c>
      <c r="BM182" s="218" t="s">
        <v>2496</v>
      </c>
    </row>
    <row r="183" s="2" customFormat="1" ht="16.5" customHeight="1">
      <c r="A183" s="40"/>
      <c r="B183" s="41"/>
      <c r="C183" s="207" t="s">
        <v>1192</v>
      </c>
      <c r="D183" s="207" t="s">
        <v>148</v>
      </c>
      <c r="E183" s="208" t="s">
        <v>2497</v>
      </c>
      <c r="F183" s="209" t="s">
        <v>2498</v>
      </c>
      <c r="G183" s="210" t="s">
        <v>429</v>
      </c>
      <c r="H183" s="211">
        <v>2</v>
      </c>
      <c r="I183" s="212"/>
      <c r="J183" s="213">
        <f>ROUND(I183*H183,2)</f>
        <v>0</v>
      </c>
      <c r="K183" s="209" t="s">
        <v>19</v>
      </c>
      <c r="L183" s="46"/>
      <c r="M183" s="214" t="s">
        <v>19</v>
      </c>
      <c r="N183" s="215" t="s">
        <v>44</v>
      </c>
      <c r="O183" s="86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8" t="s">
        <v>321</v>
      </c>
      <c r="AT183" s="218" t="s">
        <v>148</v>
      </c>
      <c r="AU183" s="218" t="s">
        <v>81</v>
      </c>
      <c r="AY183" s="19" t="s">
        <v>147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19" t="s">
        <v>81</v>
      </c>
      <c r="BK183" s="219">
        <f>ROUND(I183*H183,2)</f>
        <v>0</v>
      </c>
      <c r="BL183" s="19" t="s">
        <v>321</v>
      </c>
      <c r="BM183" s="218" t="s">
        <v>2499</v>
      </c>
    </row>
    <row r="184" s="2" customFormat="1" ht="16.5" customHeight="1">
      <c r="A184" s="40"/>
      <c r="B184" s="41"/>
      <c r="C184" s="207" t="s">
        <v>1197</v>
      </c>
      <c r="D184" s="207" t="s">
        <v>148</v>
      </c>
      <c r="E184" s="208" t="s">
        <v>2500</v>
      </c>
      <c r="F184" s="209" t="s">
        <v>2501</v>
      </c>
      <c r="G184" s="210" t="s">
        <v>429</v>
      </c>
      <c r="H184" s="211">
        <v>1</v>
      </c>
      <c r="I184" s="212"/>
      <c r="J184" s="213">
        <f>ROUND(I184*H184,2)</f>
        <v>0</v>
      </c>
      <c r="K184" s="209" t="s">
        <v>19</v>
      </c>
      <c r="L184" s="46"/>
      <c r="M184" s="214" t="s">
        <v>19</v>
      </c>
      <c r="N184" s="215" t="s">
        <v>44</v>
      </c>
      <c r="O184" s="86"/>
      <c r="P184" s="216">
        <f>O184*H184</f>
        <v>0</v>
      </c>
      <c r="Q184" s="216">
        <v>0</v>
      </c>
      <c r="R184" s="216">
        <f>Q184*H184</f>
        <v>0</v>
      </c>
      <c r="S184" s="216">
        <v>0</v>
      </c>
      <c r="T184" s="217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8" t="s">
        <v>321</v>
      </c>
      <c r="AT184" s="218" t="s">
        <v>148</v>
      </c>
      <c r="AU184" s="218" t="s">
        <v>81</v>
      </c>
      <c r="AY184" s="19" t="s">
        <v>147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19" t="s">
        <v>81</v>
      </c>
      <c r="BK184" s="219">
        <f>ROUND(I184*H184,2)</f>
        <v>0</v>
      </c>
      <c r="BL184" s="19" t="s">
        <v>321</v>
      </c>
      <c r="BM184" s="218" t="s">
        <v>2502</v>
      </c>
    </row>
    <row r="185" s="2" customFormat="1" ht="16.5" customHeight="1">
      <c r="A185" s="40"/>
      <c r="B185" s="41"/>
      <c r="C185" s="207" t="s">
        <v>1202</v>
      </c>
      <c r="D185" s="207" t="s">
        <v>148</v>
      </c>
      <c r="E185" s="208" t="s">
        <v>2503</v>
      </c>
      <c r="F185" s="209" t="s">
        <v>2504</v>
      </c>
      <c r="G185" s="210" t="s">
        <v>429</v>
      </c>
      <c r="H185" s="211">
        <v>17</v>
      </c>
      <c r="I185" s="212"/>
      <c r="J185" s="213">
        <f>ROUND(I185*H185,2)</f>
        <v>0</v>
      </c>
      <c r="K185" s="209" t="s">
        <v>19</v>
      </c>
      <c r="L185" s="46"/>
      <c r="M185" s="214" t="s">
        <v>19</v>
      </c>
      <c r="N185" s="215" t="s">
        <v>44</v>
      </c>
      <c r="O185" s="86"/>
      <c r="P185" s="216">
        <f>O185*H185</f>
        <v>0</v>
      </c>
      <c r="Q185" s="216">
        <v>0</v>
      </c>
      <c r="R185" s="216">
        <f>Q185*H185</f>
        <v>0</v>
      </c>
      <c r="S185" s="216">
        <v>0</v>
      </c>
      <c r="T185" s="217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8" t="s">
        <v>321</v>
      </c>
      <c r="AT185" s="218" t="s">
        <v>148</v>
      </c>
      <c r="AU185" s="218" t="s">
        <v>81</v>
      </c>
      <c r="AY185" s="19" t="s">
        <v>147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19" t="s">
        <v>81</v>
      </c>
      <c r="BK185" s="219">
        <f>ROUND(I185*H185,2)</f>
        <v>0</v>
      </c>
      <c r="BL185" s="19" t="s">
        <v>321</v>
      </c>
      <c r="BM185" s="218" t="s">
        <v>2505</v>
      </c>
    </row>
    <row r="186" s="2" customFormat="1" ht="21.75" customHeight="1">
      <c r="A186" s="40"/>
      <c r="B186" s="41"/>
      <c r="C186" s="207" t="s">
        <v>1207</v>
      </c>
      <c r="D186" s="207" t="s">
        <v>148</v>
      </c>
      <c r="E186" s="208" t="s">
        <v>2506</v>
      </c>
      <c r="F186" s="209" t="s">
        <v>2507</v>
      </c>
      <c r="G186" s="210" t="s">
        <v>429</v>
      </c>
      <c r="H186" s="211">
        <v>17</v>
      </c>
      <c r="I186" s="212"/>
      <c r="J186" s="213">
        <f>ROUND(I186*H186,2)</f>
        <v>0</v>
      </c>
      <c r="K186" s="209" t="s">
        <v>19</v>
      </c>
      <c r="L186" s="46"/>
      <c r="M186" s="214" t="s">
        <v>19</v>
      </c>
      <c r="N186" s="215" t="s">
        <v>44</v>
      </c>
      <c r="O186" s="86"/>
      <c r="P186" s="216">
        <f>O186*H186</f>
        <v>0</v>
      </c>
      <c r="Q186" s="216">
        <v>0</v>
      </c>
      <c r="R186" s="216">
        <f>Q186*H186</f>
        <v>0</v>
      </c>
      <c r="S186" s="216">
        <v>0</v>
      </c>
      <c r="T186" s="217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8" t="s">
        <v>321</v>
      </c>
      <c r="AT186" s="218" t="s">
        <v>148</v>
      </c>
      <c r="AU186" s="218" t="s">
        <v>81</v>
      </c>
      <c r="AY186" s="19" t="s">
        <v>147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19" t="s">
        <v>81</v>
      </c>
      <c r="BK186" s="219">
        <f>ROUND(I186*H186,2)</f>
        <v>0</v>
      </c>
      <c r="BL186" s="19" t="s">
        <v>321</v>
      </c>
      <c r="BM186" s="218" t="s">
        <v>2508</v>
      </c>
    </row>
    <row r="187" s="2" customFormat="1" ht="24.15" customHeight="1">
      <c r="A187" s="40"/>
      <c r="B187" s="41"/>
      <c r="C187" s="207" t="s">
        <v>1215</v>
      </c>
      <c r="D187" s="207" t="s">
        <v>148</v>
      </c>
      <c r="E187" s="208" t="s">
        <v>2509</v>
      </c>
      <c r="F187" s="209" t="s">
        <v>2510</v>
      </c>
      <c r="G187" s="210" t="s">
        <v>429</v>
      </c>
      <c r="H187" s="211">
        <v>5</v>
      </c>
      <c r="I187" s="212"/>
      <c r="J187" s="213">
        <f>ROUND(I187*H187,2)</f>
        <v>0</v>
      </c>
      <c r="K187" s="209" t="s">
        <v>19</v>
      </c>
      <c r="L187" s="46"/>
      <c r="M187" s="214" t="s">
        <v>19</v>
      </c>
      <c r="N187" s="215" t="s">
        <v>44</v>
      </c>
      <c r="O187" s="86"/>
      <c r="P187" s="216">
        <f>O187*H187</f>
        <v>0</v>
      </c>
      <c r="Q187" s="216">
        <v>0</v>
      </c>
      <c r="R187" s="216">
        <f>Q187*H187</f>
        <v>0</v>
      </c>
      <c r="S187" s="216">
        <v>0</v>
      </c>
      <c r="T187" s="217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8" t="s">
        <v>321</v>
      </c>
      <c r="AT187" s="218" t="s">
        <v>148</v>
      </c>
      <c r="AU187" s="218" t="s">
        <v>81</v>
      </c>
      <c r="AY187" s="19" t="s">
        <v>147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19" t="s">
        <v>81</v>
      </c>
      <c r="BK187" s="219">
        <f>ROUND(I187*H187,2)</f>
        <v>0</v>
      </c>
      <c r="BL187" s="19" t="s">
        <v>321</v>
      </c>
      <c r="BM187" s="218" t="s">
        <v>2511</v>
      </c>
    </row>
    <row r="188" s="2" customFormat="1" ht="24.15" customHeight="1">
      <c r="A188" s="40"/>
      <c r="B188" s="41"/>
      <c r="C188" s="207" t="s">
        <v>1222</v>
      </c>
      <c r="D188" s="207" t="s">
        <v>148</v>
      </c>
      <c r="E188" s="208" t="s">
        <v>2512</v>
      </c>
      <c r="F188" s="209" t="s">
        <v>2513</v>
      </c>
      <c r="G188" s="210" t="s">
        <v>429</v>
      </c>
      <c r="H188" s="211">
        <v>1</v>
      </c>
      <c r="I188" s="212"/>
      <c r="J188" s="213">
        <f>ROUND(I188*H188,2)</f>
        <v>0</v>
      </c>
      <c r="K188" s="209" t="s">
        <v>19</v>
      </c>
      <c r="L188" s="46"/>
      <c r="M188" s="214" t="s">
        <v>19</v>
      </c>
      <c r="N188" s="215" t="s">
        <v>44</v>
      </c>
      <c r="O188" s="86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8" t="s">
        <v>321</v>
      </c>
      <c r="AT188" s="218" t="s">
        <v>148</v>
      </c>
      <c r="AU188" s="218" t="s">
        <v>81</v>
      </c>
      <c r="AY188" s="19" t="s">
        <v>147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19" t="s">
        <v>81</v>
      </c>
      <c r="BK188" s="219">
        <f>ROUND(I188*H188,2)</f>
        <v>0</v>
      </c>
      <c r="BL188" s="19" t="s">
        <v>321</v>
      </c>
      <c r="BM188" s="218" t="s">
        <v>2514</v>
      </c>
    </row>
    <row r="189" s="2" customFormat="1" ht="24.15" customHeight="1">
      <c r="A189" s="40"/>
      <c r="B189" s="41"/>
      <c r="C189" s="207" t="s">
        <v>1231</v>
      </c>
      <c r="D189" s="207" t="s">
        <v>148</v>
      </c>
      <c r="E189" s="208" t="s">
        <v>2515</v>
      </c>
      <c r="F189" s="209" t="s">
        <v>2516</v>
      </c>
      <c r="G189" s="210" t="s">
        <v>429</v>
      </c>
      <c r="H189" s="211">
        <v>1</v>
      </c>
      <c r="I189" s="212"/>
      <c r="J189" s="213">
        <f>ROUND(I189*H189,2)</f>
        <v>0</v>
      </c>
      <c r="K189" s="209" t="s">
        <v>19</v>
      </c>
      <c r="L189" s="46"/>
      <c r="M189" s="214" t="s">
        <v>19</v>
      </c>
      <c r="N189" s="215" t="s">
        <v>44</v>
      </c>
      <c r="O189" s="86"/>
      <c r="P189" s="216">
        <f>O189*H189</f>
        <v>0</v>
      </c>
      <c r="Q189" s="216">
        <v>0</v>
      </c>
      <c r="R189" s="216">
        <f>Q189*H189</f>
        <v>0</v>
      </c>
      <c r="S189" s="216">
        <v>0</v>
      </c>
      <c r="T189" s="217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8" t="s">
        <v>321</v>
      </c>
      <c r="AT189" s="218" t="s">
        <v>148</v>
      </c>
      <c r="AU189" s="218" t="s">
        <v>81</v>
      </c>
      <c r="AY189" s="19" t="s">
        <v>147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19" t="s">
        <v>81</v>
      </c>
      <c r="BK189" s="219">
        <f>ROUND(I189*H189,2)</f>
        <v>0</v>
      </c>
      <c r="BL189" s="19" t="s">
        <v>321</v>
      </c>
      <c r="BM189" s="218" t="s">
        <v>2517</v>
      </c>
    </row>
    <row r="190" s="2" customFormat="1" ht="16.5" customHeight="1">
      <c r="A190" s="40"/>
      <c r="B190" s="41"/>
      <c r="C190" s="207" t="s">
        <v>1238</v>
      </c>
      <c r="D190" s="207" t="s">
        <v>148</v>
      </c>
      <c r="E190" s="208" t="s">
        <v>2518</v>
      </c>
      <c r="F190" s="209" t="s">
        <v>2519</v>
      </c>
      <c r="G190" s="210" t="s">
        <v>429</v>
      </c>
      <c r="H190" s="211">
        <v>1</v>
      </c>
      <c r="I190" s="212"/>
      <c r="J190" s="213">
        <f>ROUND(I190*H190,2)</f>
        <v>0</v>
      </c>
      <c r="K190" s="209" t="s">
        <v>19</v>
      </c>
      <c r="L190" s="46"/>
      <c r="M190" s="214" t="s">
        <v>19</v>
      </c>
      <c r="N190" s="215" t="s">
        <v>44</v>
      </c>
      <c r="O190" s="86"/>
      <c r="P190" s="216">
        <f>O190*H190</f>
        <v>0</v>
      </c>
      <c r="Q190" s="216">
        <v>0</v>
      </c>
      <c r="R190" s="216">
        <f>Q190*H190</f>
        <v>0</v>
      </c>
      <c r="S190" s="216">
        <v>0</v>
      </c>
      <c r="T190" s="217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8" t="s">
        <v>321</v>
      </c>
      <c r="AT190" s="218" t="s">
        <v>148</v>
      </c>
      <c r="AU190" s="218" t="s">
        <v>81</v>
      </c>
      <c r="AY190" s="19" t="s">
        <v>147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19" t="s">
        <v>81</v>
      </c>
      <c r="BK190" s="219">
        <f>ROUND(I190*H190,2)</f>
        <v>0</v>
      </c>
      <c r="BL190" s="19" t="s">
        <v>321</v>
      </c>
      <c r="BM190" s="218" t="s">
        <v>2520</v>
      </c>
    </row>
    <row r="191" s="2" customFormat="1" ht="16.5" customHeight="1">
      <c r="A191" s="40"/>
      <c r="B191" s="41"/>
      <c r="C191" s="207" t="s">
        <v>1243</v>
      </c>
      <c r="D191" s="207" t="s">
        <v>148</v>
      </c>
      <c r="E191" s="208" t="s">
        <v>2521</v>
      </c>
      <c r="F191" s="209" t="s">
        <v>2522</v>
      </c>
      <c r="G191" s="210" t="s">
        <v>429</v>
      </c>
      <c r="H191" s="211">
        <v>4</v>
      </c>
      <c r="I191" s="212"/>
      <c r="J191" s="213">
        <f>ROUND(I191*H191,2)</f>
        <v>0</v>
      </c>
      <c r="K191" s="209" t="s">
        <v>19</v>
      </c>
      <c r="L191" s="46"/>
      <c r="M191" s="214" t="s">
        <v>19</v>
      </c>
      <c r="N191" s="215" t="s">
        <v>44</v>
      </c>
      <c r="O191" s="86"/>
      <c r="P191" s="216">
        <f>O191*H191</f>
        <v>0</v>
      </c>
      <c r="Q191" s="216">
        <v>0</v>
      </c>
      <c r="R191" s="216">
        <f>Q191*H191</f>
        <v>0</v>
      </c>
      <c r="S191" s="216">
        <v>0</v>
      </c>
      <c r="T191" s="217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8" t="s">
        <v>321</v>
      </c>
      <c r="AT191" s="218" t="s">
        <v>148</v>
      </c>
      <c r="AU191" s="218" t="s">
        <v>81</v>
      </c>
      <c r="AY191" s="19" t="s">
        <v>147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19" t="s">
        <v>81</v>
      </c>
      <c r="BK191" s="219">
        <f>ROUND(I191*H191,2)</f>
        <v>0</v>
      </c>
      <c r="BL191" s="19" t="s">
        <v>321</v>
      </c>
      <c r="BM191" s="218" t="s">
        <v>2523</v>
      </c>
    </row>
    <row r="192" s="2" customFormat="1" ht="16.5" customHeight="1">
      <c r="A192" s="40"/>
      <c r="B192" s="41"/>
      <c r="C192" s="207" t="s">
        <v>1249</v>
      </c>
      <c r="D192" s="207" t="s">
        <v>148</v>
      </c>
      <c r="E192" s="208" t="s">
        <v>2524</v>
      </c>
      <c r="F192" s="209" t="s">
        <v>2525</v>
      </c>
      <c r="G192" s="210" t="s">
        <v>429</v>
      </c>
      <c r="H192" s="211">
        <v>3</v>
      </c>
      <c r="I192" s="212"/>
      <c r="J192" s="213">
        <f>ROUND(I192*H192,2)</f>
        <v>0</v>
      </c>
      <c r="K192" s="209" t="s">
        <v>19</v>
      </c>
      <c r="L192" s="46"/>
      <c r="M192" s="214" t="s">
        <v>19</v>
      </c>
      <c r="N192" s="215" t="s">
        <v>44</v>
      </c>
      <c r="O192" s="86"/>
      <c r="P192" s="216">
        <f>O192*H192</f>
        <v>0</v>
      </c>
      <c r="Q192" s="216">
        <v>0</v>
      </c>
      <c r="R192" s="216">
        <f>Q192*H192</f>
        <v>0</v>
      </c>
      <c r="S192" s="216">
        <v>0</v>
      </c>
      <c r="T192" s="217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8" t="s">
        <v>321</v>
      </c>
      <c r="AT192" s="218" t="s">
        <v>148</v>
      </c>
      <c r="AU192" s="218" t="s">
        <v>81</v>
      </c>
      <c r="AY192" s="19" t="s">
        <v>147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19" t="s">
        <v>81</v>
      </c>
      <c r="BK192" s="219">
        <f>ROUND(I192*H192,2)</f>
        <v>0</v>
      </c>
      <c r="BL192" s="19" t="s">
        <v>321</v>
      </c>
      <c r="BM192" s="218" t="s">
        <v>2526</v>
      </c>
    </row>
    <row r="193" s="2" customFormat="1" ht="21.75" customHeight="1">
      <c r="A193" s="40"/>
      <c r="B193" s="41"/>
      <c r="C193" s="207" t="s">
        <v>1255</v>
      </c>
      <c r="D193" s="207" t="s">
        <v>148</v>
      </c>
      <c r="E193" s="208" t="s">
        <v>2527</v>
      </c>
      <c r="F193" s="209" t="s">
        <v>2528</v>
      </c>
      <c r="G193" s="210" t="s">
        <v>429</v>
      </c>
      <c r="H193" s="211">
        <v>1</v>
      </c>
      <c r="I193" s="212"/>
      <c r="J193" s="213">
        <f>ROUND(I193*H193,2)</f>
        <v>0</v>
      </c>
      <c r="K193" s="209" t="s">
        <v>19</v>
      </c>
      <c r="L193" s="46"/>
      <c r="M193" s="214" t="s">
        <v>19</v>
      </c>
      <c r="N193" s="215" t="s">
        <v>44</v>
      </c>
      <c r="O193" s="86"/>
      <c r="P193" s="216">
        <f>O193*H193</f>
        <v>0</v>
      </c>
      <c r="Q193" s="216">
        <v>0</v>
      </c>
      <c r="R193" s="216">
        <f>Q193*H193</f>
        <v>0</v>
      </c>
      <c r="S193" s="216">
        <v>0</v>
      </c>
      <c r="T193" s="217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8" t="s">
        <v>321</v>
      </c>
      <c r="AT193" s="218" t="s">
        <v>148</v>
      </c>
      <c r="AU193" s="218" t="s">
        <v>81</v>
      </c>
      <c r="AY193" s="19" t="s">
        <v>147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19" t="s">
        <v>81</v>
      </c>
      <c r="BK193" s="219">
        <f>ROUND(I193*H193,2)</f>
        <v>0</v>
      </c>
      <c r="BL193" s="19" t="s">
        <v>321</v>
      </c>
      <c r="BM193" s="218" t="s">
        <v>2529</v>
      </c>
    </row>
    <row r="194" s="2" customFormat="1" ht="21.75" customHeight="1">
      <c r="A194" s="40"/>
      <c r="B194" s="41"/>
      <c r="C194" s="207" t="s">
        <v>1260</v>
      </c>
      <c r="D194" s="207" t="s">
        <v>148</v>
      </c>
      <c r="E194" s="208" t="s">
        <v>2530</v>
      </c>
      <c r="F194" s="209" t="s">
        <v>2531</v>
      </c>
      <c r="G194" s="210" t="s">
        <v>429</v>
      </c>
      <c r="H194" s="211">
        <v>1</v>
      </c>
      <c r="I194" s="212"/>
      <c r="J194" s="213">
        <f>ROUND(I194*H194,2)</f>
        <v>0</v>
      </c>
      <c r="K194" s="209" t="s">
        <v>19</v>
      </c>
      <c r="L194" s="46"/>
      <c r="M194" s="214" t="s">
        <v>19</v>
      </c>
      <c r="N194" s="215" t="s">
        <v>44</v>
      </c>
      <c r="O194" s="86"/>
      <c r="P194" s="216">
        <f>O194*H194</f>
        <v>0</v>
      </c>
      <c r="Q194" s="216">
        <v>0</v>
      </c>
      <c r="R194" s="216">
        <f>Q194*H194</f>
        <v>0</v>
      </c>
      <c r="S194" s="216">
        <v>0</v>
      </c>
      <c r="T194" s="217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8" t="s">
        <v>321</v>
      </c>
      <c r="AT194" s="218" t="s">
        <v>148</v>
      </c>
      <c r="AU194" s="218" t="s">
        <v>81</v>
      </c>
      <c r="AY194" s="19" t="s">
        <v>147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19" t="s">
        <v>81</v>
      </c>
      <c r="BK194" s="219">
        <f>ROUND(I194*H194,2)</f>
        <v>0</v>
      </c>
      <c r="BL194" s="19" t="s">
        <v>321</v>
      </c>
      <c r="BM194" s="218" t="s">
        <v>2532</v>
      </c>
    </row>
    <row r="195" s="2" customFormat="1" ht="16.5" customHeight="1">
      <c r="A195" s="40"/>
      <c r="B195" s="41"/>
      <c r="C195" s="207" t="s">
        <v>1264</v>
      </c>
      <c r="D195" s="207" t="s">
        <v>148</v>
      </c>
      <c r="E195" s="208" t="s">
        <v>2533</v>
      </c>
      <c r="F195" s="209" t="s">
        <v>2534</v>
      </c>
      <c r="G195" s="210" t="s">
        <v>429</v>
      </c>
      <c r="H195" s="211">
        <v>1</v>
      </c>
      <c r="I195" s="212"/>
      <c r="J195" s="213">
        <f>ROUND(I195*H195,2)</f>
        <v>0</v>
      </c>
      <c r="K195" s="209" t="s">
        <v>19</v>
      </c>
      <c r="L195" s="46"/>
      <c r="M195" s="214" t="s">
        <v>19</v>
      </c>
      <c r="N195" s="215" t="s">
        <v>44</v>
      </c>
      <c r="O195" s="86"/>
      <c r="P195" s="216">
        <f>O195*H195</f>
        <v>0</v>
      </c>
      <c r="Q195" s="216">
        <v>0</v>
      </c>
      <c r="R195" s="216">
        <f>Q195*H195</f>
        <v>0</v>
      </c>
      <c r="S195" s="216">
        <v>0</v>
      </c>
      <c r="T195" s="217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8" t="s">
        <v>321</v>
      </c>
      <c r="AT195" s="218" t="s">
        <v>148</v>
      </c>
      <c r="AU195" s="218" t="s">
        <v>81</v>
      </c>
      <c r="AY195" s="19" t="s">
        <v>147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19" t="s">
        <v>81</v>
      </c>
      <c r="BK195" s="219">
        <f>ROUND(I195*H195,2)</f>
        <v>0</v>
      </c>
      <c r="BL195" s="19" t="s">
        <v>321</v>
      </c>
      <c r="BM195" s="218" t="s">
        <v>2535</v>
      </c>
    </row>
    <row r="196" s="2" customFormat="1" ht="16.5" customHeight="1">
      <c r="A196" s="40"/>
      <c r="B196" s="41"/>
      <c r="C196" s="207" t="s">
        <v>1270</v>
      </c>
      <c r="D196" s="207" t="s">
        <v>148</v>
      </c>
      <c r="E196" s="208" t="s">
        <v>2536</v>
      </c>
      <c r="F196" s="209" t="s">
        <v>2537</v>
      </c>
      <c r="G196" s="210" t="s">
        <v>429</v>
      </c>
      <c r="H196" s="211">
        <v>1</v>
      </c>
      <c r="I196" s="212"/>
      <c r="J196" s="213">
        <f>ROUND(I196*H196,2)</f>
        <v>0</v>
      </c>
      <c r="K196" s="209" t="s">
        <v>19</v>
      </c>
      <c r="L196" s="46"/>
      <c r="M196" s="214" t="s">
        <v>19</v>
      </c>
      <c r="N196" s="215" t="s">
        <v>44</v>
      </c>
      <c r="O196" s="86"/>
      <c r="P196" s="216">
        <f>O196*H196</f>
        <v>0</v>
      </c>
      <c r="Q196" s="216">
        <v>0</v>
      </c>
      <c r="R196" s="216">
        <f>Q196*H196</f>
        <v>0</v>
      </c>
      <c r="S196" s="216">
        <v>0</v>
      </c>
      <c r="T196" s="217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8" t="s">
        <v>321</v>
      </c>
      <c r="AT196" s="218" t="s">
        <v>148</v>
      </c>
      <c r="AU196" s="218" t="s">
        <v>81</v>
      </c>
      <c r="AY196" s="19" t="s">
        <v>147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19" t="s">
        <v>81</v>
      </c>
      <c r="BK196" s="219">
        <f>ROUND(I196*H196,2)</f>
        <v>0</v>
      </c>
      <c r="BL196" s="19" t="s">
        <v>321</v>
      </c>
      <c r="BM196" s="218" t="s">
        <v>2538</v>
      </c>
    </row>
    <row r="197" s="2" customFormat="1" ht="16.5" customHeight="1">
      <c r="A197" s="40"/>
      <c r="B197" s="41"/>
      <c r="C197" s="207" t="s">
        <v>1275</v>
      </c>
      <c r="D197" s="207" t="s">
        <v>148</v>
      </c>
      <c r="E197" s="208" t="s">
        <v>2539</v>
      </c>
      <c r="F197" s="209" t="s">
        <v>2540</v>
      </c>
      <c r="G197" s="210" t="s">
        <v>429</v>
      </c>
      <c r="H197" s="211">
        <v>2</v>
      </c>
      <c r="I197" s="212"/>
      <c r="J197" s="213">
        <f>ROUND(I197*H197,2)</f>
        <v>0</v>
      </c>
      <c r="K197" s="209" t="s">
        <v>19</v>
      </c>
      <c r="L197" s="46"/>
      <c r="M197" s="214" t="s">
        <v>19</v>
      </c>
      <c r="N197" s="215" t="s">
        <v>44</v>
      </c>
      <c r="O197" s="86"/>
      <c r="P197" s="216">
        <f>O197*H197</f>
        <v>0</v>
      </c>
      <c r="Q197" s="216">
        <v>0</v>
      </c>
      <c r="R197" s="216">
        <f>Q197*H197</f>
        <v>0</v>
      </c>
      <c r="S197" s="216">
        <v>0</v>
      </c>
      <c r="T197" s="217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8" t="s">
        <v>321</v>
      </c>
      <c r="AT197" s="218" t="s">
        <v>148</v>
      </c>
      <c r="AU197" s="218" t="s">
        <v>81</v>
      </c>
      <c r="AY197" s="19" t="s">
        <v>147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19" t="s">
        <v>81</v>
      </c>
      <c r="BK197" s="219">
        <f>ROUND(I197*H197,2)</f>
        <v>0</v>
      </c>
      <c r="BL197" s="19" t="s">
        <v>321</v>
      </c>
      <c r="BM197" s="218" t="s">
        <v>2541</v>
      </c>
    </row>
    <row r="198" s="2" customFormat="1" ht="16.5" customHeight="1">
      <c r="A198" s="40"/>
      <c r="B198" s="41"/>
      <c r="C198" s="207" t="s">
        <v>1281</v>
      </c>
      <c r="D198" s="207" t="s">
        <v>148</v>
      </c>
      <c r="E198" s="208" t="s">
        <v>2542</v>
      </c>
      <c r="F198" s="209" t="s">
        <v>2543</v>
      </c>
      <c r="G198" s="210" t="s">
        <v>429</v>
      </c>
      <c r="H198" s="211">
        <v>17</v>
      </c>
      <c r="I198" s="212"/>
      <c r="J198" s="213">
        <f>ROUND(I198*H198,2)</f>
        <v>0</v>
      </c>
      <c r="K198" s="209" t="s">
        <v>19</v>
      </c>
      <c r="L198" s="46"/>
      <c r="M198" s="214" t="s">
        <v>19</v>
      </c>
      <c r="N198" s="215" t="s">
        <v>44</v>
      </c>
      <c r="O198" s="86"/>
      <c r="P198" s="216">
        <f>O198*H198</f>
        <v>0</v>
      </c>
      <c r="Q198" s="216">
        <v>0</v>
      </c>
      <c r="R198" s="216">
        <f>Q198*H198</f>
        <v>0</v>
      </c>
      <c r="S198" s="216">
        <v>0</v>
      </c>
      <c r="T198" s="217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8" t="s">
        <v>321</v>
      </c>
      <c r="AT198" s="218" t="s">
        <v>148</v>
      </c>
      <c r="AU198" s="218" t="s">
        <v>81</v>
      </c>
      <c r="AY198" s="19" t="s">
        <v>147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19" t="s">
        <v>81</v>
      </c>
      <c r="BK198" s="219">
        <f>ROUND(I198*H198,2)</f>
        <v>0</v>
      </c>
      <c r="BL198" s="19" t="s">
        <v>321</v>
      </c>
      <c r="BM198" s="218" t="s">
        <v>2544</v>
      </c>
    </row>
    <row r="199" s="2" customFormat="1" ht="16.5" customHeight="1">
      <c r="A199" s="40"/>
      <c r="B199" s="41"/>
      <c r="C199" s="207" t="s">
        <v>1286</v>
      </c>
      <c r="D199" s="207" t="s">
        <v>148</v>
      </c>
      <c r="E199" s="208" t="s">
        <v>2545</v>
      </c>
      <c r="F199" s="209" t="s">
        <v>2546</v>
      </c>
      <c r="G199" s="210" t="s">
        <v>2246</v>
      </c>
      <c r="H199" s="211">
        <v>4</v>
      </c>
      <c r="I199" s="212"/>
      <c r="J199" s="213">
        <f>ROUND(I199*H199,2)</f>
        <v>0</v>
      </c>
      <c r="K199" s="209" t="s">
        <v>19</v>
      </c>
      <c r="L199" s="46"/>
      <c r="M199" s="214" t="s">
        <v>19</v>
      </c>
      <c r="N199" s="215" t="s">
        <v>44</v>
      </c>
      <c r="O199" s="86"/>
      <c r="P199" s="216">
        <f>O199*H199</f>
        <v>0</v>
      </c>
      <c r="Q199" s="216">
        <v>0</v>
      </c>
      <c r="R199" s="216">
        <f>Q199*H199</f>
        <v>0</v>
      </c>
      <c r="S199" s="216">
        <v>0</v>
      </c>
      <c r="T199" s="217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8" t="s">
        <v>321</v>
      </c>
      <c r="AT199" s="218" t="s">
        <v>148</v>
      </c>
      <c r="AU199" s="218" t="s">
        <v>81</v>
      </c>
      <c r="AY199" s="19" t="s">
        <v>147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19" t="s">
        <v>81</v>
      </c>
      <c r="BK199" s="219">
        <f>ROUND(I199*H199,2)</f>
        <v>0</v>
      </c>
      <c r="BL199" s="19" t="s">
        <v>321</v>
      </c>
      <c r="BM199" s="218" t="s">
        <v>2547</v>
      </c>
    </row>
    <row r="200" s="2" customFormat="1" ht="24.15" customHeight="1">
      <c r="A200" s="40"/>
      <c r="B200" s="41"/>
      <c r="C200" s="207" t="s">
        <v>1292</v>
      </c>
      <c r="D200" s="207" t="s">
        <v>148</v>
      </c>
      <c r="E200" s="208" t="s">
        <v>2548</v>
      </c>
      <c r="F200" s="209" t="s">
        <v>2549</v>
      </c>
      <c r="G200" s="210" t="s">
        <v>2246</v>
      </c>
      <c r="H200" s="211">
        <v>4</v>
      </c>
      <c r="I200" s="212"/>
      <c r="J200" s="213">
        <f>ROUND(I200*H200,2)</f>
        <v>0</v>
      </c>
      <c r="K200" s="209" t="s">
        <v>19</v>
      </c>
      <c r="L200" s="46"/>
      <c r="M200" s="214" t="s">
        <v>19</v>
      </c>
      <c r="N200" s="215" t="s">
        <v>44</v>
      </c>
      <c r="O200" s="86"/>
      <c r="P200" s="216">
        <f>O200*H200</f>
        <v>0</v>
      </c>
      <c r="Q200" s="216">
        <v>0</v>
      </c>
      <c r="R200" s="216">
        <f>Q200*H200</f>
        <v>0</v>
      </c>
      <c r="S200" s="216">
        <v>0</v>
      </c>
      <c r="T200" s="217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8" t="s">
        <v>321</v>
      </c>
      <c r="AT200" s="218" t="s">
        <v>148</v>
      </c>
      <c r="AU200" s="218" t="s">
        <v>81</v>
      </c>
      <c r="AY200" s="19" t="s">
        <v>147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19" t="s">
        <v>81</v>
      </c>
      <c r="BK200" s="219">
        <f>ROUND(I200*H200,2)</f>
        <v>0</v>
      </c>
      <c r="BL200" s="19" t="s">
        <v>321</v>
      </c>
      <c r="BM200" s="218" t="s">
        <v>2550</v>
      </c>
    </row>
    <row r="201" s="2" customFormat="1" ht="24.15" customHeight="1">
      <c r="A201" s="40"/>
      <c r="B201" s="41"/>
      <c r="C201" s="207" t="s">
        <v>1295</v>
      </c>
      <c r="D201" s="207" t="s">
        <v>148</v>
      </c>
      <c r="E201" s="208" t="s">
        <v>2551</v>
      </c>
      <c r="F201" s="209" t="s">
        <v>2552</v>
      </c>
      <c r="G201" s="210" t="s">
        <v>2246</v>
      </c>
      <c r="H201" s="211">
        <v>2</v>
      </c>
      <c r="I201" s="212"/>
      <c r="J201" s="213">
        <f>ROUND(I201*H201,2)</f>
        <v>0</v>
      </c>
      <c r="K201" s="209" t="s">
        <v>19</v>
      </c>
      <c r="L201" s="46"/>
      <c r="M201" s="214" t="s">
        <v>19</v>
      </c>
      <c r="N201" s="215" t="s">
        <v>44</v>
      </c>
      <c r="O201" s="86"/>
      <c r="P201" s="216">
        <f>O201*H201</f>
        <v>0</v>
      </c>
      <c r="Q201" s="216">
        <v>0</v>
      </c>
      <c r="R201" s="216">
        <f>Q201*H201</f>
        <v>0</v>
      </c>
      <c r="S201" s="216">
        <v>0</v>
      </c>
      <c r="T201" s="217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8" t="s">
        <v>321</v>
      </c>
      <c r="AT201" s="218" t="s">
        <v>148</v>
      </c>
      <c r="AU201" s="218" t="s">
        <v>81</v>
      </c>
      <c r="AY201" s="19" t="s">
        <v>147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19" t="s">
        <v>81</v>
      </c>
      <c r="BK201" s="219">
        <f>ROUND(I201*H201,2)</f>
        <v>0</v>
      </c>
      <c r="BL201" s="19" t="s">
        <v>321</v>
      </c>
      <c r="BM201" s="218" t="s">
        <v>2553</v>
      </c>
    </row>
    <row r="202" s="2" customFormat="1" ht="24.15" customHeight="1">
      <c r="A202" s="40"/>
      <c r="B202" s="41"/>
      <c r="C202" s="207" t="s">
        <v>1300</v>
      </c>
      <c r="D202" s="207" t="s">
        <v>148</v>
      </c>
      <c r="E202" s="208" t="s">
        <v>2554</v>
      </c>
      <c r="F202" s="209" t="s">
        <v>2555</v>
      </c>
      <c r="G202" s="210" t="s">
        <v>429</v>
      </c>
      <c r="H202" s="211">
        <v>2</v>
      </c>
      <c r="I202" s="212"/>
      <c r="J202" s="213">
        <f>ROUND(I202*H202,2)</f>
        <v>0</v>
      </c>
      <c r="K202" s="209" t="s">
        <v>19</v>
      </c>
      <c r="L202" s="46"/>
      <c r="M202" s="214" t="s">
        <v>19</v>
      </c>
      <c r="N202" s="215" t="s">
        <v>44</v>
      </c>
      <c r="O202" s="86"/>
      <c r="P202" s="216">
        <f>O202*H202</f>
        <v>0</v>
      </c>
      <c r="Q202" s="216">
        <v>0</v>
      </c>
      <c r="R202" s="216">
        <f>Q202*H202</f>
        <v>0</v>
      </c>
      <c r="S202" s="216">
        <v>0</v>
      </c>
      <c r="T202" s="217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8" t="s">
        <v>321</v>
      </c>
      <c r="AT202" s="218" t="s">
        <v>148</v>
      </c>
      <c r="AU202" s="218" t="s">
        <v>81</v>
      </c>
      <c r="AY202" s="19" t="s">
        <v>147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19" t="s">
        <v>81</v>
      </c>
      <c r="BK202" s="219">
        <f>ROUND(I202*H202,2)</f>
        <v>0</v>
      </c>
      <c r="BL202" s="19" t="s">
        <v>321</v>
      </c>
      <c r="BM202" s="218" t="s">
        <v>2556</v>
      </c>
    </row>
    <row r="203" s="2" customFormat="1" ht="16.5" customHeight="1">
      <c r="A203" s="40"/>
      <c r="B203" s="41"/>
      <c r="C203" s="207" t="s">
        <v>1305</v>
      </c>
      <c r="D203" s="207" t="s">
        <v>148</v>
      </c>
      <c r="E203" s="208" t="s">
        <v>2557</v>
      </c>
      <c r="F203" s="209" t="s">
        <v>2558</v>
      </c>
      <c r="G203" s="210" t="s">
        <v>429</v>
      </c>
      <c r="H203" s="211">
        <v>2</v>
      </c>
      <c r="I203" s="212"/>
      <c r="J203" s="213">
        <f>ROUND(I203*H203,2)</f>
        <v>0</v>
      </c>
      <c r="K203" s="209" t="s">
        <v>19</v>
      </c>
      <c r="L203" s="46"/>
      <c r="M203" s="214" t="s">
        <v>19</v>
      </c>
      <c r="N203" s="215" t="s">
        <v>44</v>
      </c>
      <c r="O203" s="86"/>
      <c r="P203" s="216">
        <f>O203*H203</f>
        <v>0</v>
      </c>
      <c r="Q203" s="216">
        <v>0</v>
      </c>
      <c r="R203" s="216">
        <f>Q203*H203</f>
        <v>0</v>
      </c>
      <c r="S203" s="216">
        <v>0</v>
      </c>
      <c r="T203" s="217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8" t="s">
        <v>321</v>
      </c>
      <c r="AT203" s="218" t="s">
        <v>148</v>
      </c>
      <c r="AU203" s="218" t="s">
        <v>81</v>
      </c>
      <c r="AY203" s="19" t="s">
        <v>147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19" t="s">
        <v>81</v>
      </c>
      <c r="BK203" s="219">
        <f>ROUND(I203*H203,2)</f>
        <v>0</v>
      </c>
      <c r="BL203" s="19" t="s">
        <v>321</v>
      </c>
      <c r="BM203" s="218" t="s">
        <v>2559</v>
      </c>
    </row>
    <row r="204" s="2" customFormat="1" ht="16.5" customHeight="1">
      <c r="A204" s="40"/>
      <c r="B204" s="41"/>
      <c r="C204" s="207" t="s">
        <v>1310</v>
      </c>
      <c r="D204" s="207" t="s">
        <v>148</v>
      </c>
      <c r="E204" s="208" t="s">
        <v>2560</v>
      </c>
      <c r="F204" s="209" t="s">
        <v>2561</v>
      </c>
      <c r="G204" s="210" t="s">
        <v>429</v>
      </c>
      <c r="H204" s="211">
        <v>26</v>
      </c>
      <c r="I204" s="212"/>
      <c r="J204" s="213">
        <f>ROUND(I204*H204,2)</f>
        <v>0</v>
      </c>
      <c r="K204" s="209" t="s">
        <v>19</v>
      </c>
      <c r="L204" s="46"/>
      <c r="M204" s="214" t="s">
        <v>19</v>
      </c>
      <c r="N204" s="215" t="s">
        <v>44</v>
      </c>
      <c r="O204" s="86"/>
      <c r="P204" s="216">
        <f>O204*H204</f>
        <v>0</v>
      </c>
      <c r="Q204" s="216">
        <v>0</v>
      </c>
      <c r="R204" s="216">
        <f>Q204*H204</f>
        <v>0</v>
      </c>
      <c r="S204" s="216">
        <v>0</v>
      </c>
      <c r="T204" s="217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8" t="s">
        <v>321</v>
      </c>
      <c r="AT204" s="218" t="s">
        <v>148</v>
      </c>
      <c r="AU204" s="218" t="s">
        <v>81</v>
      </c>
      <c r="AY204" s="19" t="s">
        <v>147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19" t="s">
        <v>81</v>
      </c>
      <c r="BK204" s="219">
        <f>ROUND(I204*H204,2)</f>
        <v>0</v>
      </c>
      <c r="BL204" s="19" t="s">
        <v>321</v>
      </c>
      <c r="BM204" s="218" t="s">
        <v>2562</v>
      </c>
    </row>
    <row r="205" s="2" customFormat="1" ht="16.5" customHeight="1">
      <c r="A205" s="40"/>
      <c r="B205" s="41"/>
      <c r="C205" s="207" t="s">
        <v>1313</v>
      </c>
      <c r="D205" s="207" t="s">
        <v>148</v>
      </c>
      <c r="E205" s="208" t="s">
        <v>2563</v>
      </c>
      <c r="F205" s="209" t="s">
        <v>2564</v>
      </c>
      <c r="G205" s="210" t="s">
        <v>429</v>
      </c>
      <c r="H205" s="211">
        <v>18</v>
      </c>
      <c r="I205" s="212"/>
      <c r="J205" s="213">
        <f>ROUND(I205*H205,2)</f>
        <v>0</v>
      </c>
      <c r="K205" s="209" t="s">
        <v>19</v>
      </c>
      <c r="L205" s="46"/>
      <c r="M205" s="214" t="s">
        <v>19</v>
      </c>
      <c r="N205" s="215" t="s">
        <v>44</v>
      </c>
      <c r="O205" s="86"/>
      <c r="P205" s="216">
        <f>O205*H205</f>
        <v>0</v>
      </c>
      <c r="Q205" s="216">
        <v>0</v>
      </c>
      <c r="R205" s="216">
        <f>Q205*H205</f>
        <v>0</v>
      </c>
      <c r="S205" s="216">
        <v>0</v>
      </c>
      <c r="T205" s="217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8" t="s">
        <v>321</v>
      </c>
      <c r="AT205" s="218" t="s">
        <v>148</v>
      </c>
      <c r="AU205" s="218" t="s">
        <v>81</v>
      </c>
      <c r="AY205" s="19" t="s">
        <v>147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19" t="s">
        <v>81</v>
      </c>
      <c r="BK205" s="219">
        <f>ROUND(I205*H205,2)</f>
        <v>0</v>
      </c>
      <c r="BL205" s="19" t="s">
        <v>321</v>
      </c>
      <c r="BM205" s="218" t="s">
        <v>2565</v>
      </c>
    </row>
    <row r="206" s="2" customFormat="1" ht="16.5" customHeight="1">
      <c r="A206" s="40"/>
      <c r="B206" s="41"/>
      <c r="C206" s="207" t="s">
        <v>1320</v>
      </c>
      <c r="D206" s="207" t="s">
        <v>148</v>
      </c>
      <c r="E206" s="208" t="s">
        <v>2566</v>
      </c>
      <c r="F206" s="209" t="s">
        <v>2567</v>
      </c>
      <c r="G206" s="210" t="s">
        <v>429</v>
      </c>
      <c r="H206" s="211">
        <v>1</v>
      </c>
      <c r="I206" s="212"/>
      <c r="J206" s="213">
        <f>ROUND(I206*H206,2)</f>
        <v>0</v>
      </c>
      <c r="K206" s="209" t="s">
        <v>19</v>
      </c>
      <c r="L206" s="46"/>
      <c r="M206" s="214" t="s">
        <v>19</v>
      </c>
      <c r="N206" s="215" t="s">
        <v>44</v>
      </c>
      <c r="O206" s="86"/>
      <c r="P206" s="216">
        <f>O206*H206</f>
        <v>0</v>
      </c>
      <c r="Q206" s="216">
        <v>0</v>
      </c>
      <c r="R206" s="216">
        <f>Q206*H206</f>
        <v>0</v>
      </c>
      <c r="S206" s="216">
        <v>0</v>
      </c>
      <c r="T206" s="217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8" t="s">
        <v>321</v>
      </c>
      <c r="AT206" s="218" t="s">
        <v>148</v>
      </c>
      <c r="AU206" s="218" t="s">
        <v>81</v>
      </c>
      <c r="AY206" s="19" t="s">
        <v>147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19" t="s">
        <v>81</v>
      </c>
      <c r="BK206" s="219">
        <f>ROUND(I206*H206,2)</f>
        <v>0</v>
      </c>
      <c r="BL206" s="19" t="s">
        <v>321</v>
      </c>
      <c r="BM206" s="218" t="s">
        <v>2568</v>
      </c>
    </row>
    <row r="207" s="2" customFormat="1" ht="16.5" customHeight="1">
      <c r="A207" s="40"/>
      <c r="B207" s="41"/>
      <c r="C207" s="207" t="s">
        <v>1323</v>
      </c>
      <c r="D207" s="207" t="s">
        <v>148</v>
      </c>
      <c r="E207" s="208" t="s">
        <v>2569</v>
      </c>
      <c r="F207" s="209" t="s">
        <v>2570</v>
      </c>
      <c r="G207" s="210" t="s">
        <v>429</v>
      </c>
      <c r="H207" s="211">
        <v>17</v>
      </c>
      <c r="I207" s="212"/>
      <c r="J207" s="213">
        <f>ROUND(I207*H207,2)</f>
        <v>0</v>
      </c>
      <c r="K207" s="209" t="s">
        <v>19</v>
      </c>
      <c r="L207" s="46"/>
      <c r="M207" s="214" t="s">
        <v>19</v>
      </c>
      <c r="N207" s="215" t="s">
        <v>44</v>
      </c>
      <c r="O207" s="86"/>
      <c r="P207" s="216">
        <f>O207*H207</f>
        <v>0</v>
      </c>
      <c r="Q207" s="216">
        <v>0</v>
      </c>
      <c r="R207" s="216">
        <f>Q207*H207</f>
        <v>0</v>
      </c>
      <c r="S207" s="216">
        <v>0</v>
      </c>
      <c r="T207" s="217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8" t="s">
        <v>321</v>
      </c>
      <c r="AT207" s="218" t="s">
        <v>148</v>
      </c>
      <c r="AU207" s="218" t="s">
        <v>81</v>
      </c>
      <c r="AY207" s="19" t="s">
        <v>147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19" t="s">
        <v>81</v>
      </c>
      <c r="BK207" s="219">
        <f>ROUND(I207*H207,2)</f>
        <v>0</v>
      </c>
      <c r="BL207" s="19" t="s">
        <v>321</v>
      </c>
      <c r="BM207" s="218" t="s">
        <v>2571</v>
      </c>
    </row>
    <row r="208" s="2" customFormat="1" ht="21.75" customHeight="1">
      <c r="A208" s="40"/>
      <c r="B208" s="41"/>
      <c r="C208" s="207" t="s">
        <v>1330</v>
      </c>
      <c r="D208" s="207" t="s">
        <v>148</v>
      </c>
      <c r="E208" s="208" t="s">
        <v>2572</v>
      </c>
      <c r="F208" s="209" t="s">
        <v>2573</v>
      </c>
      <c r="G208" s="210" t="s">
        <v>429</v>
      </c>
      <c r="H208" s="211">
        <v>4</v>
      </c>
      <c r="I208" s="212"/>
      <c r="J208" s="213">
        <f>ROUND(I208*H208,2)</f>
        <v>0</v>
      </c>
      <c r="K208" s="209" t="s">
        <v>19</v>
      </c>
      <c r="L208" s="46"/>
      <c r="M208" s="214" t="s">
        <v>19</v>
      </c>
      <c r="N208" s="215" t="s">
        <v>44</v>
      </c>
      <c r="O208" s="86"/>
      <c r="P208" s="216">
        <f>O208*H208</f>
        <v>0</v>
      </c>
      <c r="Q208" s="216">
        <v>0</v>
      </c>
      <c r="R208" s="216">
        <f>Q208*H208</f>
        <v>0</v>
      </c>
      <c r="S208" s="216">
        <v>0</v>
      </c>
      <c r="T208" s="217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8" t="s">
        <v>321</v>
      </c>
      <c r="AT208" s="218" t="s">
        <v>148</v>
      </c>
      <c r="AU208" s="218" t="s">
        <v>81</v>
      </c>
      <c r="AY208" s="19" t="s">
        <v>147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19" t="s">
        <v>81</v>
      </c>
      <c r="BK208" s="219">
        <f>ROUND(I208*H208,2)</f>
        <v>0</v>
      </c>
      <c r="BL208" s="19" t="s">
        <v>321</v>
      </c>
      <c r="BM208" s="218" t="s">
        <v>2574</v>
      </c>
    </row>
    <row r="209" s="2" customFormat="1" ht="16.5" customHeight="1">
      <c r="A209" s="40"/>
      <c r="B209" s="41"/>
      <c r="C209" s="207" t="s">
        <v>1336</v>
      </c>
      <c r="D209" s="207" t="s">
        <v>148</v>
      </c>
      <c r="E209" s="208" t="s">
        <v>2575</v>
      </c>
      <c r="F209" s="209" t="s">
        <v>2576</v>
      </c>
      <c r="G209" s="210" t="s">
        <v>1339</v>
      </c>
      <c r="H209" s="283"/>
      <c r="I209" s="212"/>
      <c r="J209" s="213">
        <f>ROUND(I209*H209,2)</f>
        <v>0</v>
      </c>
      <c r="K209" s="209" t="s">
        <v>19</v>
      </c>
      <c r="L209" s="46"/>
      <c r="M209" s="214" t="s">
        <v>19</v>
      </c>
      <c r="N209" s="215" t="s">
        <v>44</v>
      </c>
      <c r="O209" s="86"/>
      <c r="P209" s="216">
        <f>O209*H209</f>
        <v>0</v>
      </c>
      <c r="Q209" s="216">
        <v>0</v>
      </c>
      <c r="R209" s="216">
        <f>Q209*H209</f>
        <v>0</v>
      </c>
      <c r="S209" s="216">
        <v>0</v>
      </c>
      <c r="T209" s="217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8" t="s">
        <v>321</v>
      </c>
      <c r="AT209" s="218" t="s">
        <v>148</v>
      </c>
      <c r="AU209" s="218" t="s">
        <v>81</v>
      </c>
      <c r="AY209" s="19" t="s">
        <v>147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19" t="s">
        <v>81</v>
      </c>
      <c r="BK209" s="219">
        <f>ROUND(I209*H209,2)</f>
        <v>0</v>
      </c>
      <c r="BL209" s="19" t="s">
        <v>321</v>
      </c>
      <c r="BM209" s="218" t="s">
        <v>2577</v>
      </c>
    </row>
    <row r="210" s="11" customFormat="1" ht="25.92" customHeight="1">
      <c r="A210" s="11"/>
      <c r="B210" s="193"/>
      <c r="C210" s="194"/>
      <c r="D210" s="195" t="s">
        <v>72</v>
      </c>
      <c r="E210" s="196" t="s">
        <v>509</v>
      </c>
      <c r="F210" s="196" t="s">
        <v>510</v>
      </c>
      <c r="G210" s="194"/>
      <c r="H210" s="194"/>
      <c r="I210" s="197"/>
      <c r="J210" s="198">
        <f>BK210</f>
        <v>0</v>
      </c>
      <c r="K210" s="194"/>
      <c r="L210" s="199"/>
      <c r="M210" s="200"/>
      <c r="N210" s="201"/>
      <c r="O210" s="201"/>
      <c r="P210" s="202">
        <f>SUM(P211:P215)</f>
        <v>0</v>
      </c>
      <c r="Q210" s="201"/>
      <c r="R210" s="202">
        <f>SUM(R211:R215)</f>
        <v>0</v>
      </c>
      <c r="S210" s="201"/>
      <c r="T210" s="203">
        <f>SUM(T211:T215)</f>
        <v>0</v>
      </c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R210" s="204" t="s">
        <v>83</v>
      </c>
      <c r="AT210" s="205" t="s">
        <v>72</v>
      </c>
      <c r="AU210" s="205" t="s">
        <v>73</v>
      </c>
      <c r="AY210" s="204" t="s">
        <v>147</v>
      </c>
      <c r="BK210" s="206">
        <f>SUM(BK211:BK215)</f>
        <v>0</v>
      </c>
    </row>
    <row r="211" s="2" customFormat="1" ht="16.5" customHeight="1">
      <c r="A211" s="40"/>
      <c r="B211" s="41"/>
      <c r="C211" s="207" t="s">
        <v>1342</v>
      </c>
      <c r="D211" s="207" t="s">
        <v>148</v>
      </c>
      <c r="E211" s="208" t="s">
        <v>2578</v>
      </c>
      <c r="F211" s="209" t="s">
        <v>2579</v>
      </c>
      <c r="G211" s="210" t="s">
        <v>252</v>
      </c>
      <c r="H211" s="211">
        <v>28</v>
      </c>
      <c r="I211" s="212"/>
      <c r="J211" s="213">
        <f>ROUND(I211*H211,2)</f>
        <v>0</v>
      </c>
      <c r="K211" s="209" t="s">
        <v>19</v>
      </c>
      <c r="L211" s="46"/>
      <c r="M211" s="214" t="s">
        <v>19</v>
      </c>
      <c r="N211" s="215" t="s">
        <v>44</v>
      </c>
      <c r="O211" s="86"/>
      <c r="P211" s="216">
        <f>O211*H211</f>
        <v>0</v>
      </c>
      <c r="Q211" s="216">
        <v>0</v>
      </c>
      <c r="R211" s="216">
        <f>Q211*H211</f>
        <v>0</v>
      </c>
      <c r="S211" s="216">
        <v>0</v>
      </c>
      <c r="T211" s="217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8" t="s">
        <v>321</v>
      </c>
      <c r="AT211" s="218" t="s">
        <v>148</v>
      </c>
      <c r="AU211" s="218" t="s">
        <v>81</v>
      </c>
      <c r="AY211" s="19" t="s">
        <v>147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19" t="s">
        <v>81</v>
      </c>
      <c r="BK211" s="219">
        <f>ROUND(I211*H211,2)</f>
        <v>0</v>
      </c>
      <c r="BL211" s="19" t="s">
        <v>321</v>
      </c>
      <c r="BM211" s="218" t="s">
        <v>2580</v>
      </c>
    </row>
    <row r="212" s="2" customFormat="1" ht="24.15" customHeight="1">
      <c r="A212" s="40"/>
      <c r="B212" s="41"/>
      <c r="C212" s="207" t="s">
        <v>1348</v>
      </c>
      <c r="D212" s="207" t="s">
        <v>148</v>
      </c>
      <c r="E212" s="208" t="s">
        <v>2581</v>
      </c>
      <c r="F212" s="209" t="s">
        <v>2582</v>
      </c>
      <c r="G212" s="210" t="s">
        <v>252</v>
      </c>
      <c r="H212" s="211">
        <v>28</v>
      </c>
      <c r="I212" s="212"/>
      <c r="J212" s="213">
        <f>ROUND(I212*H212,2)</f>
        <v>0</v>
      </c>
      <c r="K212" s="209" t="s">
        <v>19</v>
      </c>
      <c r="L212" s="46"/>
      <c r="M212" s="214" t="s">
        <v>19</v>
      </c>
      <c r="N212" s="215" t="s">
        <v>44</v>
      </c>
      <c r="O212" s="86"/>
      <c r="P212" s="216">
        <f>O212*H212</f>
        <v>0</v>
      </c>
      <c r="Q212" s="216">
        <v>0</v>
      </c>
      <c r="R212" s="216">
        <f>Q212*H212</f>
        <v>0</v>
      </c>
      <c r="S212" s="216">
        <v>0</v>
      </c>
      <c r="T212" s="217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8" t="s">
        <v>321</v>
      </c>
      <c r="AT212" s="218" t="s">
        <v>148</v>
      </c>
      <c r="AU212" s="218" t="s">
        <v>81</v>
      </c>
      <c r="AY212" s="19" t="s">
        <v>147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19" t="s">
        <v>81</v>
      </c>
      <c r="BK212" s="219">
        <f>ROUND(I212*H212,2)</f>
        <v>0</v>
      </c>
      <c r="BL212" s="19" t="s">
        <v>321</v>
      </c>
      <c r="BM212" s="218" t="s">
        <v>2583</v>
      </c>
    </row>
    <row r="213" s="2" customFormat="1" ht="24.15" customHeight="1">
      <c r="A213" s="40"/>
      <c r="B213" s="41"/>
      <c r="C213" s="207" t="s">
        <v>1353</v>
      </c>
      <c r="D213" s="207" t="s">
        <v>148</v>
      </c>
      <c r="E213" s="208" t="s">
        <v>2584</v>
      </c>
      <c r="F213" s="209" t="s">
        <v>2585</v>
      </c>
      <c r="G213" s="210" t="s">
        <v>252</v>
      </c>
      <c r="H213" s="211">
        <v>12</v>
      </c>
      <c r="I213" s="212"/>
      <c r="J213" s="213">
        <f>ROUND(I213*H213,2)</f>
        <v>0</v>
      </c>
      <c r="K213" s="209" t="s">
        <v>19</v>
      </c>
      <c r="L213" s="46"/>
      <c r="M213" s="214" t="s">
        <v>19</v>
      </c>
      <c r="N213" s="215" t="s">
        <v>44</v>
      </c>
      <c r="O213" s="86"/>
      <c r="P213" s="216">
        <f>O213*H213</f>
        <v>0</v>
      </c>
      <c r="Q213" s="216">
        <v>0</v>
      </c>
      <c r="R213" s="216">
        <f>Q213*H213</f>
        <v>0</v>
      </c>
      <c r="S213" s="216">
        <v>0</v>
      </c>
      <c r="T213" s="217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8" t="s">
        <v>321</v>
      </c>
      <c r="AT213" s="218" t="s">
        <v>148</v>
      </c>
      <c r="AU213" s="218" t="s">
        <v>81</v>
      </c>
      <c r="AY213" s="19" t="s">
        <v>147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19" t="s">
        <v>81</v>
      </c>
      <c r="BK213" s="219">
        <f>ROUND(I213*H213,2)</f>
        <v>0</v>
      </c>
      <c r="BL213" s="19" t="s">
        <v>321</v>
      </c>
      <c r="BM213" s="218" t="s">
        <v>2586</v>
      </c>
    </row>
    <row r="214" s="2" customFormat="1" ht="24.15" customHeight="1">
      <c r="A214" s="40"/>
      <c r="B214" s="41"/>
      <c r="C214" s="207" t="s">
        <v>1360</v>
      </c>
      <c r="D214" s="207" t="s">
        <v>148</v>
      </c>
      <c r="E214" s="208" t="s">
        <v>2587</v>
      </c>
      <c r="F214" s="209" t="s">
        <v>2588</v>
      </c>
      <c r="G214" s="210" t="s">
        <v>252</v>
      </c>
      <c r="H214" s="211">
        <v>47</v>
      </c>
      <c r="I214" s="212"/>
      <c r="J214" s="213">
        <f>ROUND(I214*H214,2)</f>
        <v>0</v>
      </c>
      <c r="K214" s="209" t="s">
        <v>19</v>
      </c>
      <c r="L214" s="46"/>
      <c r="M214" s="214" t="s">
        <v>19</v>
      </c>
      <c r="N214" s="215" t="s">
        <v>44</v>
      </c>
      <c r="O214" s="86"/>
      <c r="P214" s="216">
        <f>O214*H214</f>
        <v>0</v>
      </c>
      <c r="Q214" s="216">
        <v>0</v>
      </c>
      <c r="R214" s="216">
        <f>Q214*H214</f>
        <v>0</v>
      </c>
      <c r="S214" s="216">
        <v>0</v>
      </c>
      <c r="T214" s="217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8" t="s">
        <v>321</v>
      </c>
      <c r="AT214" s="218" t="s">
        <v>148</v>
      </c>
      <c r="AU214" s="218" t="s">
        <v>81</v>
      </c>
      <c r="AY214" s="19" t="s">
        <v>147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19" t="s">
        <v>81</v>
      </c>
      <c r="BK214" s="219">
        <f>ROUND(I214*H214,2)</f>
        <v>0</v>
      </c>
      <c r="BL214" s="19" t="s">
        <v>321</v>
      </c>
      <c r="BM214" s="218" t="s">
        <v>2589</v>
      </c>
    </row>
    <row r="215" s="2" customFormat="1" ht="21.75" customHeight="1">
      <c r="A215" s="40"/>
      <c r="B215" s="41"/>
      <c r="C215" s="207" t="s">
        <v>1365</v>
      </c>
      <c r="D215" s="207" t="s">
        <v>148</v>
      </c>
      <c r="E215" s="208" t="s">
        <v>2590</v>
      </c>
      <c r="F215" s="209" t="s">
        <v>2591</v>
      </c>
      <c r="G215" s="210" t="s">
        <v>1339</v>
      </c>
      <c r="H215" s="283"/>
      <c r="I215" s="212"/>
      <c r="J215" s="213">
        <f>ROUND(I215*H215,2)</f>
        <v>0</v>
      </c>
      <c r="K215" s="209" t="s">
        <v>19</v>
      </c>
      <c r="L215" s="46"/>
      <c r="M215" s="214" t="s">
        <v>19</v>
      </c>
      <c r="N215" s="215" t="s">
        <v>44</v>
      </c>
      <c r="O215" s="86"/>
      <c r="P215" s="216">
        <f>O215*H215</f>
        <v>0</v>
      </c>
      <c r="Q215" s="216">
        <v>0</v>
      </c>
      <c r="R215" s="216">
        <f>Q215*H215</f>
        <v>0</v>
      </c>
      <c r="S215" s="216">
        <v>0</v>
      </c>
      <c r="T215" s="217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8" t="s">
        <v>321</v>
      </c>
      <c r="AT215" s="218" t="s">
        <v>148</v>
      </c>
      <c r="AU215" s="218" t="s">
        <v>81</v>
      </c>
      <c r="AY215" s="19" t="s">
        <v>147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19" t="s">
        <v>81</v>
      </c>
      <c r="BK215" s="219">
        <f>ROUND(I215*H215,2)</f>
        <v>0</v>
      </c>
      <c r="BL215" s="19" t="s">
        <v>321</v>
      </c>
      <c r="BM215" s="218" t="s">
        <v>2592</v>
      </c>
    </row>
    <row r="216" s="11" customFormat="1" ht="25.92" customHeight="1">
      <c r="A216" s="11"/>
      <c r="B216" s="193"/>
      <c r="C216" s="194"/>
      <c r="D216" s="195" t="s">
        <v>72</v>
      </c>
      <c r="E216" s="196" t="s">
        <v>2593</v>
      </c>
      <c r="F216" s="196" t="s">
        <v>2594</v>
      </c>
      <c r="G216" s="194"/>
      <c r="H216" s="194"/>
      <c r="I216" s="197"/>
      <c r="J216" s="198">
        <f>BK216</f>
        <v>0</v>
      </c>
      <c r="K216" s="194"/>
      <c r="L216" s="199"/>
      <c r="M216" s="200"/>
      <c r="N216" s="201"/>
      <c r="O216" s="201"/>
      <c r="P216" s="202">
        <f>SUM(P217:P255)</f>
        <v>0</v>
      </c>
      <c r="Q216" s="201"/>
      <c r="R216" s="202">
        <f>SUM(R217:R255)</f>
        <v>0</v>
      </c>
      <c r="S216" s="201"/>
      <c r="T216" s="203">
        <f>SUM(T217:T255)</f>
        <v>0</v>
      </c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R216" s="204" t="s">
        <v>83</v>
      </c>
      <c r="AT216" s="205" t="s">
        <v>72</v>
      </c>
      <c r="AU216" s="205" t="s">
        <v>73</v>
      </c>
      <c r="AY216" s="204" t="s">
        <v>147</v>
      </c>
      <c r="BK216" s="206">
        <f>SUM(BK217:BK255)</f>
        <v>0</v>
      </c>
    </row>
    <row r="217" s="2" customFormat="1" ht="16.5" customHeight="1">
      <c r="A217" s="40"/>
      <c r="B217" s="41"/>
      <c r="C217" s="207" t="s">
        <v>1372</v>
      </c>
      <c r="D217" s="207" t="s">
        <v>148</v>
      </c>
      <c r="E217" s="208" t="s">
        <v>2595</v>
      </c>
      <c r="F217" s="209" t="s">
        <v>2596</v>
      </c>
      <c r="G217" s="210" t="s">
        <v>239</v>
      </c>
      <c r="H217" s="211">
        <v>63.670000000000002</v>
      </c>
      <c r="I217" s="212"/>
      <c r="J217" s="213">
        <f>ROUND(I217*H217,2)</f>
        <v>0</v>
      </c>
      <c r="K217" s="209" t="s">
        <v>19</v>
      </c>
      <c r="L217" s="46"/>
      <c r="M217" s="214" t="s">
        <v>19</v>
      </c>
      <c r="N217" s="215" t="s">
        <v>44</v>
      </c>
      <c r="O217" s="86"/>
      <c r="P217" s="216">
        <f>O217*H217</f>
        <v>0</v>
      </c>
      <c r="Q217" s="216">
        <v>0</v>
      </c>
      <c r="R217" s="216">
        <f>Q217*H217</f>
        <v>0</v>
      </c>
      <c r="S217" s="216">
        <v>0</v>
      </c>
      <c r="T217" s="217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8" t="s">
        <v>321</v>
      </c>
      <c r="AT217" s="218" t="s">
        <v>148</v>
      </c>
      <c r="AU217" s="218" t="s">
        <v>81</v>
      </c>
      <c r="AY217" s="19" t="s">
        <v>147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19" t="s">
        <v>81</v>
      </c>
      <c r="BK217" s="219">
        <f>ROUND(I217*H217,2)</f>
        <v>0</v>
      </c>
      <c r="BL217" s="19" t="s">
        <v>321</v>
      </c>
      <c r="BM217" s="218" t="s">
        <v>2597</v>
      </c>
    </row>
    <row r="218" s="2" customFormat="1" ht="24.15" customHeight="1">
      <c r="A218" s="40"/>
      <c r="B218" s="41"/>
      <c r="C218" s="207" t="s">
        <v>1379</v>
      </c>
      <c r="D218" s="207" t="s">
        <v>148</v>
      </c>
      <c r="E218" s="208" t="s">
        <v>2598</v>
      </c>
      <c r="F218" s="209" t="s">
        <v>2599</v>
      </c>
      <c r="G218" s="210" t="s">
        <v>429</v>
      </c>
      <c r="H218" s="211">
        <v>2.8700000000000001</v>
      </c>
      <c r="I218" s="212"/>
      <c r="J218" s="213">
        <f>ROUND(I218*H218,2)</f>
        <v>0</v>
      </c>
      <c r="K218" s="209" t="s">
        <v>19</v>
      </c>
      <c r="L218" s="46"/>
      <c r="M218" s="214" t="s">
        <v>19</v>
      </c>
      <c r="N218" s="215" t="s">
        <v>44</v>
      </c>
      <c r="O218" s="86"/>
      <c r="P218" s="216">
        <f>O218*H218</f>
        <v>0</v>
      </c>
      <c r="Q218" s="216">
        <v>0</v>
      </c>
      <c r="R218" s="216">
        <f>Q218*H218</f>
        <v>0</v>
      </c>
      <c r="S218" s="216">
        <v>0</v>
      </c>
      <c r="T218" s="217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8" t="s">
        <v>321</v>
      </c>
      <c r="AT218" s="218" t="s">
        <v>148</v>
      </c>
      <c r="AU218" s="218" t="s">
        <v>81</v>
      </c>
      <c r="AY218" s="19" t="s">
        <v>147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19" t="s">
        <v>81</v>
      </c>
      <c r="BK218" s="219">
        <f>ROUND(I218*H218,2)</f>
        <v>0</v>
      </c>
      <c r="BL218" s="19" t="s">
        <v>321</v>
      </c>
      <c r="BM218" s="218" t="s">
        <v>2600</v>
      </c>
    </row>
    <row r="219" s="2" customFormat="1" ht="16.5" customHeight="1">
      <c r="A219" s="40"/>
      <c r="B219" s="41"/>
      <c r="C219" s="207" t="s">
        <v>1386</v>
      </c>
      <c r="D219" s="207" t="s">
        <v>148</v>
      </c>
      <c r="E219" s="208" t="s">
        <v>2601</v>
      </c>
      <c r="F219" s="209" t="s">
        <v>2602</v>
      </c>
      <c r="G219" s="210" t="s">
        <v>429</v>
      </c>
      <c r="H219" s="211">
        <v>92</v>
      </c>
      <c r="I219" s="212"/>
      <c r="J219" s="213">
        <f>ROUND(I219*H219,2)</f>
        <v>0</v>
      </c>
      <c r="K219" s="209" t="s">
        <v>19</v>
      </c>
      <c r="L219" s="46"/>
      <c r="M219" s="214" t="s">
        <v>19</v>
      </c>
      <c r="N219" s="215" t="s">
        <v>44</v>
      </c>
      <c r="O219" s="86"/>
      <c r="P219" s="216">
        <f>O219*H219</f>
        <v>0</v>
      </c>
      <c r="Q219" s="216">
        <v>0</v>
      </c>
      <c r="R219" s="216">
        <f>Q219*H219</f>
        <v>0</v>
      </c>
      <c r="S219" s="216">
        <v>0</v>
      </c>
      <c r="T219" s="217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8" t="s">
        <v>321</v>
      </c>
      <c r="AT219" s="218" t="s">
        <v>148</v>
      </c>
      <c r="AU219" s="218" t="s">
        <v>81</v>
      </c>
      <c r="AY219" s="19" t="s">
        <v>147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19" t="s">
        <v>81</v>
      </c>
      <c r="BK219" s="219">
        <f>ROUND(I219*H219,2)</f>
        <v>0</v>
      </c>
      <c r="BL219" s="19" t="s">
        <v>321</v>
      </c>
      <c r="BM219" s="218" t="s">
        <v>2603</v>
      </c>
    </row>
    <row r="220" s="2" customFormat="1" ht="16.5" customHeight="1">
      <c r="A220" s="40"/>
      <c r="B220" s="41"/>
      <c r="C220" s="207" t="s">
        <v>1391</v>
      </c>
      <c r="D220" s="207" t="s">
        <v>148</v>
      </c>
      <c r="E220" s="208" t="s">
        <v>2604</v>
      </c>
      <c r="F220" s="209" t="s">
        <v>2605</v>
      </c>
      <c r="G220" s="210" t="s">
        <v>239</v>
      </c>
      <c r="H220" s="211">
        <v>66.540000000000006</v>
      </c>
      <c r="I220" s="212"/>
      <c r="J220" s="213">
        <f>ROUND(I220*H220,2)</f>
        <v>0</v>
      </c>
      <c r="K220" s="209" t="s">
        <v>19</v>
      </c>
      <c r="L220" s="46"/>
      <c r="M220" s="214" t="s">
        <v>19</v>
      </c>
      <c r="N220" s="215" t="s">
        <v>44</v>
      </c>
      <c r="O220" s="86"/>
      <c r="P220" s="216">
        <f>O220*H220</f>
        <v>0</v>
      </c>
      <c r="Q220" s="216">
        <v>0</v>
      </c>
      <c r="R220" s="216">
        <f>Q220*H220</f>
        <v>0</v>
      </c>
      <c r="S220" s="216">
        <v>0</v>
      </c>
      <c r="T220" s="217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8" t="s">
        <v>321</v>
      </c>
      <c r="AT220" s="218" t="s">
        <v>148</v>
      </c>
      <c r="AU220" s="218" t="s">
        <v>81</v>
      </c>
      <c r="AY220" s="19" t="s">
        <v>147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19" t="s">
        <v>81</v>
      </c>
      <c r="BK220" s="219">
        <f>ROUND(I220*H220,2)</f>
        <v>0</v>
      </c>
      <c r="BL220" s="19" t="s">
        <v>321</v>
      </c>
      <c r="BM220" s="218" t="s">
        <v>2606</v>
      </c>
    </row>
    <row r="221" s="2" customFormat="1" ht="21.75" customHeight="1">
      <c r="A221" s="40"/>
      <c r="B221" s="41"/>
      <c r="C221" s="207" t="s">
        <v>1396</v>
      </c>
      <c r="D221" s="207" t="s">
        <v>148</v>
      </c>
      <c r="E221" s="208" t="s">
        <v>2607</v>
      </c>
      <c r="F221" s="209" t="s">
        <v>2608</v>
      </c>
      <c r="G221" s="210" t="s">
        <v>436</v>
      </c>
      <c r="H221" s="211">
        <v>0.81499999999999995</v>
      </c>
      <c r="I221" s="212"/>
      <c r="J221" s="213">
        <f>ROUND(I221*H221,2)</f>
        <v>0</v>
      </c>
      <c r="K221" s="209" t="s">
        <v>19</v>
      </c>
      <c r="L221" s="46"/>
      <c r="M221" s="214" t="s">
        <v>19</v>
      </c>
      <c r="N221" s="215" t="s">
        <v>44</v>
      </c>
      <c r="O221" s="86"/>
      <c r="P221" s="216">
        <f>O221*H221</f>
        <v>0</v>
      </c>
      <c r="Q221" s="216">
        <v>0</v>
      </c>
      <c r="R221" s="216">
        <f>Q221*H221</f>
        <v>0</v>
      </c>
      <c r="S221" s="216">
        <v>0</v>
      </c>
      <c r="T221" s="217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8" t="s">
        <v>321</v>
      </c>
      <c r="AT221" s="218" t="s">
        <v>148</v>
      </c>
      <c r="AU221" s="218" t="s">
        <v>81</v>
      </c>
      <c r="AY221" s="19" t="s">
        <v>147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19" t="s">
        <v>81</v>
      </c>
      <c r="BK221" s="219">
        <f>ROUND(I221*H221,2)</f>
        <v>0</v>
      </c>
      <c r="BL221" s="19" t="s">
        <v>321</v>
      </c>
      <c r="BM221" s="218" t="s">
        <v>2609</v>
      </c>
    </row>
    <row r="222" s="2" customFormat="1" ht="16.5" customHeight="1">
      <c r="A222" s="40"/>
      <c r="B222" s="41"/>
      <c r="C222" s="207" t="s">
        <v>1400</v>
      </c>
      <c r="D222" s="207" t="s">
        <v>148</v>
      </c>
      <c r="E222" s="208" t="s">
        <v>2610</v>
      </c>
      <c r="F222" s="209" t="s">
        <v>2611</v>
      </c>
      <c r="G222" s="210" t="s">
        <v>429</v>
      </c>
      <c r="H222" s="211">
        <v>23</v>
      </c>
      <c r="I222" s="212"/>
      <c r="J222" s="213">
        <f>ROUND(I222*H222,2)</f>
        <v>0</v>
      </c>
      <c r="K222" s="209" t="s">
        <v>19</v>
      </c>
      <c r="L222" s="46"/>
      <c r="M222" s="214" t="s">
        <v>19</v>
      </c>
      <c r="N222" s="215" t="s">
        <v>44</v>
      </c>
      <c r="O222" s="86"/>
      <c r="P222" s="216">
        <f>O222*H222</f>
        <v>0</v>
      </c>
      <c r="Q222" s="216">
        <v>0</v>
      </c>
      <c r="R222" s="216">
        <f>Q222*H222</f>
        <v>0</v>
      </c>
      <c r="S222" s="216">
        <v>0</v>
      </c>
      <c r="T222" s="217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8" t="s">
        <v>321</v>
      </c>
      <c r="AT222" s="218" t="s">
        <v>148</v>
      </c>
      <c r="AU222" s="218" t="s">
        <v>81</v>
      </c>
      <c r="AY222" s="19" t="s">
        <v>147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19" t="s">
        <v>81</v>
      </c>
      <c r="BK222" s="219">
        <f>ROUND(I222*H222,2)</f>
        <v>0</v>
      </c>
      <c r="BL222" s="19" t="s">
        <v>321</v>
      </c>
      <c r="BM222" s="218" t="s">
        <v>2612</v>
      </c>
    </row>
    <row r="223" s="2" customFormat="1" ht="16.5" customHeight="1">
      <c r="A223" s="40"/>
      <c r="B223" s="41"/>
      <c r="C223" s="207" t="s">
        <v>1405</v>
      </c>
      <c r="D223" s="207" t="s">
        <v>148</v>
      </c>
      <c r="E223" s="208" t="s">
        <v>2613</v>
      </c>
      <c r="F223" s="209" t="s">
        <v>2614</v>
      </c>
      <c r="G223" s="210" t="s">
        <v>429</v>
      </c>
      <c r="H223" s="211">
        <v>23</v>
      </c>
      <c r="I223" s="212"/>
      <c r="J223" s="213">
        <f>ROUND(I223*H223,2)</f>
        <v>0</v>
      </c>
      <c r="K223" s="209" t="s">
        <v>19</v>
      </c>
      <c r="L223" s="46"/>
      <c r="M223" s="214" t="s">
        <v>19</v>
      </c>
      <c r="N223" s="215" t="s">
        <v>44</v>
      </c>
      <c r="O223" s="86"/>
      <c r="P223" s="216">
        <f>O223*H223</f>
        <v>0</v>
      </c>
      <c r="Q223" s="216">
        <v>0</v>
      </c>
      <c r="R223" s="216">
        <f>Q223*H223</f>
        <v>0</v>
      </c>
      <c r="S223" s="216">
        <v>0</v>
      </c>
      <c r="T223" s="217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8" t="s">
        <v>321</v>
      </c>
      <c r="AT223" s="218" t="s">
        <v>148</v>
      </c>
      <c r="AU223" s="218" t="s">
        <v>81</v>
      </c>
      <c r="AY223" s="19" t="s">
        <v>147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19" t="s">
        <v>81</v>
      </c>
      <c r="BK223" s="219">
        <f>ROUND(I223*H223,2)</f>
        <v>0</v>
      </c>
      <c r="BL223" s="19" t="s">
        <v>321</v>
      </c>
      <c r="BM223" s="218" t="s">
        <v>2615</v>
      </c>
    </row>
    <row r="224" s="2" customFormat="1" ht="21.75" customHeight="1">
      <c r="A224" s="40"/>
      <c r="B224" s="41"/>
      <c r="C224" s="207" t="s">
        <v>1410</v>
      </c>
      <c r="D224" s="207" t="s">
        <v>148</v>
      </c>
      <c r="E224" s="208" t="s">
        <v>2616</v>
      </c>
      <c r="F224" s="209" t="s">
        <v>2617</v>
      </c>
      <c r="G224" s="210" t="s">
        <v>239</v>
      </c>
      <c r="H224" s="211">
        <v>74.734999999999999</v>
      </c>
      <c r="I224" s="212"/>
      <c r="J224" s="213">
        <f>ROUND(I224*H224,2)</f>
        <v>0</v>
      </c>
      <c r="K224" s="209" t="s">
        <v>19</v>
      </c>
      <c r="L224" s="46"/>
      <c r="M224" s="214" t="s">
        <v>19</v>
      </c>
      <c r="N224" s="215" t="s">
        <v>44</v>
      </c>
      <c r="O224" s="86"/>
      <c r="P224" s="216">
        <f>O224*H224</f>
        <v>0</v>
      </c>
      <c r="Q224" s="216">
        <v>0</v>
      </c>
      <c r="R224" s="216">
        <f>Q224*H224</f>
        <v>0</v>
      </c>
      <c r="S224" s="216">
        <v>0</v>
      </c>
      <c r="T224" s="217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8" t="s">
        <v>321</v>
      </c>
      <c r="AT224" s="218" t="s">
        <v>148</v>
      </c>
      <c r="AU224" s="218" t="s">
        <v>81</v>
      </c>
      <c r="AY224" s="19" t="s">
        <v>147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19" t="s">
        <v>81</v>
      </c>
      <c r="BK224" s="219">
        <f>ROUND(I224*H224,2)</f>
        <v>0</v>
      </c>
      <c r="BL224" s="19" t="s">
        <v>321</v>
      </c>
      <c r="BM224" s="218" t="s">
        <v>2618</v>
      </c>
    </row>
    <row r="225" s="2" customFormat="1" ht="24.15" customHeight="1">
      <c r="A225" s="40"/>
      <c r="B225" s="41"/>
      <c r="C225" s="207" t="s">
        <v>1415</v>
      </c>
      <c r="D225" s="207" t="s">
        <v>148</v>
      </c>
      <c r="E225" s="208" t="s">
        <v>2619</v>
      </c>
      <c r="F225" s="209" t="s">
        <v>2620</v>
      </c>
      <c r="G225" s="210" t="s">
        <v>429</v>
      </c>
      <c r="H225" s="211">
        <v>1</v>
      </c>
      <c r="I225" s="212"/>
      <c r="J225" s="213">
        <f>ROUND(I225*H225,2)</f>
        <v>0</v>
      </c>
      <c r="K225" s="209" t="s">
        <v>19</v>
      </c>
      <c r="L225" s="46"/>
      <c r="M225" s="214" t="s">
        <v>19</v>
      </c>
      <c r="N225" s="215" t="s">
        <v>44</v>
      </c>
      <c r="O225" s="86"/>
      <c r="P225" s="216">
        <f>O225*H225</f>
        <v>0</v>
      </c>
      <c r="Q225" s="216">
        <v>0</v>
      </c>
      <c r="R225" s="216">
        <f>Q225*H225</f>
        <v>0</v>
      </c>
      <c r="S225" s="216">
        <v>0</v>
      </c>
      <c r="T225" s="217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8" t="s">
        <v>321</v>
      </c>
      <c r="AT225" s="218" t="s">
        <v>148</v>
      </c>
      <c r="AU225" s="218" t="s">
        <v>81</v>
      </c>
      <c r="AY225" s="19" t="s">
        <v>147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19" t="s">
        <v>81</v>
      </c>
      <c r="BK225" s="219">
        <f>ROUND(I225*H225,2)</f>
        <v>0</v>
      </c>
      <c r="BL225" s="19" t="s">
        <v>321</v>
      </c>
      <c r="BM225" s="218" t="s">
        <v>2621</v>
      </c>
    </row>
    <row r="226" s="2" customFormat="1" ht="24.15" customHeight="1">
      <c r="A226" s="40"/>
      <c r="B226" s="41"/>
      <c r="C226" s="207" t="s">
        <v>1423</v>
      </c>
      <c r="D226" s="207" t="s">
        <v>148</v>
      </c>
      <c r="E226" s="208" t="s">
        <v>2622</v>
      </c>
      <c r="F226" s="209" t="s">
        <v>2623</v>
      </c>
      <c r="G226" s="210" t="s">
        <v>429</v>
      </c>
      <c r="H226" s="211">
        <v>1</v>
      </c>
      <c r="I226" s="212"/>
      <c r="J226" s="213">
        <f>ROUND(I226*H226,2)</f>
        <v>0</v>
      </c>
      <c r="K226" s="209" t="s">
        <v>19</v>
      </c>
      <c r="L226" s="46"/>
      <c r="M226" s="214" t="s">
        <v>19</v>
      </c>
      <c r="N226" s="215" t="s">
        <v>44</v>
      </c>
      <c r="O226" s="86"/>
      <c r="P226" s="216">
        <f>O226*H226</f>
        <v>0</v>
      </c>
      <c r="Q226" s="216">
        <v>0</v>
      </c>
      <c r="R226" s="216">
        <f>Q226*H226</f>
        <v>0</v>
      </c>
      <c r="S226" s="216">
        <v>0</v>
      </c>
      <c r="T226" s="217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8" t="s">
        <v>321</v>
      </c>
      <c r="AT226" s="218" t="s">
        <v>148</v>
      </c>
      <c r="AU226" s="218" t="s">
        <v>81</v>
      </c>
      <c r="AY226" s="19" t="s">
        <v>147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19" t="s">
        <v>81</v>
      </c>
      <c r="BK226" s="219">
        <f>ROUND(I226*H226,2)</f>
        <v>0</v>
      </c>
      <c r="BL226" s="19" t="s">
        <v>321</v>
      </c>
      <c r="BM226" s="218" t="s">
        <v>2624</v>
      </c>
    </row>
    <row r="227" s="2" customFormat="1" ht="24.15" customHeight="1">
      <c r="A227" s="40"/>
      <c r="B227" s="41"/>
      <c r="C227" s="207" t="s">
        <v>1428</v>
      </c>
      <c r="D227" s="207" t="s">
        <v>148</v>
      </c>
      <c r="E227" s="208" t="s">
        <v>2625</v>
      </c>
      <c r="F227" s="209" t="s">
        <v>2626</v>
      </c>
      <c r="G227" s="210" t="s">
        <v>429</v>
      </c>
      <c r="H227" s="211">
        <v>1</v>
      </c>
      <c r="I227" s="212"/>
      <c r="J227" s="213">
        <f>ROUND(I227*H227,2)</f>
        <v>0</v>
      </c>
      <c r="K227" s="209" t="s">
        <v>19</v>
      </c>
      <c r="L227" s="46"/>
      <c r="M227" s="214" t="s">
        <v>19</v>
      </c>
      <c r="N227" s="215" t="s">
        <v>44</v>
      </c>
      <c r="O227" s="86"/>
      <c r="P227" s="216">
        <f>O227*H227</f>
        <v>0</v>
      </c>
      <c r="Q227" s="216">
        <v>0</v>
      </c>
      <c r="R227" s="216">
        <f>Q227*H227</f>
        <v>0</v>
      </c>
      <c r="S227" s="216">
        <v>0</v>
      </c>
      <c r="T227" s="217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8" t="s">
        <v>321</v>
      </c>
      <c r="AT227" s="218" t="s">
        <v>148</v>
      </c>
      <c r="AU227" s="218" t="s">
        <v>81</v>
      </c>
      <c r="AY227" s="19" t="s">
        <v>147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19" t="s">
        <v>81</v>
      </c>
      <c r="BK227" s="219">
        <f>ROUND(I227*H227,2)</f>
        <v>0</v>
      </c>
      <c r="BL227" s="19" t="s">
        <v>321</v>
      </c>
      <c r="BM227" s="218" t="s">
        <v>2627</v>
      </c>
    </row>
    <row r="228" s="2" customFormat="1" ht="24.15" customHeight="1">
      <c r="A228" s="40"/>
      <c r="B228" s="41"/>
      <c r="C228" s="207" t="s">
        <v>1432</v>
      </c>
      <c r="D228" s="207" t="s">
        <v>148</v>
      </c>
      <c r="E228" s="208" t="s">
        <v>2628</v>
      </c>
      <c r="F228" s="209" t="s">
        <v>2629</v>
      </c>
      <c r="G228" s="210" t="s">
        <v>429</v>
      </c>
      <c r="H228" s="211">
        <v>2</v>
      </c>
      <c r="I228" s="212"/>
      <c r="J228" s="213">
        <f>ROUND(I228*H228,2)</f>
        <v>0</v>
      </c>
      <c r="K228" s="209" t="s">
        <v>19</v>
      </c>
      <c r="L228" s="46"/>
      <c r="M228" s="214" t="s">
        <v>19</v>
      </c>
      <c r="N228" s="215" t="s">
        <v>44</v>
      </c>
      <c r="O228" s="86"/>
      <c r="P228" s="216">
        <f>O228*H228</f>
        <v>0</v>
      </c>
      <c r="Q228" s="216">
        <v>0</v>
      </c>
      <c r="R228" s="216">
        <f>Q228*H228</f>
        <v>0</v>
      </c>
      <c r="S228" s="216">
        <v>0</v>
      </c>
      <c r="T228" s="217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8" t="s">
        <v>321</v>
      </c>
      <c r="AT228" s="218" t="s">
        <v>148</v>
      </c>
      <c r="AU228" s="218" t="s">
        <v>81</v>
      </c>
      <c r="AY228" s="19" t="s">
        <v>147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19" t="s">
        <v>81</v>
      </c>
      <c r="BK228" s="219">
        <f>ROUND(I228*H228,2)</f>
        <v>0</v>
      </c>
      <c r="BL228" s="19" t="s">
        <v>321</v>
      </c>
      <c r="BM228" s="218" t="s">
        <v>2630</v>
      </c>
    </row>
    <row r="229" s="2" customFormat="1" ht="24.15" customHeight="1">
      <c r="A229" s="40"/>
      <c r="B229" s="41"/>
      <c r="C229" s="207" t="s">
        <v>1436</v>
      </c>
      <c r="D229" s="207" t="s">
        <v>148</v>
      </c>
      <c r="E229" s="208" t="s">
        <v>2631</v>
      </c>
      <c r="F229" s="209" t="s">
        <v>2632</v>
      </c>
      <c r="G229" s="210" t="s">
        <v>429</v>
      </c>
      <c r="H229" s="211">
        <v>2</v>
      </c>
      <c r="I229" s="212"/>
      <c r="J229" s="213">
        <f>ROUND(I229*H229,2)</f>
        <v>0</v>
      </c>
      <c r="K229" s="209" t="s">
        <v>19</v>
      </c>
      <c r="L229" s="46"/>
      <c r="M229" s="214" t="s">
        <v>19</v>
      </c>
      <c r="N229" s="215" t="s">
        <v>44</v>
      </c>
      <c r="O229" s="86"/>
      <c r="P229" s="216">
        <f>O229*H229</f>
        <v>0</v>
      </c>
      <c r="Q229" s="216">
        <v>0</v>
      </c>
      <c r="R229" s="216">
        <f>Q229*H229</f>
        <v>0</v>
      </c>
      <c r="S229" s="216">
        <v>0</v>
      </c>
      <c r="T229" s="217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8" t="s">
        <v>321</v>
      </c>
      <c r="AT229" s="218" t="s">
        <v>148</v>
      </c>
      <c r="AU229" s="218" t="s">
        <v>81</v>
      </c>
      <c r="AY229" s="19" t="s">
        <v>147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19" t="s">
        <v>81</v>
      </c>
      <c r="BK229" s="219">
        <f>ROUND(I229*H229,2)</f>
        <v>0</v>
      </c>
      <c r="BL229" s="19" t="s">
        <v>321</v>
      </c>
      <c r="BM229" s="218" t="s">
        <v>2633</v>
      </c>
    </row>
    <row r="230" s="2" customFormat="1" ht="24.15" customHeight="1">
      <c r="A230" s="40"/>
      <c r="B230" s="41"/>
      <c r="C230" s="207" t="s">
        <v>1440</v>
      </c>
      <c r="D230" s="207" t="s">
        <v>148</v>
      </c>
      <c r="E230" s="208" t="s">
        <v>2634</v>
      </c>
      <c r="F230" s="209" t="s">
        <v>2635</v>
      </c>
      <c r="G230" s="210" t="s">
        <v>429</v>
      </c>
      <c r="H230" s="211">
        <v>1</v>
      </c>
      <c r="I230" s="212"/>
      <c r="J230" s="213">
        <f>ROUND(I230*H230,2)</f>
        <v>0</v>
      </c>
      <c r="K230" s="209" t="s">
        <v>19</v>
      </c>
      <c r="L230" s="46"/>
      <c r="M230" s="214" t="s">
        <v>19</v>
      </c>
      <c r="N230" s="215" t="s">
        <v>44</v>
      </c>
      <c r="O230" s="86"/>
      <c r="P230" s="216">
        <f>O230*H230</f>
        <v>0</v>
      </c>
      <c r="Q230" s="216">
        <v>0</v>
      </c>
      <c r="R230" s="216">
        <f>Q230*H230</f>
        <v>0</v>
      </c>
      <c r="S230" s="216">
        <v>0</v>
      </c>
      <c r="T230" s="217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8" t="s">
        <v>321</v>
      </c>
      <c r="AT230" s="218" t="s">
        <v>148</v>
      </c>
      <c r="AU230" s="218" t="s">
        <v>81</v>
      </c>
      <c r="AY230" s="19" t="s">
        <v>147</v>
      </c>
      <c r="BE230" s="219">
        <f>IF(N230="základní",J230,0)</f>
        <v>0</v>
      </c>
      <c r="BF230" s="219">
        <f>IF(N230="snížená",J230,0)</f>
        <v>0</v>
      </c>
      <c r="BG230" s="219">
        <f>IF(N230="zákl. přenesená",J230,0)</f>
        <v>0</v>
      </c>
      <c r="BH230" s="219">
        <f>IF(N230="sníž. přenesená",J230,0)</f>
        <v>0</v>
      </c>
      <c r="BI230" s="219">
        <f>IF(N230="nulová",J230,0)</f>
        <v>0</v>
      </c>
      <c r="BJ230" s="19" t="s">
        <v>81</v>
      </c>
      <c r="BK230" s="219">
        <f>ROUND(I230*H230,2)</f>
        <v>0</v>
      </c>
      <c r="BL230" s="19" t="s">
        <v>321</v>
      </c>
      <c r="BM230" s="218" t="s">
        <v>2636</v>
      </c>
    </row>
    <row r="231" s="2" customFormat="1" ht="24.15" customHeight="1">
      <c r="A231" s="40"/>
      <c r="B231" s="41"/>
      <c r="C231" s="207" t="s">
        <v>1444</v>
      </c>
      <c r="D231" s="207" t="s">
        <v>148</v>
      </c>
      <c r="E231" s="208" t="s">
        <v>2637</v>
      </c>
      <c r="F231" s="209" t="s">
        <v>2638</v>
      </c>
      <c r="G231" s="210" t="s">
        <v>429</v>
      </c>
      <c r="H231" s="211">
        <v>5</v>
      </c>
      <c r="I231" s="212"/>
      <c r="J231" s="213">
        <f>ROUND(I231*H231,2)</f>
        <v>0</v>
      </c>
      <c r="K231" s="209" t="s">
        <v>19</v>
      </c>
      <c r="L231" s="46"/>
      <c r="M231" s="214" t="s">
        <v>19</v>
      </c>
      <c r="N231" s="215" t="s">
        <v>44</v>
      </c>
      <c r="O231" s="86"/>
      <c r="P231" s="216">
        <f>O231*H231</f>
        <v>0</v>
      </c>
      <c r="Q231" s="216">
        <v>0</v>
      </c>
      <c r="R231" s="216">
        <f>Q231*H231</f>
        <v>0</v>
      </c>
      <c r="S231" s="216">
        <v>0</v>
      </c>
      <c r="T231" s="217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8" t="s">
        <v>321</v>
      </c>
      <c r="AT231" s="218" t="s">
        <v>148</v>
      </c>
      <c r="AU231" s="218" t="s">
        <v>81</v>
      </c>
      <c r="AY231" s="19" t="s">
        <v>147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19" t="s">
        <v>81</v>
      </c>
      <c r="BK231" s="219">
        <f>ROUND(I231*H231,2)</f>
        <v>0</v>
      </c>
      <c r="BL231" s="19" t="s">
        <v>321</v>
      </c>
      <c r="BM231" s="218" t="s">
        <v>2639</v>
      </c>
    </row>
    <row r="232" s="2" customFormat="1" ht="24.15" customHeight="1">
      <c r="A232" s="40"/>
      <c r="B232" s="41"/>
      <c r="C232" s="207" t="s">
        <v>1448</v>
      </c>
      <c r="D232" s="207" t="s">
        <v>148</v>
      </c>
      <c r="E232" s="208" t="s">
        <v>2640</v>
      </c>
      <c r="F232" s="209" t="s">
        <v>2641</v>
      </c>
      <c r="G232" s="210" t="s">
        <v>429</v>
      </c>
      <c r="H232" s="211">
        <v>2</v>
      </c>
      <c r="I232" s="212"/>
      <c r="J232" s="213">
        <f>ROUND(I232*H232,2)</f>
        <v>0</v>
      </c>
      <c r="K232" s="209" t="s">
        <v>19</v>
      </c>
      <c r="L232" s="46"/>
      <c r="M232" s="214" t="s">
        <v>19</v>
      </c>
      <c r="N232" s="215" t="s">
        <v>44</v>
      </c>
      <c r="O232" s="86"/>
      <c r="P232" s="216">
        <f>O232*H232</f>
        <v>0</v>
      </c>
      <c r="Q232" s="216">
        <v>0</v>
      </c>
      <c r="R232" s="216">
        <f>Q232*H232</f>
        <v>0</v>
      </c>
      <c r="S232" s="216">
        <v>0</v>
      </c>
      <c r="T232" s="217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8" t="s">
        <v>321</v>
      </c>
      <c r="AT232" s="218" t="s">
        <v>148</v>
      </c>
      <c r="AU232" s="218" t="s">
        <v>81</v>
      </c>
      <c r="AY232" s="19" t="s">
        <v>147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19" t="s">
        <v>81</v>
      </c>
      <c r="BK232" s="219">
        <f>ROUND(I232*H232,2)</f>
        <v>0</v>
      </c>
      <c r="BL232" s="19" t="s">
        <v>321</v>
      </c>
      <c r="BM232" s="218" t="s">
        <v>2642</v>
      </c>
    </row>
    <row r="233" s="2" customFormat="1" ht="24.15" customHeight="1">
      <c r="A233" s="40"/>
      <c r="B233" s="41"/>
      <c r="C233" s="207" t="s">
        <v>1452</v>
      </c>
      <c r="D233" s="207" t="s">
        <v>148</v>
      </c>
      <c r="E233" s="208" t="s">
        <v>2643</v>
      </c>
      <c r="F233" s="209" t="s">
        <v>2644</v>
      </c>
      <c r="G233" s="210" t="s">
        <v>429</v>
      </c>
      <c r="H233" s="211">
        <v>0</v>
      </c>
      <c r="I233" s="212"/>
      <c r="J233" s="213">
        <f>ROUND(I233*H233,2)</f>
        <v>0</v>
      </c>
      <c r="K233" s="209" t="s">
        <v>19</v>
      </c>
      <c r="L233" s="46"/>
      <c r="M233" s="214" t="s">
        <v>19</v>
      </c>
      <c r="N233" s="215" t="s">
        <v>44</v>
      </c>
      <c r="O233" s="86"/>
      <c r="P233" s="216">
        <f>O233*H233</f>
        <v>0</v>
      </c>
      <c r="Q233" s="216">
        <v>0</v>
      </c>
      <c r="R233" s="216">
        <f>Q233*H233</f>
        <v>0</v>
      </c>
      <c r="S233" s="216">
        <v>0</v>
      </c>
      <c r="T233" s="217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8" t="s">
        <v>321</v>
      </c>
      <c r="AT233" s="218" t="s">
        <v>148</v>
      </c>
      <c r="AU233" s="218" t="s">
        <v>81</v>
      </c>
      <c r="AY233" s="19" t="s">
        <v>147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19" t="s">
        <v>81</v>
      </c>
      <c r="BK233" s="219">
        <f>ROUND(I233*H233,2)</f>
        <v>0</v>
      </c>
      <c r="BL233" s="19" t="s">
        <v>321</v>
      </c>
      <c r="BM233" s="218" t="s">
        <v>2645</v>
      </c>
    </row>
    <row r="234" s="2" customFormat="1" ht="24.15" customHeight="1">
      <c r="A234" s="40"/>
      <c r="B234" s="41"/>
      <c r="C234" s="207" t="s">
        <v>1456</v>
      </c>
      <c r="D234" s="207" t="s">
        <v>148</v>
      </c>
      <c r="E234" s="208" t="s">
        <v>2646</v>
      </c>
      <c r="F234" s="209" t="s">
        <v>2647</v>
      </c>
      <c r="G234" s="210" t="s">
        <v>429</v>
      </c>
      <c r="H234" s="211">
        <v>1</v>
      </c>
      <c r="I234" s="212"/>
      <c r="J234" s="213">
        <f>ROUND(I234*H234,2)</f>
        <v>0</v>
      </c>
      <c r="K234" s="209" t="s">
        <v>19</v>
      </c>
      <c r="L234" s="46"/>
      <c r="M234" s="214" t="s">
        <v>19</v>
      </c>
      <c r="N234" s="215" t="s">
        <v>44</v>
      </c>
      <c r="O234" s="86"/>
      <c r="P234" s="216">
        <f>O234*H234</f>
        <v>0</v>
      </c>
      <c r="Q234" s="216">
        <v>0</v>
      </c>
      <c r="R234" s="216">
        <f>Q234*H234</f>
        <v>0</v>
      </c>
      <c r="S234" s="216">
        <v>0</v>
      </c>
      <c r="T234" s="217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8" t="s">
        <v>321</v>
      </c>
      <c r="AT234" s="218" t="s">
        <v>148</v>
      </c>
      <c r="AU234" s="218" t="s">
        <v>81</v>
      </c>
      <c r="AY234" s="19" t="s">
        <v>147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19" t="s">
        <v>81</v>
      </c>
      <c r="BK234" s="219">
        <f>ROUND(I234*H234,2)</f>
        <v>0</v>
      </c>
      <c r="BL234" s="19" t="s">
        <v>321</v>
      </c>
      <c r="BM234" s="218" t="s">
        <v>2648</v>
      </c>
    </row>
    <row r="235" s="2" customFormat="1" ht="24.15" customHeight="1">
      <c r="A235" s="40"/>
      <c r="B235" s="41"/>
      <c r="C235" s="207" t="s">
        <v>1460</v>
      </c>
      <c r="D235" s="207" t="s">
        <v>148</v>
      </c>
      <c r="E235" s="208" t="s">
        <v>2649</v>
      </c>
      <c r="F235" s="209" t="s">
        <v>2650</v>
      </c>
      <c r="G235" s="210" t="s">
        <v>429</v>
      </c>
      <c r="H235" s="211">
        <v>1</v>
      </c>
      <c r="I235" s="212"/>
      <c r="J235" s="213">
        <f>ROUND(I235*H235,2)</f>
        <v>0</v>
      </c>
      <c r="K235" s="209" t="s">
        <v>19</v>
      </c>
      <c r="L235" s="46"/>
      <c r="M235" s="214" t="s">
        <v>19</v>
      </c>
      <c r="N235" s="215" t="s">
        <v>44</v>
      </c>
      <c r="O235" s="86"/>
      <c r="P235" s="216">
        <f>O235*H235</f>
        <v>0</v>
      </c>
      <c r="Q235" s="216">
        <v>0</v>
      </c>
      <c r="R235" s="216">
        <f>Q235*H235</f>
        <v>0</v>
      </c>
      <c r="S235" s="216">
        <v>0</v>
      </c>
      <c r="T235" s="217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8" t="s">
        <v>321</v>
      </c>
      <c r="AT235" s="218" t="s">
        <v>148</v>
      </c>
      <c r="AU235" s="218" t="s">
        <v>81</v>
      </c>
      <c r="AY235" s="19" t="s">
        <v>147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19" t="s">
        <v>81</v>
      </c>
      <c r="BK235" s="219">
        <f>ROUND(I235*H235,2)</f>
        <v>0</v>
      </c>
      <c r="BL235" s="19" t="s">
        <v>321</v>
      </c>
      <c r="BM235" s="218" t="s">
        <v>2651</v>
      </c>
    </row>
    <row r="236" s="2" customFormat="1" ht="24.15" customHeight="1">
      <c r="A236" s="40"/>
      <c r="B236" s="41"/>
      <c r="C236" s="207" t="s">
        <v>1464</v>
      </c>
      <c r="D236" s="207" t="s">
        <v>148</v>
      </c>
      <c r="E236" s="208" t="s">
        <v>2652</v>
      </c>
      <c r="F236" s="209" t="s">
        <v>2653</v>
      </c>
      <c r="G236" s="210" t="s">
        <v>429</v>
      </c>
      <c r="H236" s="211">
        <v>1</v>
      </c>
      <c r="I236" s="212"/>
      <c r="J236" s="213">
        <f>ROUND(I236*H236,2)</f>
        <v>0</v>
      </c>
      <c r="K236" s="209" t="s">
        <v>19</v>
      </c>
      <c r="L236" s="46"/>
      <c r="M236" s="214" t="s">
        <v>19</v>
      </c>
      <c r="N236" s="215" t="s">
        <v>44</v>
      </c>
      <c r="O236" s="86"/>
      <c r="P236" s="216">
        <f>O236*H236</f>
        <v>0</v>
      </c>
      <c r="Q236" s="216">
        <v>0</v>
      </c>
      <c r="R236" s="216">
        <f>Q236*H236</f>
        <v>0</v>
      </c>
      <c r="S236" s="216">
        <v>0</v>
      </c>
      <c r="T236" s="217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8" t="s">
        <v>321</v>
      </c>
      <c r="AT236" s="218" t="s">
        <v>148</v>
      </c>
      <c r="AU236" s="218" t="s">
        <v>81</v>
      </c>
      <c r="AY236" s="19" t="s">
        <v>147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19" t="s">
        <v>81</v>
      </c>
      <c r="BK236" s="219">
        <f>ROUND(I236*H236,2)</f>
        <v>0</v>
      </c>
      <c r="BL236" s="19" t="s">
        <v>321</v>
      </c>
      <c r="BM236" s="218" t="s">
        <v>2654</v>
      </c>
    </row>
    <row r="237" s="2" customFormat="1" ht="24.15" customHeight="1">
      <c r="A237" s="40"/>
      <c r="B237" s="41"/>
      <c r="C237" s="207" t="s">
        <v>1468</v>
      </c>
      <c r="D237" s="207" t="s">
        <v>148</v>
      </c>
      <c r="E237" s="208" t="s">
        <v>2655</v>
      </c>
      <c r="F237" s="209" t="s">
        <v>2656</v>
      </c>
      <c r="G237" s="210" t="s">
        <v>429</v>
      </c>
      <c r="H237" s="211">
        <v>1</v>
      </c>
      <c r="I237" s="212"/>
      <c r="J237" s="213">
        <f>ROUND(I237*H237,2)</f>
        <v>0</v>
      </c>
      <c r="K237" s="209" t="s">
        <v>19</v>
      </c>
      <c r="L237" s="46"/>
      <c r="M237" s="214" t="s">
        <v>19</v>
      </c>
      <c r="N237" s="215" t="s">
        <v>44</v>
      </c>
      <c r="O237" s="86"/>
      <c r="P237" s="216">
        <f>O237*H237</f>
        <v>0</v>
      </c>
      <c r="Q237" s="216">
        <v>0</v>
      </c>
      <c r="R237" s="216">
        <f>Q237*H237</f>
        <v>0</v>
      </c>
      <c r="S237" s="216">
        <v>0</v>
      </c>
      <c r="T237" s="217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8" t="s">
        <v>321</v>
      </c>
      <c r="AT237" s="218" t="s">
        <v>148</v>
      </c>
      <c r="AU237" s="218" t="s">
        <v>81</v>
      </c>
      <c r="AY237" s="19" t="s">
        <v>147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19" t="s">
        <v>81</v>
      </c>
      <c r="BK237" s="219">
        <f>ROUND(I237*H237,2)</f>
        <v>0</v>
      </c>
      <c r="BL237" s="19" t="s">
        <v>321</v>
      </c>
      <c r="BM237" s="218" t="s">
        <v>2657</v>
      </c>
    </row>
    <row r="238" s="2" customFormat="1" ht="24.15" customHeight="1">
      <c r="A238" s="40"/>
      <c r="B238" s="41"/>
      <c r="C238" s="207" t="s">
        <v>1472</v>
      </c>
      <c r="D238" s="207" t="s">
        <v>148</v>
      </c>
      <c r="E238" s="208" t="s">
        <v>2658</v>
      </c>
      <c r="F238" s="209" t="s">
        <v>2659</v>
      </c>
      <c r="G238" s="210" t="s">
        <v>429</v>
      </c>
      <c r="H238" s="211">
        <v>1</v>
      </c>
      <c r="I238" s="212"/>
      <c r="J238" s="213">
        <f>ROUND(I238*H238,2)</f>
        <v>0</v>
      </c>
      <c r="K238" s="209" t="s">
        <v>19</v>
      </c>
      <c r="L238" s="46"/>
      <c r="M238" s="214" t="s">
        <v>19</v>
      </c>
      <c r="N238" s="215" t="s">
        <v>44</v>
      </c>
      <c r="O238" s="86"/>
      <c r="P238" s="216">
        <f>O238*H238</f>
        <v>0</v>
      </c>
      <c r="Q238" s="216">
        <v>0</v>
      </c>
      <c r="R238" s="216">
        <f>Q238*H238</f>
        <v>0</v>
      </c>
      <c r="S238" s="216">
        <v>0</v>
      </c>
      <c r="T238" s="217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8" t="s">
        <v>321</v>
      </c>
      <c r="AT238" s="218" t="s">
        <v>148</v>
      </c>
      <c r="AU238" s="218" t="s">
        <v>81</v>
      </c>
      <c r="AY238" s="19" t="s">
        <v>147</v>
      </c>
      <c r="BE238" s="219">
        <f>IF(N238="základní",J238,0)</f>
        <v>0</v>
      </c>
      <c r="BF238" s="219">
        <f>IF(N238="snížená",J238,0)</f>
        <v>0</v>
      </c>
      <c r="BG238" s="219">
        <f>IF(N238="zákl. přenesená",J238,0)</f>
        <v>0</v>
      </c>
      <c r="BH238" s="219">
        <f>IF(N238="sníž. přenesená",J238,0)</f>
        <v>0</v>
      </c>
      <c r="BI238" s="219">
        <f>IF(N238="nulová",J238,0)</f>
        <v>0</v>
      </c>
      <c r="BJ238" s="19" t="s">
        <v>81</v>
      </c>
      <c r="BK238" s="219">
        <f>ROUND(I238*H238,2)</f>
        <v>0</v>
      </c>
      <c r="BL238" s="19" t="s">
        <v>321</v>
      </c>
      <c r="BM238" s="218" t="s">
        <v>2660</v>
      </c>
    </row>
    <row r="239" s="2" customFormat="1" ht="24.15" customHeight="1">
      <c r="A239" s="40"/>
      <c r="B239" s="41"/>
      <c r="C239" s="207" t="s">
        <v>1476</v>
      </c>
      <c r="D239" s="207" t="s">
        <v>148</v>
      </c>
      <c r="E239" s="208" t="s">
        <v>2661</v>
      </c>
      <c r="F239" s="209" t="s">
        <v>2662</v>
      </c>
      <c r="G239" s="210" t="s">
        <v>429</v>
      </c>
      <c r="H239" s="211">
        <v>1</v>
      </c>
      <c r="I239" s="212"/>
      <c r="J239" s="213">
        <f>ROUND(I239*H239,2)</f>
        <v>0</v>
      </c>
      <c r="K239" s="209" t="s">
        <v>19</v>
      </c>
      <c r="L239" s="46"/>
      <c r="M239" s="214" t="s">
        <v>19</v>
      </c>
      <c r="N239" s="215" t="s">
        <v>44</v>
      </c>
      <c r="O239" s="86"/>
      <c r="P239" s="216">
        <f>O239*H239</f>
        <v>0</v>
      </c>
      <c r="Q239" s="216">
        <v>0</v>
      </c>
      <c r="R239" s="216">
        <f>Q239*H239</f>
        <v>0</v>
      </c>
      <c r="S239" s="216">
        <v>0</v>
      </c>
      <c r="T239" s="217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8" t="s">
        <v>321</v>
      </c>
      <c r="AT239" s="218" t="s">
        <v>148</v>
      </c>
      <c r="AU239" s="218" t="s">
        <v>81</v>
      </c>
      <c r="AY239" s="19" t="s">
        <v>147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19" t="s">
        <v>81</v>
      </c>
      <c r="BK239" s="219">
        <f>ROUND(I239*H239,2)</f>
        <v>0</v>
      </c>
      <c r="BL239" s="19" t="s">
        <v>321</v>
      </c>
      <c r="BM239" s="218" t="s">
        <v>2663</v>
      </c>
    </row>
    <row r="240" s="2" customFormat="1" ht="16.5" customHeight="1">
      <c r="A240" s="40"/>
      <c r="B240" s="41"/>
      <c r="C240" s="207" t="s">
        <v>1480</v>
      </c>
      <c r="D240" s="207" t="s">
        <v>148</v>
      </c>
      <c r="E240" s="208" t="s">
        <v>2664</v>
      </c>
      <c r="F240" s="209" t="s">
        <v>2665</v>
      </c>
      <c r="G240" s="210" t="s">
        <v>429</v>
      </c>
      <c r="H240" s="211">
        <v>2</v>
      </c>
      <c r="I240" s="212"/>
      <c r="J240" s="213">
        <f>ROUND(I240*H240,2)</f>
        <v>0</v>
      </c>
      <c r="K240" s="209" t="s">
        <v>19</v>
      </c>
      <c r="L240" s="46"/>
      <c r="M240" s="214" t="s">
        <v>19</v>
      </c>
      <c r="N240" s="215" t="s">
        <v>44</v>
      </c>
      <c r="O240" s="86"/>
      <c r="P240" s="216">
        <f>O240*H240</f>
        <v>0</v>
      </c>
      <c r="Q240" s="216">
        <v>0</v>
      </c>
      <c r="R240" s="216">
        <f>Q240*H240</f>
        <v>0</v>
      </c>
      <c r="S240" s="216">
        <v>0</v>
      </c>
      <c r="T240" s="217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8" t="s">
        <v>321</v>
      </c>
      <c r="AT240" s="218" t="s">
        <v>148</v>
      </c>
      <c r="AU240" s="218" t="s">
        <v>81</v>
      </c>
      <c r="AY240" s="19" t="s">
        <v>147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19" t="s">
        <v>81</v>
      </c>
      <c r="BK240" s="219">
        <f>ROUND(I240*H240,2)</f>
        <v>0</v>
      </c>
      <c r="BL240" s="19" t="s">
        <v>321</v>
      </c>
      <c r="BM240" s="218" t="s">
        <v>2666</v>
      </c>
    </row>
    <row r="241" s="2" customFormat="1" ht="16.5" customHeight="1">
      <c r="A241" s="40"/>
      <c r="B241" s="41"/>
      <c r="C241" s="207" t="s">
        <v>1484</v>
      </c>
      <c r="D241" s="207" t="s">
        <v>148</v>
      </c>
      <c r="E241" s="208" t="s">
        <v>2667</v>
      </c>
      <c r="F241" s="209" t="s">
        <v>2668</v>
      </c>
      <c r="G241" s="210" t="s">
        <v>429</v>
      </c>
      <c r="H241" s="211">
        <v>19</v>
      </c>
      <c r="I241" s="212"/>
      <c r="J241" s="213">
        <f>ROUND(I241*H241,2)</f>
        <v>0</v>
      </c>
      <c r="K241" s="209" t="s">
        <v>19</v>
      </c>
      <c r="L241" s="46"/>
      <c r="M241" s="214" t="s">
        <v>19</v>
      </c>
      <c r="N241" s="215" t="s">
        <v>44</v>
      </c>
      <c r="O241" s="86"/>
      <c r="P241" s="216">
        <f>O241*H241</f>
        <v>0</v>
      </c>
      <c r="Q241" s="216">
        <v>0</v>
      </c>
      <c r="R241" s="216">
        <f>Q241*H241</f>
        <v>0</v>
      </c>
      <c r="S241" s="216">
        <v>0</v>
      </c>
      <c r="T241" s="217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8" t="s">
        <v>321</v>
      </c>
      <c r="AT241" s="218" t="s">
        <v>148</v>
      </c>
      <c r="AU241" s="218" t="s">
        <v>81</v>
      </c>
      <c r="AY241" s="19" t="s">
        <v>147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19" t="s">
        <v>81</v>
      </c>
      <c r="BK241" s="219">
        <f>ROUND(I241*H241,2)</f>
        <v>0</v>
      </c>
      <c r="BL241" s="19" t="s">
        <v>321</v>
      </c>
      <c r="BM241" s="218" t="s">
        <v>2669</v>
      </c>
    </row>
    <row r="242" s="2" customFormat="1" ht="16.5" customHeight="1">
      <c r="A242" s="40"/>
      <c r="B242" s="41"/>
      <c r="C242" s="207" t="s">
        <v>1488</v>
      </c>
      <c r="D242" s="207" t="s">
        <v>148</v>
      </c>
      <c r="E242" s="208" t="s">
        <v>2670</v>
      </c>
      <c r="F242" s="209" t="s">
        <v>2671</v>
      </c>
      <c r="G242" s="210" t="s">
        <v>429</v>
      </c>
      <c r="H242" s="211">
        <v>1</v>
      </c>
      <c r="I242" s="212"/>
      <c r="J242" s="213">
        <f>ROUND(I242*H242,2)</f>
        <v>0</v>
      </c>
      <c r="K242" s="209" t="s">
        <v>19</v>
      </c>
      <c r="L242" s="46"/>
      <c r="M242" s="214" t="s">
        <v>19</v>
      </c>
      <c r="N242" s="215" t="s">
        <v>44</v>
      </c>
      <c r="O242" s="86"/>
      <c r="P242" s="216">
        <f>O242*H242</f>
        <v>0</v>
      </c>
      <c r="Q242" s="216">
        <v>0</v>
      </c>
      <c r="R242" s="216">
        <f>Q242*H242</f>
        <v>0</v>
      </c>
      <c r="S242" s="216">
        <v>0</v>
      </c>
      <c r="T242" s="217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8" t="s">
        <v>321</v>
      </c>
      <c r="AT242" s="218" t="s">
        <v>148</v>
      </c>
      <c r="AU242" s="218" t="s">
        <v>81</v>
      </c>
      <c r="AY242" s="19" t="s">
        <v>147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19" t="s">
        <v>81</v>
      </c>
      <c r="BK242" s="219">
        <f>ROUND(I242*H242,2)</f>
        <v>0</v>
      </c>
      <c r="BL242" s="19" t="s">
        <v>321</v>
      </c>
      <c r="BM242" s="218" t="s">
        <v>2672</v>
      </c>
    </row>
    <row r="243" s="2" customFormat="1" ht="24.15" customHeight="1">
      <c r="A243" s="40"/>
      <c r="B243" s="41"/>
      <c r="C243" s="207" t="s">
        <v>1492</v>
      </c>
      <c r="D243" s="207" t="s">
        <v>148</v>
      </c>
      <c r="E243" s="208" t="s">
        <v>2673</v>
      </c>
      <c r="F243" s="209" t="s">
        <v>2674</v>
      </c>
      <c r="G243" s="210" t="s">
        <v>429</v>
      </c>
      <c r="H243" s="211">
        <v>2</v>
      </c>
      <c r="I243" s="212"/>
      <c r="J243" s="213">
        <f>ROUND(I243*H243,2)</f>
        <v>0</v>
      </c>
      <c r="K243" s="209" t="s">
        <v>19</v>
      </c>
      <c r="L243" s="46"/>
      <c r="M243" s="214" t="s">
        <v>19</v>
      </c>
      <c r="N243" s="215" t="s">
        <v>44</v>
      </c>
      <c r="O243" s="86"/>
      <c r="P243" s="216">
        <f>O243*H243</f>
        <v>0</v>
      </c>
      <c r="Q243" s="216">
        <v>0</v>
      </c>
      <c r="R243" s="216">
        <f>Q243*H243</f>
        <v>0</v>
      </c>
      <c r="S243" s="216">
        <v>0</v>
      </c>
      <c r="T243" s="217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8" t="s">
        <v>321</v>
      </c>
      <c r="AT243" s="218" t="s">
        <v>148</v>
      </c>
      <c r="AU243" s="218" t="s">
        <v>81</v>
      </c>
      <c r="AY243" s="19" t="s">
        <v>147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19" t="s">
        <v>81</v>
      </c>
      <c r="BK243" s="219">
        <f>ROUND(I243*H243,2)</f>
        <v>0</v>
      </c>
      <c r="BL243" s="19" t="s">
        <v>321</v>
      </c>
      <c r="BM243" s="218" t="s">
        <v>2675</v>
      </c>
    </row>
    <row r="244" s="2" customFormat="1" ht="24.15" customHeight="1">
      <c r="A244" s="40"/>
      <c r="B244" s="41"/>
      <c r="C244" s="207" t="s">
        <v>1496</v>
      </c>
      <c r="D244" s="207" t="s">
        <v>148</v>
      </c>
      <c r="E244" s="208" t="s">
        <v>2676</v>
      </c>
      <c r="F244" s="209" t="s">
        <v>2677</v>
      </c>
      <c r="G244" s="210" t="s">
        <v>429</v>
      </c>
      <c r="H244" s="211">
        <v>12</v>
      </c>
      <c r="I244" s="212"/>
      <c r="J244" s="213">
        <f>ROUND(I244*H244,2)</f>
        <v>0</v>
      </c>
      <c r="K244" s="209" t="s">
        <v>19</v>
      </c>
      <c r="L244" s="46"/>
      <c r="M244" s="214" t="s">
        <v>19</v>
      </c>
      <c r="N244" s="215" t="s">
        <v>44</v>
      </c>
      <c r="O244" s="86"/>
      <c r="P244" s="216">
        <f>O244*H244</f>
        <v>0</v>
      </c>
      <c r="Q244" s="216">
        <v>0</v>
      </c>
      <c r="R244" s="216">
        <f>Q244*H244</f>
        <v>0</v>
      </c>
      <c r="S244" s="216">
        <v>0</v>
      </c>
      <c r="T244" s="217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8" t="s">
        <v>321</v>
      </c>
      <c r="AT244" s="218" t="s">
        <v>148</v>
      </c>
      <c r="AU244" s="218" t="s">
        <v>81</v>
      </c>
      <c r="AY244" s="19" t="s">
        <v>147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19" t="s">
        <v>81</v>
      </c>
      <c r="BK244" s="219">
        <f>ROUND(I244*H244,2)</f>
        <v>0</v>
      </c>
      <c r="BL244" s="19" t="s">
        <v>321</v>
      </c>
      <c r="BM244" s="218" t="s">
        <v>2678</v>
      </c>
    </row>
    <row r="245" s="2" customFormat="1" ht="24.15" customHeight="1">
      <c r="A245" s="40"/>
      <c r="B245" s="41"/>
      <c r="C245" s="207" t="s">
        <v>1502</v>
      </c>
      <c r="D245" s="207" t="s">
        <v>148</v>
      </c>
      <c r="E245" s="208" t="s">
        <v>2679</v>
      </c>
      <c r="F245" s="209" t="s">
        <v>2680</v>
      </c>
      <c r="G245" s="210" t="s">
        <v>429</v>
      </c>
      <c r="H245" s="211">
        <v>2</v>
      </c>
      <c r="I245" s="212"/>
      <c r="J245" s="213">
        <f>ROUND(I245*H245,2)</f>
        <v>0</v>
      </c>
      <c r="K245" s="209" t="s">
        <v>19</v>
      </c>
      <c r="L245" s="46"/>
      <c r="M245" s="214" t="s">
        <v>19</v>
      </c>
      <c r="N245" s="215" t="s">
        <v>44</v>
      </c>
      <c r="O245" s="86"/>
      <c r="P245" s="216">
        <f>O245*H245</f>
        <v>0</v>
      </c>
      <c r="Q245" s="216">
        <v>0</v>
      </c>
      <c r="R245" s="216">
        <f>Q245*H245</f>
        <v>0</v>
      </c>
      <c r="S245" s="216">
        <v>0</v>
      </c>
      <c r="T245" s="217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8" t="s">
        <v>321</v>
      </c>
      <c r="AT245" s="218" t="s">
        <v>148</v>
      </c>
      <c r="AU245" s="218" t="s">
        <v>81</v>
      </c>
      <c r="AY245" s="19" t="s">
        <v>147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19" t="s">
        <v>81</v>
      </c>
      <c r="BK245" s="219">
        <f>ROUND(I245*H245,2)</f>
        <v>0</v>
      </c>
      <c r="BL245" s="19" t="s">
        <v>321</v>
      </c>
      <c r="BM245" s="218" t="s">
        <v>2681</v>
      </c>
    </row>
    <row r="246" s="2" customFormat="1" ht="24.15" customHeight="1">
      <c r="A246" s="40"/>
      <c r="B246" s="41"/>
      <c r="C246" s="207" t="s">
        <v>1507</v>
      </c>
      <c r="D246" s="207" t="s">
        <v>148</v>
      </c>
      <c r="E246" s="208" t="s">
        <v>2682</v>
      </c>
      <c r="F246" s="209" t="s">
        <v>2683</v>
      </c>
      <c r="G246" s="210" t="s">
        <v>429</v>
      </c>
      <c r="H246" s="211">
        <v>6</v>
      </c>
      <c r="I246" s="212"/>
      <c r="J246" s="213">
        <f>ROUND(I246*H246,2)</f>
        <v>0</v>
      </c>
      <c r="K246" s="209" t="s">
        <v>19</v>
      </c>
      <c r="L246" s="46"/>
      <c r="M246" s="214" t="s">
        <v>19</v>
      </c>
      <c r="N246" s="215" t="s">
        <v>44</v>
      </c>
      <c r="O246" s="86"/>
      <c r="P246" s="216">
        <f>O246*H246</f>
        <v>0</v>
      </c>
      <c r="Q246" s="216">
        <v>0</v>
      </c>
      <c r="R246" s="216">
        <f>Q246*H246</f>
        <v>0</v>
      </c>
      <c r="S246" s="216">
        <v>0</v>
      </c>
      <c r="T246" s="217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8" t="s">
        <v>321</v>
      </c>
      <c r="AT246" s="218" t="s">
        <v>148</v>
      </c>
      <c r="AU246" s="218" t="s">
        <v>81</v>
      </c>
      <c r="AY246" s="19" t="s">
        <v>147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19" t="s">
        <v>81</v>
      </c>
      <c r="BK246" s="219">
        <f>ROUND(I246*H246,2)</f>
        <v>0</v>
      </c>
      <c r="BL246" s="19" t="s">
        <v>321</v>
      </c>
      <c r="BM246" s="218" t="s">
        <v>2684</v>
      </c>
    </row>
    <row r="247" s="2" customFormat="1" ht="21.75" customHeight="1">
      <c r="A247" s="40"/>
      <c r="B247" s="41"/>
      <c r="C247" s="207" t="s">
        <v>1512</v>
      </c>
      <c r="D247" s="207" t="s">
        <v>148</v>
      </c>
      <c r="E247" s="208" t="s">
        <v>2685</v>
      </c>
      <c r="F247" s="209" t="s">
        <v>2686</v>
      </c>
      <c r="G247" s="210" t="s">
        <v>429</v>
      </c>
      <c r="H247" s="211">
        <v>1</v>
      </c>
      <c r="I247" s="212"/>
      <c r="J247" s="213">
        <f>ROUND(I247*H247,2)</f>
        <v>0</v>
      </c>
      <c r="K247" s="209" t="s">
        <v>19</v>
      </c>
      <c r="L247" s="46"/>
      <c r="M247" s="214" t="s">
        <v>19</v>
      </c>
      <c r="N247" s="215" t="s">
        <v>44</v>
      </c>
      <c r="O247" s="86"/>
      <c r="P247" s="216">
        <f>O247*H247</f>
        <v>0</v>
      </c>
      <c r="Q247" s="216">
        <v>0</v>
      </c>
      <c r="R247" s="216">
        <f>Q247*H247</f>
        <v>0</v>
      </c>
      <c r="S247" s="216">
        <v>0</v>
      </c>
      <c r="T247" s="217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8" t="s">
        <v>321</v>
      </c>
      <c r="AT247" s="218" t="s">
        <v>148</v>
      </c>
      <c r="AU247" s="218" t="s">
        <v>81</v>
      </c>
      <c r="AY247" s="19" t="s">
        <v>147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19" t="s">
        <v>81</v>
      </c>
      <c r="BK247" s="219">
        <f>ROUND(I247*H247,2)</f>
        <v>0</v>
      </c>
      <c r="BL247" s="19" t="s">
        <v>321</v>
      </c>
      <c r="BM247" s="218" t="s">
        <v>2687</v>
      </c>
    </row>
    <row r="248" s="2" customFormat="1" ht="16.5" customHeight="1">
      <c r="A248" s="40"/>
      <c r="B248" s="41"/>
      <c r="C248" s="207" t="s">
        <v>1517</v>
      </c>
      <c r="D248" s="207" t="s">
        <v>148</v>
      </c>
      <c r="E248" s="208" t="s">
        <v>2688</v>
      </c>
      <c r="F248" s="209" t="s">
        <v>2689</v>
      </c>
      <c r="G248" s="210" t="s">
        <v>429</v>
      </c>
      <c r="H248" s="211">
        <v>1</v>
      </c>
      <c r="I248" s="212"/>
      <c r="J248" s="213">
        <f>ROUND(I248*H248,2)</f>
        <v>0</v>
      </c>
      <c r="K248" s="209" t="s">
        <v>19</v>
      </c>
      <c r="L248" s="46"/>
      <c r="M248" s="214" t="s">
        <v>19</v>
      </c>
      <c r="N248" s="215" t="s">
        <v>44</v>
      </c>
      <c r="O248" s="86"/>
      <c r="P248" s="216">
        <f>O248*H248</f>
        <v>0</v>
      </c>
      <c r="Q248" s="216">
        <v>0</v>
      </c>
      <c r="R248" s="216">
        <f>Q248*H248</f>
        <v>0</v>
      </c>
      <c r="S248" s="216">
        <v>0</v>
      </c>
      <c r="T248" s="217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8" t="s">
        <v>321</v>
      </c>
      <c r="AT248" s="218" t="s">
        <v>148</v>
      </c>
      <c r="AU248" s="218" t="s">
        <v>81</v>
      </c>
      <c r="AY248" s="19" t="s">
        <v>147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19" t="s">
        <v>81</v>
      </c>
      <c r="BK248" s="219">
        <f>ROUND(I248*H248,2)</f>
        <v>0</v>
      </c>
      <c r="BL248" s="19" t="s">
        <v>321</v>
      </c>
      <c r="BM248" s="218" t="s">
        <v>2690</v>
      </c>
    </row>
    <row r="249" s="2" customFormat="1" ht="24.15" customHeight="1">
      <c r="A249" s="40"/>
      <c r="B249" s="41"/>
      <c r="C249" s="207" t="s">
        <v>1521</v>
      </c>
      <c r="D249" s="207" t="s">
        <v>148</v>
      </c>
      <c r="E249" s="208" t="s">
        <v>2691</v>
      </c>
      <c r="F249" s="209" t="s">
        <v>2692</v>
      </c>
      <c r="G249" s="210" t="s">
        <v>429</v>
      </c>
      <c r="H249" s="211">
        <v>1</v>
      </c>
      <c r="I249" s="212"/>
      <c r="J249" s="213">
        <f>ROUND(I249*H249,2)</f>
        <v>0</v>
      </c>
      <c r="K249" s="209" t="s">
        <v>19</v>
      </c>
      <c r="L249" s="46"/>
      <c r="M249" s="214" t="s">
        <v>19</v>
      </c>
      <c r="N249" s="215" t="s">
        <v>44</v>
      </c>
      <c r="O249" s="86"/>
      <c r="P249" s="216">
        <f>O249*H249</f>
        <v>0</v>
      </c>
      <c r="Q249" s="216">
        <v>0</v>
      </c>
      <c r="R249" s="216">
        <f>Q249*H249</f>
        <v>0</v>
      </c>
      <c r="S249" s="216">
        <v>0</v>
      </c>
      <c r="T249" s="217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8" t="s">
        <v>321</v>
      </c>
      <c r="AT249" s="218" t="s">
        <v>148</v>
      </c>
      <c r="AU249" s="218" t="s">
        <v>81</v>
      </c>
      <c r="AY249" s="19" t="s">
        <v>147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19" t="s">
        <v>81</v>
      </c>
      <c r="BK249" s="219">
        <f>ROUND(I249*H249,2)</f>
        <v>0</v>
      </c>
      <c r="BL249" s="19" t="s">
        <v>321</v>
      </c>
      <c r="BM249" s="218" t="s">
        <v>2693</v>
      </c>
    </row>
    <row r="250" s="2" customFormat="1" ht="16.5" customHeight="1">
      <c r="A250" s="40"/>
      <c r="B250" s="41"/>
      <c r="C250" s="207" t="s">
        <v>1525</v>
      </c>
      <c r="D250" s="207" t="s">
        <v>148</v>
      </c>
      <c r="E250" s="208" t="s">
        <v>2694</v>
      </c>
      <c r="F250" s="209" t="s">
        <v>2695</v>
      </c>
      <c r="G250" s="210" t="s">
        <v>1510</v>
      </c>
      <c r="H250" s="211">
        <v>23</v>
      </c>
      <c r="I250" s="212"/>
      <c r="J250" s="213">
        <f>ROUND(I250*H250,2)</f>
        <v>0</v>
      </c>
      <c r="K250" s="209" t="s">
        <v>19</v>
      </c>
      <c r="L250" s="46"/>
      <c r="M250" s="214" t="s">
        <v>19</v>
      </c>
      <c r="N250" s="215" t="s">
        <v>44</v>
      </c>
      <c r="O250" s="86"/>
      <c r="P250" s="216">
        <f>O250*H250</f>
        <v>0</v>
      </c>
      <c r="Q250" s="216">
        <v>0</v>
      </c>
      <c r="R250" s="216">
        <f>Q250*H250</f>
        <v>0</v>
      </c>
      <c r="S250" s="216">
        <v>0</v>
      </c>
      <c r="T250" s="217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8" t="s">
        <v>321</v>
      </c>
      <c r="AT250" s="218" t="s">
        <v>148</v>
      </c>
      <c r="AU250" s="218" t="s">
        <v>81</v>
      </c>
      <c r="AY250" s="19" t="s">
        <v>147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19" t="s">
        <v>81</v>
      </c>
      <c r="BK250" s="219">
        <f>ROUND(I250*H250,2)</f>
        <v>0</v>
      </c>
      <c r="BL250" s="19" t="s">
        <v>321</v>
      </c>
      <c r="BM250" s="218" t="s">
        <v>2696</v>
      </c>
    </row>
    <row r="251" s="2" customFormat="1" ht="16.5" customHeight="1">
      <c r="A251" s="40"/>
      <c r="B251" s="41"/>
      <c r="C251" s="207" t="s">
        <v>1529</v>
      </c>
      <c r="D251" s="207" t="s">
        <v>148</v>
      </c>
      <c r="E251" s="208" t="s">
        <v>2697</v>
      </c>
      <c r="F251" s="209" t="s">
        <v>2698</v>
      </c>
      <c r="G251" s="210" t="s">
        <v>429</v>
      </c>
      <c r="H251" s="211">
        <v>23</v>
      </c>
      <c r="I251" s="212"/>
      <c r="J251" s="213">
        <f>ROUND(I251*H251,2)</f>
        <v>0</v>
      </c>
      <c r="K251" s="209" t="s">
        <v>19</v>
      </c>
      <c r="L251" s="46"/>
      <c r="M251" s="214" t="s">
        <v>19</v>
      </c>
      <c r="N251" s="215" t="s">
        <v>44</v>
      </c>
      <c r="O251" s="86"/>
      <c r="P251" s="216">
        <f>O251*H251</f>
        <v>0</v>
      </c>
      <c r="Q251" s="216">
        <v>0</v>
      </c>
      <c r="R251" s="216">
        <f>Q251*H251</f>
        <v>0</v>
      </c>
      <c r="S251" s="216">
        <v>0</v>
      </c>
      <c r="T251" s="217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8" t="s">
        <v>321</v>
      </c>
      <c r="AT251" s="218" t="s">
        <v>148</v>
      </c>
      <c r="AU251" s="218" t="s">
        <v>81</v>
      </c>
      <c r="AY251" s="19" t="s">
        <v>147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19" t="s">
        <v>81</v>
      </c>
      <c r="BK251" s="219">
        <f>ROUND(I251*H251,2)</f>
        <v>0</v>
      </c>
      <c r="BL251" s="19" t="s">
        <v>321</v>
      </c>
      <c r="BM251" s="218" t="s">
        <v>2699</v>
      </c>
    </row>
    <row r="252" s="2" customFormat="1" ht="16.5" customHeight="1">
      <c r="A252" s="40"/>
      <c r="B252" s="41"/>
      <c r="C252" s="207" t="s">
        <v>1533</v>
      </c>
      <c r="D252" s="207" t="s">
        <v>148</v>
      </c>
      <c r="E252" s="208" t="s">
        <v>2700</v>
      </c>
      <c r="F252" s="209" t="s">
        <v>2701</v>
      </c>
      <c r="G252" s="210" t="s">
        <v>429</v>
      </c>
      <c r="H252" s="211">
        <v>23</v>
      </c>
      <c r="I252" s="212"/>
      <c r="J252" s="213">
        <f>ROUND(I252*H252,2)</f>
        <v>0</v>
      </c>
      <c r="K252" s="209" t="s">
        <v>19</v>
      </c>
      <c r="L252" s="46"/>
      <c r="M252" s="214" t="s">
        <v>19</v>
      </c>
      <c r="N252" s="215" t="s">
        <v>44</v>
      </c>
      <c r="O252" s="86"/>
      <c r="P252" s="216">
        <f>O252*H252</f>
        <v>0</v>
      </c>
      <c r="Q252" s="216">
        <v>0</v>
      </c>
      <c r="R252" s="216">
        <f>Q252*H252</f>
        <v>0</v>
      </c>
      <c r="S252" s="216">
        <v>0</v>
      </c>
      <c r="T252" s="217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8" t="s">
        <v>321</v>
      </c>
      <c r="AT252" s="218" t="s">
        <v>148</v>
      </c>
      <c r="AU252" s="218" t="s">
        <v>81</v>
      </c>
      <c r="AY252" s="19" t="s">
        <v>147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19" t="s">
        <v>81</v>
      </c>
      <c r="BK252" s="219">
        <f>ROUND(I252*H252,2)</f>
        <v>0</v>
      </c>
      <c r="BL252" s="19" t="s">
        <v>321</v>
      </c>
      <c r="BM252" s="218" t="s">
        <v>2702</v>
      </c>
    </row>
    <row r="253" s="2" customFormat="1" ht="24.15" customHeight="1">
      <c r="A253" s="40"/>
      <c r="B253" s="41"/>
      <c r="C253" s="207" t="s">
        <v>1537</v>
      </c>
      <c r="D253" s="207" t="s">
        <v>148</v>
      </c>
      <c r="E253" s="208" t="s">
        <v>2703</v>
      </c>
      <c r="F253" s="209" t="s">
        <v>2704</v>
      </c>
      <c r="G253" s="210" t="s">
        <v>429</v>
      </c>
      <c r="H253" s="211">
        <v>1</v>
      </c>
      <c r="I253" s="212"/>
      <c r="J253" s="213">
        <f>ROUND(I253*H253,2)</f>
        <v>0</v>
      </c>
      <c r="K253" s="209" t="s">
        <v>19</v>
      </c>
      <c r="L253" s="46"/>
      <c r="M253" s="214" t="s">
        <v>19</v>
      </c>
      <c r="N253" s="215" t="s">
        <v>44</v>
      </c>
      <c r="O253" s="86"/>
      <c r="P253" s="216">
        <f>O253*H253</f>
        <v>0</v>
      </c>
      <c r="Q253" s="216">
        <v>0</v>
      </c>
      <c r="R253" s="216">
        <f>Q253*H253</f>
        <v>0</v>
      </c>
      <c r="S253" s="216">
        <v>0</v>
      </c>
      <c r="T253" s="217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8" t="s">
        <v>321</v>
      </c>
      <c r="AT253" s="218" t="s">
        <v>148</v>
      </c>
      <c r="AU253" s="218" t="s">
        <v>81</v>
      </c>
      <c r="AY253" s="19" t="s">
        <v>147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19" t="s">
        <v>81</v>
      </c>
      <c r="BK253" s="219">
        <f>ROUND(I253*H253,2)</f>
        <v>0</v>
      </c>
      <c r="BL253" s="19" t="s">
        <v>321</v>
      </c>
      <c r="BM253" s="218" t="s">
        <v>2705</v>
      </c>
    </row>
    <row r="254" s="2" customFormat="1" ht="33" customHeight="1">
      <c r="A254" s="40"/>
      <c r="B254" s="41"/>
      <c r="C254" s="207" t="s">
        <v>1541</v>
      </c>
      <c r="D254" s="207" t="s">
        <v>148</v>
      </c>
      <c r="E254" s="208" t="s">
        <v>2706</v>
      </c>
      <c r="F254" s="209" t="s">
        <v>2707</v>
      </c>
      <c r="G254" s="210" t="s">
        <v>429</v>
      </c>
      <c r="H254" s="211">
        <v>1</v>
      </c>
      <c r="I254" s="212"/>
      <c r="J254" s="213">
        <f>ROUND(I254*H254,2)</f>
        <v>0</v>
      </c>
      <c r="K254" s="209" t="s">
        <v>19</v>
      </c>
      <c r="L254" s="46"/>
      <c r="M254" s="214" t="s">
        <v>19</v>
      </c>
      <c r="N254" s="215" t="s">
        <v>44</v>
      </c>
      <c r="O254" s="86"/>
      <c r="P254" s="216">
        <f>O254*H254</f>
        <v>0</v>
      </c>
      <c r="Q254" s="216">
        <v>0</v>
      </c>
      <c r="R254" s="216">
        <f>Q254*H254</f>
        <v>0</v>
      </c>
      <c r="S254" s="216">
        <v>0</v>
      </c>
      <c r="T254" s="217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8" t="s">
        <v>321</v>
      </c>
      <c r="AT254" s="218" t="s">
        <v>148</v>
      </c>
      <c r="AU254" s="218" t="s">
        <v>81</v>
      </c>
      <c r="AY254" s="19" t="s">
        <v>147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19" t="s">
        <v>81</v>
      </c>
      <c r="BK254" s="219">
        <f>ROUND(I254*H254,2)</f>
        <v>0</v>
      </c>
      <c r="BL254" s="19" t="s">
        <v>321</v>
      </c>
      <c r="BM254" s="218" t="s">
        <v>2708</v>
      </c>
    </row>
    <row r="255" s="2" customFormat="1" ht="16.5" customHeight="1">
      <c r="A255" s="40"/>
      <c r="B255" s="41"/>
      <c r="C255" s="207" t="s">
        <v>1545</v>
      </c>
      <c r="D255" s="207" t="s">
        <v>148</v>
      </c>
      <c r="E255" s="208" t="s">
        <v>2709</v>
      </c>
      <c r="F255" s="209" t="s">
        <v>2710</v>
      </c>
      <c r="G255" s="210" t="s">
        <v>1339</v>
      </c>
      <c r="H255" s="283"/>
      <c r="I255" s="212"/>
      <c r="J255" s="213">
        <f>ROUND(I255*H255,2)</f>
        <v>0</v>
      </c>
      <c r="K255" s="209" t="s">
        <v>19</v>
      </c>
      <c r="L255" s="46"/>
      <c r="M255" s="214" t="s">
        <v>19</v>
      </c>
      <c r="N255" s="215" t="s">
        <v>44</v>
      </c>
      <c r="O255" s="86"/>
      <c r="P255" s="216">
        <f>O255*H255</f>
        <v>0</v>
      </c>
      <c r="Q255" s="216">
        <v>0</v>
      </c>
      <c r="R255" s="216">
        <f>Q255*H255</f>
        <v>0</v>
      </c>
      <c r="S255" s="216">
        <v>0</v>
      </c>
      <c r="T255" s="217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8" t="s">
        <v>321</v>
      </c>
      <c r="AT255" s="218" t="s">
        <v>148</v>
      </c>
      <c r="AU255" s="218" t="s">
        <v>81</v>
      </c>
      <c r="AY255" s="19" t="s">
        <v>147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19" t="s">
        <v>81</v>
      </c>
      <c r="BK255" s="219">
        <f>ROUND(I255*H255,2)</f>
        <v>0</v>
      </c>
      <c r="BL255" s="19" t="s">
        <v>321</v>
      </c>
      <c r="BM255" s="218" t="s">
        <v>2711</v>
      </c>
    </row>
    <row r="256" s="11" customFormat="1" ht="25.92" customHeight="1">
      <c r="A256" s="11"/>
      <c r="B256" s="193"/>
      <c r="C256" s="194"/>
      <c r="D256" s="195" t="s">
        <v>72</v>
      </c>
      <c r="E256" s="196" t="s">
        <v>1151</v>
      </c>
      <c r="F256" s="196" t="s">
        <v>2712</v>
      </c>
      <c r="G256" s="194"/>
      <c r="H256" s="194"/>
      <c r="I256" s="197"/>
      <c r="J256" s="198">
        <f>BK256</f>
        <v>0</v>
      </c>
      <c r="K256" s="194"/>
      <c r="L256" s="199"/>
      <c r="M256" s="200"/>
      <c r="N256" s="201"/>
      <c r="O256" s="201"/>
      <c r="P256" s="202">
        <f>SUM(P257:P263)</f>
        <v>0</v>
      </c>
      <c r="Q256" s="201"/>
      <c r="R256" s="202">
        <f>SUM(R257:R263)</f>
        <v>0</v>
      </c>
      <c r="S256" s="201"/>
      <c r="T256" s="203">
        <f>SUM(T257:T263)</f>
        <v>0</v>
      </c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R256" s="204" t="s">
        <v>81</v>
      </c>
      <c r="AT256" s="205" t="s">
        <v>72</v>
      </c>
      <c r="AU256" s="205" t="s">
        <v>73</v>
      </c>
      <c r="AY256" s="204" t="s">
        <v>147</v>
      </c>
      <c r="BK256" s="206">
        <f>SUM(BK257:BK263)</f>
        <v>0</v>
      </c>
    </row>
    <row r="257" s="2" customFormat="1" ht="16.5" customHeight="1">
      <c r="A257" s="40"/>
      <c r="B257" s="41"/>
      <c r="C257" s="207" t="s">
        <v>1557</v>
      </c>
      <c r="D257" s="207" t="s">
        <v>148</v>
      </c>
      <c r="E257" s="208" t="s">
        <v>2713</v>
      </c>
      <c r="F257" s="209" t="s">
        <v>2714</v>
      </c>
      <c r="G257" s="210" t="s">
        <v>2715</v>
      </c>
      <c r="H257" s="211">
        <v>24</v>
      </c>
      <c r="I257" s="212"/>
      <c r="J257" s="213">
        <f>ROUND(I257*H257,2)</f>
        <v>0</v>
      </c>
      <c r="K257" s="209" t="s">
        <v>19</v>
      </c>
      <c r="L257" s="46"/>
      <c r="M257" s="214" t="s">
        <v>19</v>
      </c>
      <c r="N257" s="215" t="s">
        <v>44</v>
      </c>
      <c r="O257" s="86"/>
      <c r="P257" s="216">
        <f>O257*H257</f>
        <v>0</v>
      </c>
      <c r="Q257" s="216">
        <v>0</v>
      </c>
      <c r="R257" s="216">
        <f>Q257*H257</f>
        <v>0</v>
      </c>
      <c r="S257" s="216">
        <v>0</v>
      </c>
      <c r="T257" s="217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8" t="s">
        <v>152</v>
      </c>
      <c r="AT257" s="218" t="s">
        <v>148</v>
      </c>
      <c r="AU257" s="218" t="s">
        <v>81</v>
      </c>
      <c r="AY257" s="19" t="s">
        <v>147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19" t="s">
        <v>81</v>
      </c>
      <c r="BK257" s="219">
        <f>ROUND(I257*H257,2)</f>
        <v>0</v>
      </c>
      <c r="BL257" s="19" t="s">
        <v>152</v>
      </c>
      <c r="BM257" s="218" t="s">
        <v>2716</v>
      </c>
    </row>
    <row r="258" s="2" customFormat="1" ht="16.5" customHeight="1">
      <c r="A258" s="40"/>
      <c r="B258" s="41"/>
      <c r="C258" s="207" t="s">
        <v>1565</v>
      </c>
      <c r="D258" s="207" t="s">
        <v>148</v>
      </c>
      <c r="E258" s="208" t="s">
        <v>2717</v>
      </c>
      <c r="F258" s="209" t="s">
        <v>2718</v>
      </c>
      <c r="G258" s="210" t="s">
        <v>2246</v>
      </c>
      <c r="H258" s="211">
        <v>1</v>
      </c>
      <c r="I258" s="212"/>
      <c r="J258" s="213">
        <f>ROUND(I258*H258,2)</f>
        <v>0</v>
      </c>
      <c r="K258" s="209" t="s">
        <v>19</v>
      </c>
      <c r="L258" s="46"/>
      <c r="M258" s="214" t="s">
        <v>19</v>
      </c>
      <c r="N258" s="215" t="s">
        <v>44</v>
      </c>
      <c r="O258" s="86"/>
      <c r="P258" s="216">
        <f>O258*H258</f>
        <v>0</v>
      </c>
      <c r="Q258" s="216">
        <v>0</v>
      </c>
      <c r="R258" s="216">
        <f>Q258*H258</f>
        <v>0</v>
      </c>
      <c r="S258" s="216">
        <v>0</v>
      </c>
      <c r="T258" s="217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8" t="s">
        <v>152</v>
      </c>
      <c r="AT258" s="218" t="s">
        <v>148</v>
      </c>
      <c r="AU258" s="218" t="s">
        <v>81</v>
      </c>
      <c r="AY258" s="19" t="s">
        <v>147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19" t="s">
        <v>81</v>
      </c>
      <c r="BK258" s="219">
        <f>ROUND(I258*H258,2)</f>
        <v>0</v>
      </c>
      <c r="BL258" s="19" t="s">
        <v>152</v>
      </c>
      <c r="BM258" s="218" t="s">
        <v>2719</v>
      </c>
    </row>
    <row r="259" s="2" customFormat="1" ht="16.5" customHeight="1">
      <c r="A259" s="40"/>
      <c r="B259" s="41"/>
      <c r="C259" s="207" t="s">
        <v>1570</v>
      </c>
      <c r="D259" s="207" t="s">
        <v>148</v>
      </c>
      <c r="E259" s="208" t="s">
        <v>2720</v>
      </c>
      <c r="F259" s="209" t="s">
        <v>2721</v>
      </c>
      <c r="G259" s="210" t="s">
        <v>2715</v>
      </c>
      <c r="H259" s="211">
        <v>16</v>
      </c>
      <c r="I259" s="212"/>
      <c r="J259" s="213">
        <f>ROUND(I259*H259,2)</f>
        <v>0</v>
      </c>
      <c r="K259" s="209" t="s">
        <v>19</v>
      </c>
      <c r="L259" s="46"/>
      <c r="M259" s="214" t="s">
        <v>19</v>
      </c>
      <c r="N259" s="215" t="s">
        <v>44</v>
      </c>
      <c r="O259" s="86"/>
      <c r="P259" s="216">
        <f>O259*H259</f>
        <v>0</v>
      </c>
      <c r="Q259" s="216">
        <v>0</v>
      </c>
      <c r="R259" s="216">
        <f>Q259*H259</f>
        <v>0</v>
      </c>
      <c r="S259" s="216">
        <v>0</v>
      </c>
      <c r="T259" s="217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8" t="s">
        <v>152</v>
      </c>
      <c r="AT259" s="218" t="s">
        <v>148</v>
      </c>
      <c r="AU259" s="218" t="s">
        <v>81</v>
      </c>
      <c r="AY259" s="19" t="s">
        <v>147</v>
      </c>
      <c r="BE259" s="219">
        <f>IF(N259="základní",J259,0)</f>
        <v>0</v>
      </c>
      <c r="BF259" s="219">
        <f>IF(N259="snížená",J259,0)</f>
        <v>0</v>
      </c>
      <c r="BG259" s="219">
        <f>IF(N259="zákl. přenesená",J259,0)</f>
        <v>0</v>
      </c>
      <c r="BH259" s="219">
        <f>IF(N259="sníž. přenesená",J259,0)</f>
        <v>0</v>
      </c>
      <c r="BI259" s="219">
        <f>IF(N259="nulová",J259,0)</f>
        <v>0</v>
      </c>
      <c r="BJ259" s="19" t="s">
        <v>81</v>
      </c>
      <c r="BK259" s="219">
        <f>ROUND(I259*H259,2)</f>
        <v>0</v>
      </c>
      <c r="BL259" s="19" t="s">
        <v>152</v>
      </c>
      <c r="BM259" s="218" t="s">
        <v>2722</v>
      </c>
    </row>
    <row r="260" s="2" customFormat="1" ht="16.5" customHeight="1">
      <c r="A260" s="40"/>
      <c r="B260" s="41"/>
      <c r="C260" s="207" t="s">
        <v>1575</v>
      </c>
      <c r="D260" s="207" t="s">
        <v>148</v>
      </c>
      <c r="E260" s="208" t="s">
        <v>2723</v>
      </c>
      <c r="F260" s="209" t="s">
        <v>2724</v>
      </c>
      <c r="G260" s="210" t="s">
        <v>2246</v>
      </c>
      <c r="H260" s="211">
        <v>1</v>
      </c>
      <c r="I260" s="212"/>
      <c r="J260" s="213">
        <f>ROUND(I260*H260,2)</f>
        <v>0</v>
      </c>
      <c r="K260" s="209" t="s">
        <v>19</v>
      </c>
      <c r="L260" s="46"/>
      <c r="M260" s="214" t="s">
        <v>19</v>
      </c>
      <c r="N260" s="215" t="s">
        <v>44</v>
      </c>
      <c r="O260" s="86"/>
      <c r="P260" s="216">
        <f>O260*H260</f>
        <v>0</v>
      </c>
      <c r="Q260" s="216">
        <v>0</v>
      </c>
      <c r="R260" s="216">
        <f>Q260*H260</f>
        <v>0</v>
      </c>
      <c r="S260" s="216">
        <v>0</v>
      </c>
      <c r="T260" s="217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8" t="s">
        <v>152</v>
      </c>
      <c r="AT260" s="218" t="s">
        <v>148</v>
      </c>
      <c r="AU260" s="218" t="s">
        <v>81</v>
      </c>
      <c r="AY260" s="19" t="s">
        <v>147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19" t="s">
        <v>81</v>
      </c>
      <c r="BK260" s="219">
        <f>ROUND(I260*H260,2)</f>
        <v>0</v>
      </c>
      <c r="BL260" s="19" t="s">
        <v>152</v>
      </c>
      <c r="BM260" s="218" t="s">
        <v>2725</v>
      </c>
    </row>
    <row r="261" s="2" customFormat="1" ht="16.5" customHeight="1">
      <c r="A261" s="40"/>
      <c r="B261" s="41"/>
      <c r="C261" s="207" t="s">
        <v>1580</v>
      </c>
      <c r="D261" s="207" t="s">
        <v>148</v>
      </c>
      <c r="E261" s="208" t="s">
        <v>2726</v>
      </c>
      <c r="F261" s="209" t="s">
        <v>2727</v>
      </c>
      <c r="G261" s="210" t="s">
        <v>2246</v>
      </c>
      <c r="H261" s="211">
        <v>1</v>
      </c>
      <c r="I261" s="212"/>
      <c r="J261" s="213">
        <f>ROUND(I261*H261,2)</f>
        <v>0</v>
      </c>
      <c r="K261" s="209" t="s">
        <v>19</v>
      </c>
      <c r="L261" s="46"/>
      <c r="M261" s="214" t="s">
        <v>19</v>
      </c>
      <c r="N261" s="215" t="s">
        <v>44</v>
      </c>
      <c r="O261" s="86"/>
      <c r="P261" s="216">
        <f>O261*H261</f>
        <v>0</v>
      </c>
      <c r="Q261" s="216">
        <v>0</v>
      </c>
      <c r="R261" s="216">
        <f>Q261*H261</f>
        <v>0</v>
      </c>
      <c r="S261" s="216">
        <v>0</v>
      </c>
      <c r="T261" s="217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8" t="s">
        <v>152</v>
      </c>
      <c r="AT261" s="218" t="s">
        <v>148</v>
      </c>
      <c r="AU261" s="218" t="s">
        <v>81</v>
      </c>
      <c r="AY261" s="19" t="s">
        <v>147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19" t="s">
        <v>81</v>
      </c>
      <c r="BK261" s="219">
        <f>ROUND(I261*H261,2)</f>
        <v>0</v>
      </c>
      <c r="BL261" s="19" t="s">
        <v>152</v>
      </c>
      <c r="BM261" s="218" t="s">
        <v>2728</v>
      </c>
    </row>
    <row r="262" s="2" customFormat="1" ht="16.5" customHeight="1">
      <c r="A262" s="40"/>
      <c r="B262" s="41"/>
      <c r="C262" s="207" t="s">
        <v>1586</v>
      </c>
      <c r="D262" s="207" t="s">
        <v>148</v>
      </c>
      <c r="E262" s="208" t="s">
        <v>2729</v>
      </c>
      <c r="F262" s="209" t="s">
        <v>2730</v>
      </c>
      <c r="G262" s="210" t="s">
        <v>2246</v>
      </c>
      <c r="H262" s="211">
        <v>1</v>
      </c>
      <c r="I262" s="212"/>
      <c r="J262" s="213">
        <f>ROUND(I262*H262,2)</f>
        <v>0</v>
      </c>
      <c r="K262" s="209" t="s">
        <v>19</v>
      </c>
      <c r="L262" s="46"/>
      <c r="M262" s="214" t="s">
        <v>19</v>
      </c>
      <c r="N262" s="215" t="s">
        <v>44</v>
      </c>
      <c r="O262" s="86"/>
      <c r="P262" s="216">
        <f>O262*H262</f>
        <v>0</v>
      </c>
      <c r="Q262" s="216">
        <v>0</v>
      </c>
      <c r="R262" s="216">
        <f>Q262*H262</f>
        <v>0</v>
      </c>
      <c r="S262" s="216">
        <v>0</v>
      </c>
      <c r="T262" s="217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8" t="s">
        <v>152</v>
      </c>
      <c r="AT262" s="218" t="s">
        <v>148</v>
      </c>
      <c r="AU262" s="218" t="s">
        <v>81</v>
      </c>
      <c r="AY262" s="19" t="s">
        <v>147</v>
      </c>
      <c r="BE262" s="219">
        <f>IF(N262="základní",J262,0)</f>
        <v>0</v>
      </c>
      <c r="BF262" s="219">
        <f>IF(N262="snížená",J262,0)</f>
        <v>0</v>
      </c>
      <c r="BG262" s="219">
        <f>IF(N262="zákl. přenesená",J262,0)</f>
        <v>0</v>
      </c>
      <c r="BH262" s="219">
        <f>IF(N262="sníž. přenesená",J262,0)</f>
        <v>0</v>
      </c>
      <c r="BI262" s="219">
        <f>IF(N262="nulová",J262,0)</f>
        <v>0</v>
      </c>
      <c r="BJ262" s="19" t="s">
        <v>81</v>
      </c>
      <c r="BK262" s="219">
        <f>ROUND(I262*H262,2)</f>
        <v>0</v>
      </c>
      <c r="BL262" s="19" t="s">
        <v>152</v>
      </c>
      <c r="BM262" s="218" t="s">
        <v>2731</v>
      </c>
    </row>
    <row r="263" s="2" customFormat="1" ht="16.5" customHeight="1">
      <c r="A263" s="40"/>
      <c r="B263" s="41"/>
      <c r="C263" s="207" t="s">
        <v>1593</v>
      </c>
      <c r="D263" s="207" t="s">
        <v>148</v>
      </c>
      <c r="E263" s="208" t="s">
        <v>2732</v>
      </c>
      <c r="F263" s="209" t="s">
        <v>2733</v>
      </c>
      <c r="G263" s="210" t="s">
        <v>2246</v>
      </c>
      <c r="H263" s="211">
        <v>1</v>
      </c>
      <c r="I263" s="212"/>
      <c r="J263" s="213">
        <f>ROUND(I263*H263,2)</f>
        <v>0</v>
      </c>
      <c r="K263" s="209" t="s">
        <v>19</v>
      </c>
      <c r="L263" s="46"/>
      <c r="M263" s="214" t="s">
        <v>19</v>
      </c>
      <c r="N263" s="215" t="s">
        <v>44</v>
      </c>
      <c r="O263" s="86"/>
      <c r="P263" s="216">
        <f>O263*H263</f>
        <v>0</v>
      </c>
      <c r="Q263" s="216">
        <v>0</v>
      </c>
      <c r="R263" s="216">
        <f>Q263*H263</f>
        <v>0</v>
      </c>
      <c r="S263" s="216">
        <v>0</v>
      </c>
      <c r="T263" s="217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8" t="s">
        <v>152</v>
      </c>
      <c r="AT263" s="218" t="s">
        <v>148</v>
      </c>
      <c r="AU263" s="218" t="s">
        <v>81</v>
      </c>
      <c r="AY263" s="19" t="s">
        <v>147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19" t="s">
        <v>81</v>
      </c>
      <c r="BK263" s="219">
        <f>ROUND(I263*H263,2)</f>
        <v>0</v>
      </c>
      <c r="BL263" s="19" t="s">
        <v>152</v>
      </c>
      <c r="BM263" s="218" t="s">
        <v>2734</v>
      </c>
    </row>
    <row r="264" s="11" customFormat="1" ht="25.92" customHeight="1">
      <c r="A264" s="11"/>
      <c r="B264" s="193"/>
      <c r="C264" s="194"/>
      <c r="D264" s="195" t="s">
        <v>72</v>
      </c>
      <c r="E264" s="196" t="s">
        <v>2735</v>
      </c>
      <c r="F264" s="196" t="s">
        <v>2736</v>
      </c>
      <c r="G264" s="194"/>
      <c r="H264" s="194"/>
      <c r="I264" s="197"/>
      <c r="J264" s="198">
        <f>BK264</f>
        <v>0</v>
      </c>
      <c r="K264" s="194"/>
      <c r="L264" s="199"/>
      <c r="M264" s="200"/>
      <c r="N264" s="201"/>
      <c r="O264" s="201"/>
      <c r="P264" s="202">
        <f>SUM(P265:P270)</f>
        <v>0</v>
      </c>
      <c r="Q264" s="201"/>
      <c r="R264" s="202">
        <f>SUM(R265:R270)</f>
        <v>0</v>
      </c>
      <c r="S264" s="201"/>
      <c r="T264" s="203">
        <f>SUM(T265:T270)</f>
        <v>0</v>
      </c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R264" s="204" t="s">
        <v>81</v>
      </c>
      <c r="AT264" s="205" t="s">
        <v>72</v>
      </c>
      <c r="AU264" s="205" t="s">
        <v>73</v>
      </c>
      <c r="AY264" s="204" t="s">
        <v>147</v>
      </c>
      <c r="BK264" s="206">
        <f>SUM(BK265:BK270)</f>
        <v>0</v>
      </c>
    </row>
    <row r="265" s="2" customFormat="1" ht="21.75" customHeight="1">
      <c r="A265" s="40"/>
      <c r="B265" s="41"/>
      <c r="C265" s="207" t="s">
        <v>1598</v>
      </c>
      <c r="D265" s="207" t="s">
        <v>148</v>
      </c>
      <c r="E265" s="208" t="s">
        <v>2737</v>
      </c>
      <c r="F265" s="209" t="s">
        <v>2738</v>
      </c>
      <c r="G265" s="210" t="s">
        <v>436</v>
      </c>
      <c r="H265" s="211">
        <v>2.105</v>
      </c>
      <c r="I265" s="212"/>
      <c r="J265" s="213">
        <f>ROUND(I265*H265,2)</f>
        <v>0</v>
      </c>
      <c r="K265" s="209" t="s">
        <v>19</v>
      </c>
      <c r="L265" s="46"/>
      <c r="M265" s="214" t="s">
        <v>19</v>
      </c>
      <c r="N265" s="215" t="s">
        <v>44</v>
      </c>
      <c r="O265" s="86"/>
      <c r="P265" s="216">
        <f>O265*H265</f>
        <v>0</v>
      </c>
      <c r="Q265" s="216">
        <v>0</v>
      </c>
      <c r="R265" s="216">
        <f>Q265*H265</f>
        <v>0</v>
      </c>
      <c r="S265" s="216">
        <v>0</v>
      </c>
      <c r="T265" s="217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8" t="s">
        <v>152</v>
      </c>
      <c r="AT265" s="218" t="s">
        <v>148</v>
      </c>
      <c r="AU265" s="218" t="s">
        <v>81</v>
      </c>
      <c r="AY265" s="19" t="s">
        <v>147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19" t="s">
        <v>81</v>
      </c>
      <c r="BK265" s="219">
        <f>ROUND(I265*H265,2)</f>
        <v>0</v>
      </c>
      <c r="BL265" s="19" t="s">
        <v>152</v>
      </c>
      <c r="BM265" s="218" t="s">
        <v>2739</v>
      </c>
    </row>
    <row r="266" s="2" customFormat="1" ht="21.75" customHeight="1">
      <c r="A266" s="40"/>
      <c r="B266" s="41"/>
      <c r="C266" s="207" t="s">
        <v>1604</v>
      </c>
      <c r="D266" s="207" t="s">
        <v>148</v>
      </c>
      <c r="E266" s="208" t="s">
        <v>2740</v>
      </c>
      <c r="F266" s="209" t="s">
        <v>2741</v>
      </c>
      <c r="G266" s="210" t="s">
        <v>436</v>
      </c>
      <c r="H266" s="211">
        <v>29.466000000000001</v>
      </c>
      <c r="I266" s="212"/>
      <c r="J266" s="213">
        <f>ROUND(I266*H266,2)</f>
        <v>0</v>
      </c>
      <c r="K266" s="209" t="s">
        <v>19</v>
      </c>
      <c r="L266" s="46"/>
      <c r="M266" s="214" t="s">
        <v>19</v>
      </c>
      <c r="N266" s="215" t="s">
        <v>44</v>
      </c>
      <c r="O266" s="86"/>
      <c r="P266" s="216">
        <f>O266*H266</f>
        <v>0</v>
      </c>
      <c r="Q266" s="216">
        <v>0</v>
      </c>
      <c r="R266" s="216">
        <f>Q266*H266</f>
        <v>0</v>
      </c>
      <c r="S266" s="216">
        <v>0</v>
      </c>
      <c r="T266" s="217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8" t="s">
        <v>152</v>
      </c>
      <c r="AT266" s="218" t="s">
        <v>148</v>
      </c>
      <c r="AU266" s="218" t="s">
        <v>81</v>
      </c>
      <c r="AY266" s="19" t="s">
        <v>147</v>
      </c>
      <c r="BE266" s="219">
        <f>IF(N266="základní",J266,0)</f>
        <v>0</v>
      </c>
      <c r="BF266" s="219">
        <f>IF(N266="snížená",J266,0)</f>
        <v>0</v>
      </c>
      <c r="BG266" s="219">
        <f>IF(N266="zákl. přenesená",J266,0)</f>
        <v>0</v>
      </c>
      <c r="BH266" s="219">
        <f>IF(N266="sníž. přenesená",J266,0)</f>
        <v>0</v>
      </c>
      <c r="BI266" s="219">
        <f>IF(N266="nulová",J266,0)</f>
        <v>0</v>
      </c>
      <c r="BJ266" s="19" t="s">
        <v>81</v>
      </c>
      <c r="BK266" s="219">
        <f>ROUND(I266*H266,2)</f>
        <v>0</v>
      </c>
      <c r="BL266" s="19" t="s">
        <v>152</v>
      </c>
      <c r="BM266" s="218" t="s">
        <v>2742</v>
      </c>
    </row>
    <row r="267" s="2" customFormat="1" ht="16.5" customHeight="1">
      <c r="A267" s="40"/>
      <c r="B267" s="41"/>
      <c r="C267" s="207" t="s">
        <v>1609</v>
      </c>
      <c r="D267" s="207" t="s">
        <v>148</v>
      </c>
      <c r="E267" s="208" t="s">
        <v>2743</v>
      </c>
      <c r="F267" s="209" t="s">
        <v>2744</v>
      </c>
      <c r="G267" s="210" t="s">
        <v>436</v>
      </c>
      <c r="H267" s="211">
        <v>2.105</v>
      </c>
      <c r="I267" s="212"/>
      <c r="J267" s="213">
        <f>ROUND(I267*H267,2)</f>
        <v>0</v>
      </c>
      <c r="K267" s="209" t="s">
        <v>19</v>
      </c>
      <c r="L267" s="46"/>
      <c r="M267" s="214" t="s">
        <v>19</v>
      </c>
      <c r="N267" s="215" t="s">
        <v>44</v>
      </c>
      <c r="O267" s="86"/>
      <c r="P267" s="216">
        <f>O267*H267</f>
        <v>0</v>
      </c>
      <c r="Q267" s="216">
        <v>0</v>
      </c>
      <c r="R267" s="216">
        <f>Q267*H267</f>
        <v>0</v>
      </c>
      <c r="S267" s="216">
        <v>0</v>
      </c>
      <c r="T267" s="217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8" t="s">
        <v>152</v>
      </c>
      <c r="AT267" s="218" t="s">
        <v>148</v>
      </c>
      <c r="AU267" s="218" t="s">
        <v>81</v>
      </c>
      <c r="AY267" s="19" t="s">
        <v>147</v>
      </c>
      <c r="BE267" s="219">
        <f>IF(N267="základní",J267,0)</f>
        <v>0</v>
      </c>
      <c r="BF267" s="219">
        <f>IF(N267="snížená",J267,0)</f>
        <v>0</v>
      </c>
      <c r="BG267" s="219">
        <f>IF(N267="zákl. přenesená",J267,0)</f>
        <v>0</v>
      </c>
      <c r="BH267" s="219">
        <f>IF(N267="sníž. přenesená",J267,0)</f>
        <v>0</v>
      </c>
      <c r="BI267" s="219">
        <f>IF(N267="nulová",J267,0)</f>
        <v>0</v>
      </c>
      <c r="BJ267" s="19" t="s">
        <v>81</v>
      </c>
      <c r="BK267" s="219">
        <f>ROUND(I267*H267,2)</f>
        <v>0</v>
      </c>
      <c r="BL267" s="19" t="s">
        <v>152</v>
      </c>
      <c r="BM267" s="218" t="s">
        <v>2745</v>
      </c>
    </row>
    <row r="268" s="2" customFormat="1" ht="24.15" customHeight="1">
      <c r="A268" s="40"/>
      <c r="B268" s="41"/>
      <c r="C268" s="207" t="s">
        <v>1614</v>
      </c>
      <c r="D268" s="207" t="s">
        <v>148</v>
      </c>
      <c r="E268" s="208" t="s">
        <v>2746</v>
      </c>
      <c r="F268" s="209" t="s">
        <v>2747</v>
      </c>
      <c r="G268" s="210" t="s">
        <v>436</v>
      </c>
      <c r="H268" s="211">
        <v>16.838000000000001</v>
      </c>
      <c r="I268" s="212"/>
      <c r="J268" s="213">
        <f>ROUND(I268*H268,2)</f>
        <v>0</v>
      </c>
      <c r="K268" s="209" t="s">
        <v>19</v>
      </c>
      <c r="L268" s="46"/>
      <c r="M268" s="214" t="s">
        <v>19</v>
      </c>
      <c r="N268" s="215" t="s">
        <v>44</v>
      </c>
      <c r="O268" s="86"/>
      <c r="P268" s="216">
        <f>O268*H268</f>
        <v>0</v>
      </c>
      <c r="Q268" s="216">
        <v>0</v>
      </c>
      <c r="R268" s="216">
        <f>Q268*H268</f>
        <v>0</v>
      </c>
      <c r="S268" s="216">
        <v>0</v>
      </c>
      <c r="T268" s="217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8" t="s">
        <v>152</v>
      </c>
      <c r="AT268" s="218" t="s">
        <v>148</v>
      </c>
      <c r="AU268" s="218" t="s">
        <v>81</v>
      </c>
      <c r="AY268" s="19" t="s">
        <v>147</v>
      </c>
      <c r="BE268" s="219">
        <f>IF(N268="základní",J268,0)</f>
        <v>0</v>
      </c>
      <c r="BF268" s="219">
        <f>IF(N268="snížená",J268,0)</f>
        <v>0</v>
      </c>
      <c r="BG268" s="219">
        <f>IF(N268="zákl. přenesená",J268,0)</f>
        <v>0</v>
      </c>
      <c r="BH268" s="219">
        <f>IF(N268="sníž. přenesená",J268,0)</f>
        <v>0</v>
      </c>
      <c r="BI268" s="219">
        <f>IF(N268="nulová",J268,0)</f>
        <v>0</v>
      </c>
      <c r="BJ268" s="19" t="s">
        <v>81</v>
      </c>
      <c r="BK268" s="219">
        <f>ROUND(I268*H268,2)</f>
        <v>0</v>
      </c>
      <c r="BL268" s="19" t="s">
        <v>152</v>
      </c>
      <c r="BM268" s="218" t="s">
        <v>2748</v>
      </c>
    </row>
    <row r="269" s="2" customFormat="1" ht="21.75" customHeight="1">
      <c r="A269" s="40"/>
      <c r="B269" s="41"/>
      <c r="C269" s="207" t="s">
        <v>1619</v>
      </c>
      <c r="D269" s="207" t="s">
        <v>148</v>
      </c>
      <c r="E269" s="208" t="s">
        <v>2749</v>
      </c>
      <c r="F269" s="209" t="s">
        <v>2750</v>
      </c>
      <c r="G269" s="210" t="s">
        <v>436</v>
      </c>
      <c r="H269" s="211">
        <v>2.105</v>
      </c>
      <c r="I269" s="212"/>
      <c r="J269" s="213">
        <f>ROUND(I269*H269,2)</f>
        <v>0</v>
      </c>
      <c r="K269" s="209" t="s">
        <v>19</v>
      </c>
      <c r="L269" s="46"/>
      <c r="M269" s="214" t="s">
        <v>19</v>
      </c>
      <c r="N269" s="215" t="s">
        <v>44</v>
      </c>
      <c r="O269" s="86"/>
      <c r="P269" s="216">
        <f>O269*H269</f>
        <v>0</v>
      </c>
      <c r="Q269" s="216">
        <v>0</v>
      </c>
      <c r="R269" s="216">
        <f>Q269*H269</f>
        <v>0</v>
      </c>
      <c r="S269" s="216">
        <v>0</v>
      </c>
      <c r="T269" s="217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8" t="s">
        <v>152</v>
      </c>
      <c r="AT269" s="218" t="s">
        <v>148</v>
      </c>
      <c r="AU269" s="218" t="s">
        <v>81</v>
      </c>
      <c r="AY269" s="19" t="s">
        <v>147</v>
      </c>
      <c r="BE269" s="219">
        <f>IF(N269="základní",J269,0)</f>
        <v>0</v>
      </c>
      <c r="BF269" s="219">
        <f>IF(N269="snížená",J269,0)</f>
        <v>0</v>
      </c>
      <c r="BG269" s="219">
        <f>IF(N269="zákl. přenesená",J269,0)</f>
        <v>0</v>
      </c>
      <c r="BH269" s="219">
        <f>IF(N269="sníž. přenesená",J269,0)</f>
        <v>0</v>
      </c>
      <c r="BI269" s="219">
        <f>IF(N269="nulová",J269,0)</f>
        <v>0</v>
      </c>
      <c r="BJ269" s="19" t="s">
        <v>81</v>
      </c>
      <c r="BK269" s="219">
        <f>ROUND(I269*H269,2)</f>
        <v>0</v>
      </c>
      <c r="BL269" s="19" t="s">
        <v>152</v>
      </c>
      <c r="BM269" s="218" t="s">
        <v>2751</v>
      </c>
    </row>
    <row r="270" s="2" customFormat="1" ht="16.5" customHeight="1">
      <c r="A270" s="40"/>
      <c r="B270" s="41"/>
      <c r="C270" s="207" t="s">
        <v>1627</v>
      </c>
      <c r="D270" s="207" t="s">
        <v>148</v>
      </c>
      <c r="E270" s="208" t="s">
        <v>2752</v>
      </c>
      <c r="F270" s="209" t="s">
        <v>2753</v>
      </c>
      <c r="G270" s="210" t="s">
        <v>436</v>
      </c>
      <c r="H270" s="211">
        <v>2.105</v>
      </c>
      <c r="I270" s="212"/>
      <c r="J270" s="213">
        <f>ROUND(I270*H270,2)</f>
        <v>0</v>
      </c>
      <c r="K270" s="209" t="s">
        <v>19</v>
      </c>
      <c r="L270" s="46"/>
      <c r="M270" s="242" t="s">
        <v>19</v>
      </c>
      <c r="N270" s="243" t="s">
        <v>44</v>
      </c>
      <c r="O270" s="244"/>
      <c r="P270" s="245">
        <f>O270*H270</f>
        <v>0</v>
      </c>
      <c r="Q270" s="245">
        <v>0</v>
      </c>
      <c r="R270" s="245">
        <f>Q270*H270</f>
        <v>0</v>
      </c>
      <c r="S270" s="245">
        <v>0</v>
      </c>
      <c r="T270" s="24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8" t="s">
        <v>152</v>
      </c>
      <c r="AT270" s="218" t="s">
        <v>148</v>
      </c>
      <c r="AU270" s="218" t="s">
        <v>81</v>
      </c>
      <c r="AY270" s="19" t="s">
        <v>147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19" t="s">
        <v>81</v>
      </c>
      <c r="BK270" s="219">
        <f>ROUND(I270*H270,2)</f>
        <v>0</v>
      </c>
      <c r="BL270" s="19" t="s">
        <v>152</v>
      </c>
      <c r="BM270" s="218" t="s">
        <v>2754</v>
      </c>
    </row>
    <row r="271" s="2" customFormat="1" ht="6.96" customHeight="1">
      <c r="A271" s="40"/>
      <c r="B271" s="61"/>
      <c r="C271" s="62"/>
      <c r="D271" s="62"/>
      <c r="E271" s="62"/>
      <c r="F271" s="62"/>
      <c r="G271" s="62"/>
      <c r="H271" s="62"/>
      <c r="I271" s="62"/>
      <c r="J271" s="62"/>
      <c r="K271" s="62"/>
      <c r="L271" s="46"/>
      <c r="M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</row>
  </sheetData>
  <sheetProtection sheet="1" autoFilter="0" formatColumns="0" formatRows="0" objects="1" scenarios="1" spinCount="100000" saltValue="12FwpPWiEF6SJ/dYdAZFpgSwFDDQ1OskIJLsf3qG20m4sawmxsiP8CwrWiI+ga5BQoqZjRdLSmbFr1nit/1n5Q==" hashValue="ttsXFX8c9ETebJ+F943RAwGlRymlZybAtbfBeAgPPmvFmResP1e5c623WPyPpk/5H1GfJYEY6d0z8I1Yt/obBg==" algorithmName="SHA-512" password="9690"/>
  <autoFilter ref="C92:K27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  <mergeCell ref="E85:H8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105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124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Víceúčelový objekt č.p. 55 - stavební úpravy 2NP a přístavba výtahu</v>
      </c>
      <c r="F7" s="144"/>
      <c r="G7" s="144"/>
      <c r="H7" s="144"/>
      <c r="L7" s="22"/>
    </row>
    <row r="8" s="1" customFormat="1" ht="12" customHeight="1">
      <c r="B8" s="22"/>
      <c r="D8" s="144" t="s">
        <v>125</v>
      </c>
      <c r="L8" s="22"/>
    </row>
    <row r="9" s="2" customFormat="1" ht="16.5" customHeight="1">
      <c r="A9" s="40"/>
      <c r="B9" s="46"/>
      <c r="C9" s="40"/>
      <c r="D9" s="40"/>
      <c r="E9" s="145" t="s">
        <v>1913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1914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2755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21. 9. 2024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35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36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37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49"/>
      <c r="B29" s="150"/>
      <c r="C29" s="149"/>
      <c r="D29" s="149"/>
      <c r="E29" s="151" t="s">
        <v>38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39</v>
      </c>
      <c r="E32" s="40"/>
      <c r="F32" s="40"/>
      <c r="G32" s="40"/>
      <c r="H32" s="40"/>
      <c r="I32" s="40"/>
      <c r="J32" s="155">
        <f>ROUND(J91,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41</v>
      </c>
      <c r="G34" s="40"/>
      <c r="H34" s="40"/>
      <c r="I34" s="156" t="s">
        <v>40</v>
      </c>
      <c r="J34" s="156" t="s">
        <v>42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43</v>
      </c>
      <c r="E35" s="144" t="s">
        <v>44</v>
      </c>
      <c r="F35" s="158">
        <f>ROUND((SUM(BE91:BE263)),  2)</f>
        <v>0</v>
      </c>
      <c r="G35" s="40"/>
      <c r="H35" s="40"/>
      <c r="I35" s="159">
        <v>0.20999999999999999</v>
      </c>
      <c r="J35" s="158">
        <f>ROUND(((SUM(BE91:BE263))*I35),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45</v>
      </c>
      <c r="F36" s="158">
        <f>ROUND((SUM(BF91:BF263)),  2)</f>
        <v>0</v>
      </c>
      <c r="G36" s="40"/>
      <c r="H36" s="40"/>
      <c r="I36" s="159">
        <v>0.12</v>
      </c>
      <c r="J36" s="158">
        <f>ROUND(((SUM(BF91:BF263))*I36),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46</v>
      </c>
      <c r="F37" s="158">
        <f>ROUND((SUM(BG91:BG263)),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47</v>
      </c>
      <c r="F38" s="158">
        <f>ROUND((SUM(BH91:BH263)),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48</v>
      </c>
      <c r="F39" s="158">
        <f>ROUND((SUM(BI91:BI263)),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49</v>
      </c>
      <c r="E41" s="162"/>
      <c r="F41" s="162"/>
      <c r="G41" s="163" t="s">
        <v>50</v>
      </c>
      <c r="H41" s="164" t="s">
        <v>51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127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71" t="str">
        <f>E7</f>
        <v>Víceúčelový objekt č.p. 55 - stavební úpravy 2NP a přístavba výtahu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1913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1914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03.4 - ZTI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Zlatá Koruna</v>
      </c>
      <c r="G56" s="42"/>
      <c r="H56" s="42"/>
      <c r="I56" s="34" t="s">
        <v>23</v>
      </c>
      <c r="J56" s="74" t="str">
        <f>IF(J14="","",J14)</f>
        <v>21. 9. 2024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Obec Zlatá Koruna</v>
      </c>
      <c r="G58" s="42"/>
      <c r="H58" s="42"/>
      <c r="I58" s="34" t="s">
        <v>31</v>
      </c>
      <c r="J58" s="38" t="str">
        <f>E23</f>
        <v>Ing. Ladislav Sláma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5.6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Filip Šimek www.rozp.cz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128</v>
      </c>
      <c r="D61" s="173"/>
      <c r="E61" s="173"/>
      <c r="F61" s="173"/>
      <c r="G61" s="173"/>
      <c r="H61" s="173"/>
      <c r="I61" s="173"/>
      <c r="J61" s="174" t="s">
        <v>129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71</v>
      </c>
      <c r="D63" s="42"/>
      <c r="E63" s="42"/>
      <c r="F63" s="42"/>
      <c r="G63" s="42"/>
      <c r="H63" s="42"/>
      <c r="I63" s="42"/>
      <c r="J63" s="104">
        <f>J91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130</v>
      </c>
    </row>
    <row r="64" s="9" customFormat="1" ht="24.96" customHeight="1">
      <c r="A64" s="9"/>
      <c r="B64" s="176"/>
      <c r="C64" s="177"/>
      <c r="D64" s="178" t="s">
        <v>2229</v>
      </c>
      <c r="E64" s="179"/>
      <c r="F64" s="179"/>
      <c r="G64" s="179"/>
      <c r="H64" s="179"/>
      <c r="I64" s="179"/>
      <c r="J64" s="180">
        <f>J92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6"/>
      <c r="C65" s="177"/>
      <c r="D65" s="178" t="s">
        <v>2756</v>
      </c>
      <c r="E65" s="179"/>
      <c r="F65" s="179"/>
      <c r="G65" s="179"/>
      <c r="H65" s="179"/>
      <c r="I65" s="179"/>
      <c r="J65" s="180">
        <f>J101</f>
        <v>0</v>
      </c>
      <c r="K65" s="177"/>
      <c r="L65" s="18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6"/>
      <c r="C66" s="177"/>
      <c r="D66" s="178" t="s">
        <v>2757</v>
      </c>
      <c r="E66" s="179"/>
      <c r="F66" s="179"/>
      <c r="G66" s="179"/>
      <c r="H66" s="179"/>
      <c r="I66" s="179"/>
      <c r="J66" s="180">
        <f>J126</f>
        <v>0</v>
      </c>
      <c r="K66" s="177"/>
      <c r="L66" s="18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6"/>
      <c r="C67" s="177"/>
      <c r="D67" s="178" t="s">
        <v>2758</v>
      </c>
      <c r="E67" s="179"/>
      <c r="F67" s="179"/>
      <c r="G67" s="179"/>
      <c r="H67" s="179"/>
      <c r="I67" s="179"/>
      <c r="J67" s="180">
        <f>J182</f>
        <v>0</v>
      </c>
      <c r="K67" s="177"/>
      <c r="L67" s="18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76"/>
      <c r="C68" s="177"/>
      <c r="D68" s="178" t="s">
        <v>2232</v>
      </c>
      <c r="E68" s="179"/>
      <c r="F68" s="179"/>
      <c r="G68" s="179"/>
      <c r="H68" s="179"/>
      <c r="I68" s="179"/>
      <c r="J68" s="180">
        <f>J252</f>
        <v>0</v>
      </c>
      <c r="K68" s="177"/>
      <c r="L68" s="18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76"/>
      <c r="C69" s="177"/>
      <c r="D69" s="178" t="s">
        <v>2231</v>
      </c>
      <c r="E69" s="179"/>
      <c r="F69" s="179"/>
      <c r="G69" s="179"/>
      <c r="H69" s="179"/>
      <c r="I69" s="179"/>
      <c r="J69" s="180">
        <f>J259</f>
        <v>0</v>
      </c>
      <c r="K69" s="177"/>
      <c r="L69" s="18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133</v>
      </c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6.25" customHeight="1">
      <c r="A79" s="40"/>
      <c r="B79" s="41"/>
      <c r="C79" s="42"/>
      <c r="D79" s="42"/>
      <c r="E79" s="171" t="str">
        <f>E7</f>
        <v>Víceúčelový objekt č.p. 55 - stavební úpravy 2NP a přístavba výtahu</v>
      </c>
      <c r="F79" s="34"/>
      <c r="G79" s="34"/>
      <c r="H79" s="34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" customFormat="1" ht="12" customHeight="1">
      <c r="B80" s="23"/>
      <c r="C80" s="34" t="s">
        <v>125</v>
      </c>
      <c r="D80" s="24"/>
      <c r="E80" s="24"/>
      <c r="F80" s="24"/>
      <c r="G80" s="24"/>
      <c r="H80" s="24"/>
      <c r="I80" s="24"/>
      <c r="J80" s="24"/>
      <c r="K80" s="24"/>
      <c r="L80" s="22"/>
    </row>
    <row r="81" s="2" customFormat="1" ht="16.5" customHeight="1">
      <c r="A81" s="40"/>
      <c r="B81" s="41"/>
      <c r="C81" s="42"/>
      <c r="D81" s="42"/>
      <c r="E81" s="171" t="s">
        <v>1913</v>
      </c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1914</v>
      </c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E11</f>
        <v>03.4 - ZTI</v>
      </c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21</v>
      </c>
      <c r="D85" s="42"/>
      <c r="E85" s="42"/>
      <c r="F85" s="29" t="str">
        <f>F14</f>
        <v>Zlatá Koruna</v>
      </c>
      <c r="G85" s="42"/>
      <c r="H85" s="42"/>
      <c r="I85" s="34" t="s">
        <v>23</v>
      </c>
      <c r="J85" s="74" t="str">
        <f>IF(J14="","",J14)</f>
        <v>21. 9. 2024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25</v>
      </c>
      <c r="D87" s="42"/>
      <c r="E87" s="42"/>
      <c r="F87" s="29" t="str">
        <f>E17</f>
        <v>Obec Zlatá Koruna</v>
      </c>
      <c r="G87" s="42"/>
      <c r="H87" s="42"/>
      <c r="I87" s="34" t="s">
        <v>31</v>
      </c>
      <c r="J87" s="38" t="str">
        <f>E23</f>
        <v>Ing. Ladislav Sláma</v>
      </c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25.65" customHeight="1">
      <c r="A88" s="40"/>
      <c r="B88" s="41"/>
      <c r="C88" s="34" t="s">
        <v>29</v>
      </c>
      <c r="D88" s="42"/>
      <c r="E88" s="42"/>
      <c r="F88" s="29" t="str">
        <f>IF(E20="","",E20)</f>
        <v>Vyplň údaj</v>
      </c>
      <c r="G88" s="42"/>
      <c r="H88" s="42"/>
      <c r="I88" s="34" t="s">
        <v>34</v>
      </c>
      <c r="J88" s="38" t="str">
        <f>E26</f>
        <v>Filip Šimek www.rozp.cz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0" customFormat="1" ht="29.28" customHeight="1">
      <c r="A90" s="182"/>
      <c r="B90" s="183"/>
      <c r="C90" s="184" t="s">
        <v>134</v>
      </c>
      <c r="D90" s="185" t="s">
        <v>58</v>
      </c>
      <c r="E90" s="185" t="s">
        <v>54</v>
      </c>
      <c r="F90" s="185" t="s">
        <v>55</v>
      </c>
      <c r="G90" s="185" t="s">
        <v>135</v>
      </c>
      <c r="H90" s="185" t="s">
        <v>136</v>
      </c>
      <c r="I90" s="185" t="s">
        <v>137</v>
      </c>
      <c r="J90" s="185" t="s">
        <v>129</v>
      </c>
      <c r="K90" s="186" t="s">
        <v>138</v>
      </c>
      <c r="L90" s="187"/>
      <c r="M90" s="94" t="s">
        <v>19</v>
      </c>
      <c r="N90" s="95" t="s">
        <v>43</v>
      </c>
      <c r="O90" s="95" t="s">
        <v>139</v>
      </c>
      <c r="P90" s="95" t="s">
        <v>140</v>
      </c>
      <c r="Q90" s="95" t="s">
        <v>141</v>
      </c>
      <c r="R90" s="95" t="s">
        <v>142</v>
      </c>
      <c r="S90" s="95" t="s">
        <v>143</v>
      </c>
      <c r="T90" s="96" t="s">
        <v>144</v>
      </c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</row>
    <row r="91" s="2" customFormat="1" ht="22.8" customHeight="1">
      <c r="A91" s="40"/>
      <c r="B91" s="41"/>
      <c r="C91" s="101" t="s">
        <v>145</v>
      </c>
      <c r="D91" s="42"/>
      <c r="E91" s="42"/>
      <c r="F91" s="42"/>
      <c r="G91" s="42"/>
      <c r="H91" s="42"/>
      <c r="I91" s="42"/>
      <c r="J91" s="188">
        <f>BK91</f>
        <v>0</v>
      </c>
      <c r="K91" s="42"/>
      <c r="L91" s="46"/>
      <c r="M91" s="97"/>
      <c r="N91" s="189"/>
      <c r="O91" s="98"/>
      <c r="P91" s="190">
        <f>P92+P101+P126+P182+P252+P259</f>
        <v>0</v>
      </c>
      <c r="Q91" s="98"/>
      <c r="R91" s="190">
        <f>R92+R101+R126+R182+R252+R259</f>
        <v>0</v>
      </c>
      <c r="S91" s="98"/>
      <c r="T91" s="191">
        <f>T92+T101+T126+T182+T252+T259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72</v>
      </c>
      <c r="AU91" s="19" t="s">
        <v>130</v>
      </c>
      <c r="BK91" s="192">
        <f>BK92+BK101+BK126+BK182+BK252+BK259</f>
        <v>0</v>
      </c>
    </row>
    <row r="92" s="11" customFormat="1" ht="25.92" customHeight="1">
      <c r="A92" s="11"/>
      <c r="B92" s="193"/>
      <c r="C92" s="194"/>
      <c r="D92" s="195" t="s">
        <v>72</v>
      </c>
      <c r="E92" s="196" t="s">
        <v>509</v>
      </c>
      <c r="F92" s="196" t="s">
        <v>510</v>
      </c>
      <c r="G92" s="194"/>
      <c r="H92" s="194"/>
      <c r="I92" s="197"/>
      <c r="J92" s="198">
        <f>BK92</f>
        <v>0</v>
      </c>
      <c r="K92" s="194"/>
      <c r="L92" s="199"/>
      <c r="M92" s="200"/>
      <c r="N92" s="201"/>
      <c r="O92" s="201"/>
      <c r="P92" s="202">
        <f>SUM(P93:P100)</f>
        <v>0</v>
      </c>
      <c r="Q92" s="201"/>
      <c r="R92" s="202">
        <f>SUM(R93:R100)</f>
        <v>0</v>
      </c>
      <c r="S92" s="201"/>
      <c r="T92" s="203">
        <f>SUM(T93:T100)</f>
        <v>0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R92" s="204" t="s">
        <v>83</v>
      </c>
      <c r="AT92" s="205" t="s">
        <v>72</v>
      </c>
      <c r="AU92" s="205" t="s">
        <v>73</v>
      </c>
      <c r="AY92" s="204" t="s">
        <v>147</v>
      </c>
      <c r="BK92" s="206">
        <f>SUM(BK93:BK100)</f>
        <v>0</v>
      </c>
    </row>
    <row r="93" s="2" customFormat="1" ht="16.5" customHeight="1">
      <c r="A93" s="40"/>
      <c r="B93" s="41"/>
      <c r="C93" s="207" t="s">
        <v>81</v>
      </c>
      <c r="D93" s="207" t="s">
        <v>148</v>
      </c>
      <c r="E93" s="208" t="s">
        <v>2578</v>
      </c>
      <c r="F93" s="209" t="s">
        <v>2579</v>
      </c>
      <c r="G93" s="210" t="s">
        <v>252</v>
      </c>
      <c r="H93" s="211">
        <v>36</v>
      </c>
      <c r="I93" s="212"/>
      <c r="J93" s="213">
        <f>ROUND(I93*H93,2)</f>
        <v>0</v>
      </c>
      <c r="K93" s="209" t="s">
        <v>19</v>
      </c>
      <c r="L93" s="46"/>
      <c r="M93" s="214" t="s">
        <v>19</v>
      </c>
      <c r="N93" s="215" t="s">
        <v>44</v>
      </c>
      <c r="O93" s="86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8" t="s">
        <v>321</v>
      </c>
      <c r="AT93" s="218" t="s">
        <v>148</v>
      </c>
      <c r="AU93" s="218" t="s">
        <v>81</v>
      </c>
      <c r="AY93" s="19" t="s">
        <v>147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81</v>
      </c>
      <c r="BK93" s="219">
        <f>ROUND(I93*H93,2)</f>
        <v>0</v>
      </c>
      <c r="BL93" s="19" t="s">
        <v>321</v>
      </c>
      <c r="BM93" s="218" t="s">
        <v>2759</v>
      </c>
    </row>
    <row r="94" s="2" customFormat="1" ht="24.15" customHeight="1">
      <c r="A94" s="40"/>
      <c r="B94" s="41"/>
      <c r="C94" s="207" t="s">
        <v>83</v>
      </c>
      <c r="D94" s="207" t="s">
        <v>148</v>
      </c>
      <c r="E94" s="208" t="s">
        <v>2760</v>
      </c>
      <c r="F94" s="209" t="s">
        <v>2761</v>
      </c>
      <c r="G94" s="210" t="s">
        <v>252</v>
      </c>
      <c r="H94" s="211">
        <v>12</v>
      </c>
      <c r="I94" s="212"/>
      <c r="J94" s="213">
        <f>ROUND(I94*H94,2)</f>
        <v>0</v>
      </c>
      <c r="K94" s="209" t="s">
        <v>19</v>
      </c>
      <c r="L94" s="46"/>
      <c r="M94" s="214" t="s">
        <v>19</v>
      </c>
      <c r="N94" s="215" t="s">
        <v>44</v>
      </c>
      <c r="O94" s="86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8" t="s">
        <v>321</v>
      </c>
      <c r="AT94" s="218" t="s">
        <v>148</v>
      </c>
      <c r="AU94" s="218" t="s">
        <v>81</v>
      </c>
      <c r="AY94" s="19" t="s">
        <v>147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9" t="s">
        <v>81</v>
      </c>
      <c r="BK94" s="219">
        <f>ROUND(I94*H94,2)</f>
        <v>0</v>
      </c>
      <c r="BL94" s="19" t="s">
        <v>321</v>
      </c>
      <c r="BM94" s="218" t="s">
        <v>2762</v>
      </c>
    </row>
    <row r="95" s="2" customFormat="1" ht="24.15" customHeight="1">
      <c r="A95" s="40"/>
      <c r="B95" s="41"/>
      <c r="C95" s="207" t="s">
        <v>161</v>
      </c>
      <c r="D95" s="207" t="s">
        <v>148</v>
      </c>
      <c r="E95" s="208" t="s">
        <v>2581</v>
      </c>
      <c r="F95" s="209" t="s">
        <v>2582</v>
      </c>
      <c r="G95" s="210" t="s">
        <v>252</v>
      </c>
      <c r="H95" s="211">
        <v>12</v>
      </c>
      <c r="I95" s="212"/>
      <c r="J95" s="213">
        <f>ROUND(I95*H95,2)</f>
        <v>0</v>
      </c>
      <c r="K95" s="209" t="s">
        <v>19</v>
      </c>
      <c r="L95" s="46"/>
      <c r="M95" s="214" t="s">
        <v>19</v>
      </c>
      <c r="N95" s="215" t="s">
        <v>44</v>
      </c>
      <c r="O95" s="86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8" t="s">
        <v>321</v>
      </c>
      <c r="AT95" s="218" t="s">
        <v>148</v>
      </c>
      <c r="AU95" s="218" t="s">
        <v>81</v>
      </c>
      <c r="AY95" s="19" t="s">
        <v>147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19" t="s">
        <v>81</v>
      </c>
      <c r="BK95" s="219">
        <f>ROUND(I95*H95,2)</f>
        <v>0</v>
      </c>
      <c r="BL95" s="19" t="s">
        <v>321</v>
      </c>
      <c r="BM95" s="218" t="s">
        <v>2763</v>
      </c>
    </row>
    <row r="96" s="2" customFormat="1" ht="24.15" customHeight="1">
      <c r="A96" s="40"/>
      <c r="B96" s="41"/>
      <c r="C96" s="207" t="s">
        <v>152</v>
      </c>
      <c r="D96" s="207" t="s">
        <v>148</v>
      </c>
      <c r="E96" s="208" t="s">
        <v>2764</v>
      </c>
      <c r="F96" s="209" t="s">
        <v>2765</v>
      </c>
      <c r="G96" s="210" t="s">
        <v>252</v>
      </c>
      <c r="H96" s="211">
        <v>12</v>
      </c>
      <c r="I96" s="212"/>
      <c r="J96" s="213">
        <f>ROUND(I96*H96,2)</f>
        <v>0</v>
      </c>
      <c r="K96" s="209" t="s">
        <v>19</v>
      </c>
      <c r="L96" s="46"/>
      <c r="M96" s="214" t="s">
        <v>19</v>
      </c>
      <c r="N96" s="215" t="s">
        <v>44</v>
      </c>
      <c r="O96" s="86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8" t="s">
        <v>321</v>
      </c>
      <c r="AT96" s="218" t="s">
        <v>148</v>
      </c>
      <c r="AU96" s="218" t="s">
        <v>81</v>
      </c>
      <c r="AY96" s="19" t="s">
        <v>147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9" t="s">
        <v>81</v>
      </c>
      <c r="BK96" s="219">
        <f>ROUND(I96*H96,2)</f>
        <v>0</v>
      </c>
      <c r="BL96" s="19" t="s">
        <v>321</v>
      </c>
      <c r="BM96" s="218" t="s">
        <v>2766</v>
      </c>
    </row>
    <row r="97" s="2" customFormat="1" ht="21.75" customHeight="1">
      <c r="A97" s="40"/>
      <c r="B97" s="41"/>
      <c r="C97" s="207" t="s">
        <v>169</v>
      </c>
      <c r="D97" s="207" t="s">
        <v>148</v>
      </c>
      <c r="E97" s="208" t="s">
        <v>2767</v>
      </c>
      <c r="F97" s="209" t="s">
        <v>2768</v>
      </c>
      <c r="G97" s="210" t="s">
        <v>252</v>
      </c>
      <c r="H97" s="211">
        <v>36</v>
      </c>
      <c r="I97" s="212"/>
      <c r="J97" s="213">
        <f>ROUND(I97*H97,2)</f>
        <v>0</v>
      </c>
      <c r="K97" s="209" t="s">
        <v>19</v>
      </c>
      <c r="L97" s="46"/>
      <c r="M97" s="214" t="s">
        <v>19</v>
      </c>
      <c r="N97" s="215" t="s">
        <v>44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321</v>
      </c>
      <c r="AT97" s="218" t="s">
        <v>148</v>
      </c>
      <c r="AU97" s="218" t="s">
        <v>81</v>
      </c>
      <c r="AY97" s="19" t="s">
        <v>147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81</v>
      </c>
      <c r="BK97" s="219">
        <f>ROUND(I97*H97,2)</f>
        <v>0</v>
      </c>
      <c r="BL97" s="19" t="s">
        <v>321</v>
      </c>
      <c r="BM97" s="218" t="s">
        <v>2769</v>
      </c>
    </row>
    <row r="98" s="2" customFormat="1" ht="24.15" customHeight="1">
      <c r="A98" s="40"/>
      <c r="B98" s="41"/>
      <c r="C98" s="207" t="s">
        <v>176</v>
      </c>
      <c r="D98" s="207" t="s">
        <v>148</v>
      </c>
      <c r="E98" s="208" t="s">
        <v>2770</v>
      </c>
      <c r="F98" s="209" t="s">
        <v>2771</v>
      </c>
      <c r="G98" s="210" t="s">
        <v>252</v>
      </c>
      <c r="H98" s="211">
        <v>4</v>
      </c>
      <c r="I98" s="212"/>
      <c r="J98" s="213">
        <f>ROUND(I98*H98,2)</f>
        <v>0</v>
      </c>
      <c r="K98" s="209" t="s">
        <v>19</v>
      </c>
      <c r="L98" s="46"/>
      <c r="M98" s="214" t="s">
        <v>19</v>
      </c>
      <c r="N98" s="215" t="s">
        <v>44</v>
      </c>
      <c r="O98" s="86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8" t="s">
        <v>321</v>
      </c>
      <c r="AT98" s="218" t="s">
        <v>148</v>
      </c>
      <c r="AU98" s="218" t="s">
        <v>81</v>
      </c>
      <c r="AY98" s="19" t="s">
        <v>147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19" t="s">
        <v>81</v>
      </c>
      <c r="BK98" s="219">
        <f>ROUND(I98*H98,2)</f>
        <v>0</v>
      </c>
      <c r="BL98" s="19" t="s">
        <v>321</v>
      </c>
      <c r="BM98" s="218" t="s">
        <v>2772</v>
      </c>
    </row>
    <row r="99" s="2" customFormat="1" ht="24.15" customHeight="1">
      <c r="A99" s="40"/>
      <c r="B99" s="41"/>
      <c r="C99" s="207" t="s">
        <v>182</v>
      </c>
      <c r="D99" s="207" t="s">
        <v>148</v>
      </c>
      <c r="E99" s="208" t="s">
        <v>2773</v>
      </c>
      <c r="F99" s="209" t="s">
        <v>2774</v>
      </c>
      <c r="G99" s="210" t="s">
        <v>252</v>
      </c>
      <c r="H99" s="211">
        <v>32</v>
      </c>
      <c r="I99" s="212"/>
      <c r="J99" s="213">
        <f>ROUND(I99*H99,2)</f>
        <v>0</v>
      </c>
      <c r="K99" s="209" t="s">
        <v>19</v>
      </c>
      <c r="L99" s="46"/>
      <c r="M99" s="214" t="s">
        <v>19</v>
      </c>
      <c r="N99" s="215" t="s">
        <v>44</v>
      </c>
      <c r="O99" s="86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321</v>
      </c>
      <c r="AT99" s="218" t="s">
        <v>148</v>
      </c>
      <c r="AU99" s="218" t="s">
        <v>81</v>
      </c>
      <c r="AY99" s="19" t="s">
        <v>147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81</v>
      </c>
      <c r="BK99" s="219">
        <f>ROUND(I99*H99,2)</f>
        <v>0</v>
      </c>
      <c r="BL99" s="19" t="s">
        <v>321</v>
      </c>
      <c r="BM99" s="218" t="s">
        <v>2775</v>
      </c>
    </row>
    <row r="100" s="2" customFormat="1" ht="21.75" customHeight="1">
      <c r="A100" s="40"/>
      <c r="B100" s="41"/>
      <c r="C100" s="207" t="s">
        <v>189</v>
      </c>
      <c r="D100" s="207" t="s">
        <v>148</v>
      </c>
      <c r="E100" s="208" t="s">
        <v>2590</v>
      </c>
      <c r="F100" s="209" t="s">
        <v>2591</v>
      </c>
      <c r="G100" s="210" t="s">
        <v>1339</v>
      </c>
      <c r="H100" s="283"/>
      <c r="I100" s="212"/>
      <c r="J100" s="213">
        <f>ROUND(I100*H100,2)</f>
        <v>0</v>
      </c>
      <c r="K100" s="209" t="s">
        <v>19</v>
      </c>
      <c r="L100" s="46"/>
      <c r="M100" s="214" t="s">
        <v>19</v>
      </c>
      <c r="N100" s="215" t="s">
        <v>44</v>
      </c>
      <c r="O100" s="86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8" t="s">
        <v>321</v>
      </c>
      <c r="AT100" s="218" t="s">
        <v>148</v>
      </c>
      <c r="AU100" s="218" t="s">
        <v>81</v>
      </c>
      <c r="AY100" s="19" t="s">
        <v>147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9" t="s">
        <v>81</v>
      </c>
      <c r="BK100" s="219">
        <f>ROUND(I100*H100,2)</f>
        <v>0</v>
      </c>
      <c r="BL100" s="19" t="s">
        <v>321</v>
      </c>
      <c r="BM100" s="218" t="s">
        <v>2776</v>
      </c>
    </row>
    <row r="101" s="11" customFormat="1" ht="25.92" customHeight="1">
      <c r="A101" s="11"/>
      <c r="B101" s="193"/>
      <c r="C101" s="194"/>
      <c r="D101" s="195" t="s">
        <v>72</v>
      </c>
      <c r="E101" s="196" t="s">
        <v>2777</v>
      </c>
      <c r="F101" s="196" t="s">
        <v>2778</v>
      </c>
      <c r="G101" s="194"/>
      <c r="H101" s="194"/>
      <c r="I101" s="197"/>
      <c r="J101" s="198">
        <f>BK101</f>
        <v>0</v>
      </c>
      <c r="K101" s="194"/>
      <c r="L101" s="199"/>
      <c r="M101" s="200"/>
      <c r="N101" s="201"/>
      <c r="O101" s="201"/>
      <c r="P101" s="202">
        <f>SUM(P102:P125)</f>
        <v>0</v>
      </c>
      <c r="Q101" s="201"/>
      <c r="R101" s="202">
        <f>SUM(R102:R125)</f>
        <v>0</v>
      </c>
      <c r="S101" s="201"/>
      <c r="T101" s="203">
        <f>SUM(T102:T125)</f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R101" s="204" t="s">
        <v>83</v>
      </c>
      <c r="AT101" s="205" t="s">
        <v>72</v>
      </c>
      <c r="AU101" s="205" t="s">
        <v>73</v>
      </c>
      <c r="AY101" s="204" t="s">
        <v>147</v>
      </c>
      <c r="BK101" s="206">
        <f>SUM(BK102:BK125)</f>
        <v>0</v>
      </c>
    </row>
    <row r="102" s="2" customFormat="1" ht="16.5" customHeight="1">
      <c r="A102" s="40"/>
      <c r="B102" s="41"/>
      <c r="C102" s="207" t="s">
        <v>195</v>
      </c>
      <c r="D102" s="207" t="s">
        <v>148</v>
      </c>
      <c r="E102" s="208" t="s">
        <v>2779</v>
      </c>
      <c r="F102" s="209" t="s">
        <v>2780</v>
      </c>
      <c r="G102" s="210" t="s">
        <v>252</v>
      </c>
      <c r="H102" s="211">
        <v>19.5</v>
      </c>
      <c r="I102" s="212"/>
      <c r="J102" s="213">
        <f>ROUND(I102*H102,2)</f>
        <v>0</v>
      </c>
      <c r="K102" s="209" t="s">
        <v>19</v>
      </c>
      <c r="L102" s="46"/>
      <c r="M102" s="214" t="s">
        <v>19</v>
      </c>
      <c r="N102" s="215" t="s">
        <v>44</v>
      </c>
      <c r="O102" s="86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8" t="s">
        <v>321</v>
      </c>
      <c r="AT102" s="218" t="s">
        <v>148</v>
      </c>
      <c r="AU102" s="218" t="s">
        <v>81</v>
      </c>
      <c r="AY102" s="19" t="s">
        <v>147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9" t="s">
        <v>81</v>
      </c>
      <c r="BK102" s="219">
        <f>ROUND(I102*H102,2)</f>
        <v>0</v>
      </c>
      <c r="BL102" s="19" t="s">
        <v>321</v>
      </c>
      <c r="BM102" s="218" t="s">
        <v>2781</v>
      </c>
    </row>
    <row r="103" s="2" customFormat="1" ht="16.5" customHeight="1">
      <c r="A103" s="40"/>
      <c r="B103" s="41"/>
      <c r="C103" s="207" t="s">
        <v>200</v>
      </c>
      <c r="D103" s="207" t="s">
        <v>148</v>
      </c>
      <c r="E103" s="208" t="s">
        <v>2782</v>
      </c>
      <c r="F103" s="209" t="s">
        <v>2783</v>
      </c>
      <c r="G103" s="210" t="s">
        <v>252</v>
      </c>
      <c r="H103" s="211">
        <v>12</v>
      </c>
      <c r="I103" s="212"/>
      <c r="J103" s="213">
        <f>ROUND(I103*H103,2)</f>
        <v>0</v>
      </c>
      <c r="K103" s="209" t="s">
        <v>19</v>
      </c>
      <c r="L103" s="46"/>
      <c r="M103" s="214" t="s">
        <v>19</v>
      </c>
      <c r="N103" s="215" t="s">
        <v>44</v>
      </c>
      <c r="O103" s="86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8" t="s">
        <v>321</v>
      </c>
      <c r="AT103" s="218" t="s">
        <v>148</v>
      </c>
      <c r="AU103" s="218" t="s">
        <v>81</v>
      </c>
      <c r="AY103" s="19" t="s">
        <v>147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81</v>
      </c>
      <c r="BK103" s="219">
        <f>ROUND(I103*H103,2)</f>
        <v>0</v>
      </c>
      <c r="BL103" s="19" t="s">
        <v>321</v>
      </c>
      <c r="BM103" s="218" t="s">
        <v>2784</v>
      </c>
    </row>
    <row r="104" s="2" customFormat="1" ht="24.15" customHeight="1">
      <c r="A104" s="40"/>
      <c r="B104" s="41"/>
      <c r="C104" s="207" t="s">
        <v>208</v>
      </c>
      <c r="D104" s="207" t="s">
        <v>148</v>
      </c>
      <c r="E104" s="208" t="s">
        <v>2785</v>
      </c>
      <c r="F104" s="209" t="s">
        <v>2786</v>
      </c>
      <c r="G104" s="210" t="s">
        <v>436</v>
      </c>
      <c r="H104" s="211">
        <v>0.065000000000000002</v>
      </c>
      <c r="I104" s="212"/>
      <c r="J104" s="213">
        <f>ROUND(I104*H104,2)</f>
        <v>0</v>
      </c>
      <c r="K104" s="209" t="s">
        <v>19</v>
      </c>
      <c r="L104" s="46"/>
      <c r="M104" s="214" t="s">
        <v>19</v>
      </c>
      <c r="N104" s="215" t="s">
        <v>44</v>
      </c>
      <c r="O104" s="86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8" t="s">
        <v>321</v>
      </c>
      <c r="AT104" s="218" t="s">
        <v>148</v>
      </c>
      <c r="AU104" s="218" t="s">
        <v>81</v>
      </c>
      <c r="AY104" s="19" t="s">
        <v>147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19" t="s">
        <v>81</v>
      </c>
      <c r="BK104" s="219">
        <f>ROUND(I104*H104,2)</f>
        <v>0</v>
      </c>
      <c r="BL104" s="19" t="s">
        <v>321</v>
      </c>
      <c r="BM104" s="218" t="s">
        <v>2787</v>
      </c>
    </row>
    <row r="105" s="2" customFormat="1" ht="16.5" customHeight="1">
      <c r="A105" s="40"/>
      <c r="B105" s="41"/>
      <c r="C105" s="207" t="s">
        <v>8</v>
      </c>
      <c r="D105" s="207" t="s">
        <v>148</v>
      </c>
      <c r="E105" s="208" t="s">
        <v>2788</v>
      </c>
      <c r="F105" s="209" t="s">
        <v>2789</v>
      </c>
      <c r="G105" s="210" t="s">
        <v>429</v>
      </c>
      <c r="H105" s="211">
        <v>1</v>
      </c>
      <c r="I105" s="212"/>
      <c r="J105" s="213">
        <f>ROUND(I105*H105,2)</f>
        <v>0</v>
      </c>
      <c r="K105" s="209" t="s">
        <v>19</v>
      </c>
      <c r="L105" s="46"/>
      <c r="M105" s="214" t="s">
        <v>19</v>
      </c>
      <c r="N105" s="215" t="s">
        <v>44</v>
      </c>
      <c r="O105" s="86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8" t="s">
        <v>321</v>
      </c>
      <c r="AT105" s="218" t="s">
        <v>148</v>
      </c>
      <c r="AU105" s="218" t="s">
        <v>81</v>
      </c>
      <c r="AY105" s="19" t="s">
        <v>147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9" t="s">
        <v>81</v>
      </c>
      <c r="BK105" s="219">
        <f>ROUND(I105*H105,2)</f>
        <v>0</v>
      </c>
      <c r="BL105" s="19" t="s">
        <v>321</v>
      </c>
      <c r="BM105" s="218" t="s">
        <v>2790</v>
      </c>
    </row>
    <row r="106" s="2" customFormat="1" ht="16.5" customHeight="1">
      <c r="A106" s="40"/>
      <c r="B106" s="41"/>
      <c r="C106" s="207" t="s">
        <v>330</v>
      </c>
      <c r="D106" s="207" t="s">
        <v>148</v>
      </c>
      <c r="E106" s="208" t="s">
        <v>2791</v>
      </c>
      <c r="F106" s="209" t="s">
        <v>2792</v>
      </c>
      <c r="G106" s="210" t="s">
        <v>429</v>
      </c>
      <c r="H106" s="211">
        <v>6</v>
      </c>
      <c r="I106" s="212"/>
      <c r="J106" s="213">
        <f>ROUND(I106*H106,2)</f>
        <v>0</v>
      </c>
      <c r="K106" s="209" t="s">
        <v>19</v>
      </c>
      <c r="L106" s="46"/>
      <c r="M106" s="214" t="s">
        <v>19</v>
      </c>
      <c r="N106" s="215" t="s">
        <v>44</v>
      </c>
      <c r="O106" s="86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8" t="s">
        <v>321</v>
      </c>
      <c r="AT106" s="218" t="s">
        <v>148</v>
      </c>
      <c r="AU106" s="218" t="s">
        <v>81</v>
      </c>
      <c r="AY106" s="19" t="s">
        <v>147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9" t="s">
        <v>81</v>
      </c>
      <c r="BK106" s="219">
        <f>ROUND(I106*H106,2)</f>
        <v>0</v>
      </c>
      <c r="BL106" s="19" t="s">
        <v>321</v>
      </c>
      <c r="BM106" s="218" t="s">
        <v>2793</v>
      </c>
    </row>
    <row r="107" s="2" customFormat="1" ht="16.5" customHeight="1">
      <c r="A107" s="40"/>
      <c r="B107" s="41"/>
      <c r="C107" s="207" t="s">
        <v>337</v>
      </c>
      <c r="D107" s="207" t="s">
        <v>148</v>
      </c>
      <c r="E107" s="208" t="s">
        <v>2794</v>
      </c>
      <c r="F107" s="209" t="s">
        <v>2795</v>
      </c>
      <c r="G107" s="210" t="s">
        <v>429</v>
      </c>
      <c r="H107" s="211">
        <v>2</v>
      </c>
      <c r="I107" s="212"/>
      <c r="J107" s="213">
        <f>ROUND(I107*H107,2)</f>
        <v>0</v>
      </c>
      <c r="K107" s="209" t="s">
        <v>19</v>
      </c>
      <c r="L107" s="46"/>
      <c r="M107" s="214" t="s">
        <v>19</v>
      </c>
      <c r="N107" s="215" t="s">
        <v>44</v>
      </c>
      <c r="O107" s="86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8" t="s">
        <v>321</v>
      </c>
      <c r="AT107" s="218" t="s">
        <v>148</v>
      </c>
      <c r="AU107" s="218" t="s">
        <v>81</v>
      </c>
      <c r="AY107" s="19" t="s">
        <v>147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9" t="s">
        <v>81</v>
      </c>
      <c r="BK107" s="219">
        <f>ROUND(I107*H107,2)</f>
        <v>0</v>
      </c>
      <c r="BL107" s="19" t="s">
        <v>321</v>
      </c>
      <c r="BM107" s="218" t="s">
        <v>2796</v>
      </c>
    </row>
    <row r="108" s="2" customFormat="1" ht="16.5" customHeight="1">
      <c r="A108" s="40"/>
      <c r="B108" s="41"/>
      <c r="C108" s="207" t="s">
        <v>346</v>
      </c>
      <c r="D108" s="207" t="s">
        <v>148</v>
      </c>
      <c r="E108" s="208" t="s">
        <v>2797</v>
      </c>
      <c r="F108" s="209" t="s">
        <v>2798</v>
      </c>
      <c r="G108" s="210" t="s">
        <v>429</v>
      </c>
      <c r="H108" s="211">
        <v>12</v>
      </c>
      <c r="I108" s="212"/>
      <c r="J108" s="213">
        <f>ROUND(I108*H108,2)</f>
        <v>0</v>
      </c>
      <c r="K108" s="209" t="s">
        <v>19</v>
      </c>
      <c r="L108" s="46"/>
      <c r="M108" s="214" t="s">
        <v>19</v>
      </c>
      <c r="N108" s="215" t="s">
        <v>44</v>
      </c>
      <c r="O108" s="86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8" t="s">
        <v>321</v>
      </c>
      <c r="AT108" s="218" t="s">
        <v>148</v>
      </c>
      <c r="AU108" s="218" t="s">
        <v>81</v>
      </c>
      <c r="AY108" s="19" t="s">
        <v>147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19" t="s">
        <v>81</v>
      </c>
      <c r="BK108" s="219">
        <f>ROUND(I108*H108,2)</f>
        <v>0</v>
      </c>
      <c r="BL108" s="19" t="s">
        <v>321</v>
      </c>
      <c r="BM108" s="218" t="s">
        <v>2799</v>
      </c>
    </row>
    <row r="109" s="2" customFormat="1" ht="24.15" customHeight="1">
      <c r="A109" s="40"/>
      <c r="B109" s="41"/>
      <c r="C109" s="207" t="s">
        <v>321</v>
      </c>
      <c r="D109" s="207" t="s">
        <v>148</v>
      </c>
      <c r="E109" s="208" t="s">
        <v>2800</v>
      </c>
      <c r="F109" s="209" t="s">
        <v>2801</v>
      </c>
      <c r="G109" s="210" t="s">
        <v>252</v>
      </c>
      <c r="H109" s="211">
        <v>11</v>
      </c>
      <c r="I109" s="212"/>
      <c r="J109" s="213">
        <f>ROUND(I109*H109,2)</f>
        <v>0</v>
      </c>
      <c r="K109" s="209" t="s">
        <v>19</v>
      </c>
      <c r="L109" s="46"/>
      <c r="M109" s="214" t="s">
        <v>19</v>
      </c>
      <c r="N109" s="215" t="s">
        <v>44</v>
      </c>
      <c r="O109" s="86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8" t="s">
        <v>321</v>
      </c>
      <c r="AT109" s="218" t="s">
        <v>148</v>
      </c>
      <c r="AU109" s="218" t="s">
        <v>81</v>
      </c>
      <c r="AY109" s="19" t="s">
        <v>147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19" t="s">
        <v>81</v>
      </c>
      <c r="BK109" s="219">
        <f>ROUND(I109*H109,2)</f>
        <v>0</v>
      </c>
      <c r="BL109" s="19" t="s">
        <v>321</v>
      </c>
      <c r="BM109" s="218" t="s">
        <v>2802</v>
      </c>
    </row>
    <row r="110" s="2" customFormat="1" ht="24.15" customHeight="1">
      <c r="A110" s="40"/>
      <c r="B110" s="41"/>
      <c r="C110" s="207" t="s">
        <v>360</v>
      </c>
      <c r="D110" s="207" t="s">
        <v>148</v>
      </c>
      <c r="E110" s="208" t="s">
        <v>2803</v>
      </c>
      <c r="F110" s="209" t="s">
        <v>2804</v>
      </c>
      <c r="G110" s="210" t="s">
        <v>252</v>
      </c>
      <c r="H110" s="211">
        <v>14</v>
      </c>
      <c r="I110" s="212"/>
      <c r="J110" s="213">
        <f>ROUND(I110*H110,2)</f>
        <v>0</v>
      </c>
      <c r="K110" s="209" t="s">
        <v>19</v>
      </c>
      <c r="L110" s="46"/>
      <c r="M110" s="214" t="s">
        <v>19</v>
      </c>
      <c r="N110" s="215" t="s">
        <v>44</v>
      </c>
      <c r="O110" s="86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8" t="s">
        <v>321</v>
      </c>
      <c r="AT110" s="218" t="s">
        <v>148</v>
      </c>
      <c r="AU110" s="218" t="s">
        <v>81</v>
      </c>
      <c r="AY110" s="19" t="s">
        <v>147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19" t="s">
        <v>81</v>
      </c>
      <c r="BK110" s="219">
        <f>ROUND(I110*H110,2)</f>
        <v>0</v>
      </c>
      <c r="BL110" s="19" t="s">
        <v>321</v>
      </c>
      <c r="BM110" s="218" t="s">
        <v>2805</v>
      </c>
    </row>
    <row r="111" s="2" customFormat="1" ht="24.15" customHeight="1">
      <c r="A111" s="40"/>
      <c r="B111" s="41"/>
      <c r="C111" s="207" t="s">
        <v>367</v>
      </c>
      <c r="D111" s="207" t="s">
        <v>148</v>
      </c>
      <c r="E111" s="208" t="s">
        <v>2806</v>
      </c>
      <c r="F111" s="209" t="s">
        <v>2807</v>
      </c>
      <c r="G111" s="210" t="s">
        <v>252</v>
      </c>
      <c r="H111" s="211">
        <v>2</v>
      </c>
      <c r="I111" s="212"/>
      <c r="J111" s="213">
        <f>ROUND(I111*H111,2)</f>
        <v>0</v>
      </c>
      <c r="K111" s="209" t="s">
        <v>19</v>
      </c>
      <c r="L111" s="46"/>
      <c r="M111" s="214" t="s">
        <v>19</v>
      </c>
      <c r="N111" s="215" t="s">
        <v>44</v>
      </c>
      <c r="O111" s="86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8" t="s">
        <v>321</v>
      </c>
      <c r="AT111" s="218" t="s">
        <v>148</v>
      </c>
      <c r="AU111" s="218" t="s">
        <v>81</v>
      </c>
      <c r="AY111" s="19" t="s">
        <v>147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81</v>
      </c>
      <c r="BK111" s="219">
        <f>ROUND(I111*H111,2)</f>
        <v>0</v>
      </c>
      <c r="BL111" s="19" t="s">
        <v>321</v>
      </c>
      <c r="BM111" s="218" t="s">
        <v>2808</v>
      </c>
    </row>
    <row r="112" s="2" customFormat="1" ht="24.15" customHeight="1">
      <c r="A112" s="40"/>
      <c r="B112" s="41"/>
      <c r="C112" s="207" t="s">
        <v>386</v>
      </c>
      <c r="D112" s="207" t="s">
        <v>148</v>
      </c>
      <c r="E112" s="208" t="s">
        <v>2809</v>
      </c>
      <c r="F112" s="209" t="s">
        <v>2810</v>
      </c>
      <c r="G112" s="210" t="s">
        <v>252</v>
      </c>
      <c r="H112" s="211">
        <v>9</v>
      </c>
      <c r="I112" s="212"/>
      <c r="J112" s="213">
        <f>ROUND(I112*H112,2)</f>
        <v>0</v>
      </c>
      <c r="K112" s="209" t="s">
        <v>19</v>
      </c>
      <c r="L112" s="46"/>
      <c r="M112" s="214" t="s">
        <v>19</v>
      </c>
      <c r="N112" s="215" t="s">
        <v>44</v>
      </c>
      <c r="O112" s="86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8" t="s">
        <v>321</v>
      </c>
      <c r="AT112" s="218" t="s">
        <v>148</v>
      </c>
      <c r="AU112" s="218" t="s">
        <v>81</v>
      </c>
      <c r="AY112" s="19" t="s">
        <v>147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19" t="s">
        <v>81</v>
      </c>
      <c r="BK112" s="219">
        <f>ROUND(I112*H112,2)</f>
        <v>0</v>
      </c>
      <c r="BL112" s="19" t="s">
        <v>321</v>
      </c>
      <c r="BM112" s="218" t="s">
        <v>2811</v>
      </c>
    </row>
    <row r="113" s="2" customFormat="1" ht="24.15" customHeight="1">
      <c r="A113" s="40"/>
      <c r="B113" s="41"/>
      <c r="C113" s="207" t="s">
        <v>397</v>
      </c>
      <c r="D113" s="207" t="s">
        <v>148</v>
      </c>
      <c r="E113" s="208" t="s">
        <v>2812</v>
      </c>
      <c r="F113" s="209" t="s">
        <v>2813</v>
      </c>
      <c r="G113" s="210" t="s">
        <v>252</v>
      </c>
      <c r="H113" s="211">
        <v>4</v>
      </c>
      <c r="I113" s="212"/>
      <c r="J113" s="213">
        <f>ROUND(I113*H113,2)</f>
        <v>0</v>
      </c>
      <c r="K113" s="209" t="s">
        <v>19</v>
      </c>
      <c r="L113" s="46"/>
      <c r="M113" s="214" t="s">
        <v>19</v>
      </c>
      <c r="N113" s="215" t="s">
        <v>44</v>
      </c>
      <c r="O113" s="86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8" t="s">
        <v>321</v>
      </c>
      <c r="AT113" s="218" t="s">
        <v>148</v>
      </c>
      <c r="AU113" s="218" t="s">
        <v>81</v>
      </c>
      <c r="AY113" s="19" t="s">
        <v>147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9" t="s">
        <v>81</v>
      </c>
      <c r="BK113" s="219">
        <f>ROUND(I113*H113,2)</f>
        <v>0</v>
      </c>
      <c r="BL113" s="19" t="s">
        <v>321</v>
      </c>
      <c r="BM113" s="218" t="s">
        <v>2814</v>
      </c>
    </row>
    <row r="114" s="2" customFormat="1" ht="24.15" customHeight="1">
      <c r="A114" s="40"/>
      <c r="B114" s="41"/>
      <c r="C114" s="207" t="s">
        <v>7</v>
      </c>
      <c r="D114" s="207" t="s">
        <v>148</v>
      </c>
      <c r="E114" s="208" t="s">
        <v>2815</v>
      </c>
      <c r="F114" s="209" t="s">
        <v>2816</v>
      </c>
      <c r="G114" s="210" t="s">
        <v>252</v>
      </c>
      <c r="H114" s="211">
        <v>32</v>
      </c>
      <c r="I114" s="212"/>
      <c r="J114" s="213">
        <f>ROUND(I114*H114,2)</f>
        <v>0</v>
      </c>
      <c r="K114" s="209" t="s">
        <v>19</v>
      </c>
      <c r="L114" s="46"/>
      <c r="M114" s="214" t="s">
        <v>19</v>
      </c>
      <c r="N114" s="215" t="s">
        <v>44</v>
      </c>
      <c r="O114" s="86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8" t="s">
        <v>321</v>
      </c>
      <c r="AT114" s="218" t="s">
        <v>148</v>
      </c>
      <c r="AU114" s="218" t="s">
        <v>81</v>
      </c>
      <c r="AY114" s="19" t="s">
        <v>147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19" t="s">
        <v>81</v>
      </c>
      <c r="BK114" s="219">
        <f>ROUND(I114*H114,2)</f>
        <v>0</v>
      </c>
      <c r="BL114" s="19" t="s">
        <v>321</v>
      </c>
      <c r="BM114" s="218" t="s">
        <v>2817</v>
      </c>
    </row>
    <row r="115" s="2" customFormat="1" ht="24.15" customHeight="1">
      <c r="A115" s="40"/>
      <c r="B115" s="41"/>
      <c r="C115" s="207" t="s">
        <v>410</v>
      </c>
      <c r="D115" s="207" t="s">
        <v>148</v>
      </c>
      <c r="E115" s="208" t="s">
        <v>2818</v>
      </c>
      <c r="F115" s="209" t="s">
        <v>2819</v>
      </c>
      <c r="G115" s="210" t="s">
        <v>252</v>
      </c>
      <c r="H115" s="211">
        <v>4</v>
      </c>
      <c r="I115" s="212"/>
      <c r="J115" s="213">
        <f>ROUND(I115*H115,2)</f>
        <v>0</v>
      </c>
      <c r="K115" s="209" t="s">
        <v>19</v>
      </c>
      <c r="L115" s="46"/>
      <c r="M115" s="214" t="s">
        <v>19</v>
      </c>
      <c r="N115" s="215" t="s">
        <v>44</v>
      </c>
      <c r="O115" s="86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8" t="s">
        <v>321</v>
      </c>
      <c r="AT115" s="218" t="s">
        <v>148</v>
      </c>
      <c r="AU115" s="218" t="s">
        <v>81</v>
      </c>
      <c r="AY115" s="19" t="s">
        <v>147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19" t="s">
        <v>81</v>
      </c>
      <c r="BK115" s="219">
        <f>ROUND(I115*H115,2)</f>
        <v>0</v>
      </c>
      <c r="BL115" s="19" t="s">
        <v>321</v>
      </c>
      <c r="BM115" s="218" t="s">
        <v>2820</v>
      </c>
    </row>
    <row r="116" s="2" customFormat="1" ht="24.15" customHeight="1">
      <c r="A116" s="40"/>
      <c r="B116" s="41"/>
      <c r="C116" s="207" t="s">
        <v>417</v>
      </c>
      <c r="D116" s="207" t="s">
        <v>148</v>
      </c>
      <c r="E116" s="208" t="s">
        <v>2821</v>
      </c>
      <c r="F116" s="209" t="s">
        <v>2822</v>
      </c>
      <c r="G116" s="210" t="s">
        <v>252</v>
      </c>
      <c r="H116" s="211">
        <v>12</v>
      </c>
      <c r="I116" s="212"/>
      <c r="J116" s="213">
        <f>ROUND(I116*H116,2)</f>
        <v>0</v>
      </c>
      <c r="K116" s="209" t="s">
        <v>19</v>
      </c>
      <c r="L116" s="46"/>
      <c r="M116" s="214" t="s">
        <v>19</v>
      </c>
      <c r="N116" s="215" t="s">
        <v>44</v>
      </c>
      <c r="O116" s="86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8" t="s">
        <v>321</v>
      </c>
      <c r="AT116" s="218" t="s">
        <v>148</v>
      </c>
      <c r="AU116" s="218" t="s">
        <v>81</v>
      </c>
      <c r="AY116" s="19" t="s">
        <v>147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9" t="s">
        <v>81</v>
      </c>
      <c r="BK116" s="219">
        <f>ROUND(I116*H116,2)</f>
        <v>0</v>
      </c>
      <c r="BL116" s="19" t="s">
        <v>321</v>
      </c>
      <c r="BM116" s="218" t="s">
        <v>2823</v>
      </c>
    </row>
    <row r="117" s="2" customFormat="1" ht="16.5" customHeight="1">
      <c r="A117" s="40"/>
      <c r="B117" s="41"/>
      <c r="C117" s="207" t="s">
        <v>426</v>
      </c>
      <c r="D117" s="207" t="s">
        <v>148</v>
      </c>
      <c r="E117" s="208" t="s">
        <v>2824</v>
      </c>
      <c r="F117" s="209" t="s">
        <v>2825</v>
      </c>
      <c r="G117" s="210" t="s">
        <v>429</v>
      </c>
      <c r="H117" s="211">
        <v>16</v>
      </c>
      <c r="I117" s="212"/>
      <c r="J117" s="213">
        <f>ROUND(I117*H117,2)</f>
        <v>0</v>
      </c>
      <c r="K117" s="209" t="s">
        <v>19</v>
      </c>
      <c r="L117" s="46"/>
      <c r="M117" s="214" t="s">
        <v>19</v>
      </c>
      <c r="N117" s="215" t="s">
        <v>44</v>
      </c>
      <c r="O117" s="86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8" t="s">
        <v>321</v>
      </c>
      <c r="AT117" s="218" t="s">
        <v>148</v>
      </c>
      <c r="AU117" s="218" t="s">
        <v>81</v>
      </c>
      <c r="AY117" s="19" t="s">
        <v>147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19" t="s">
        <v>81</v>
      </c>
      <c r="BK117" s="219">
        <f>ROUND(I117*H117,2)</f>
        <v>0</v>
      </c>
      <c r="BL117" s="19" t="s">
        <v>321</v>
      </c>
      <c r="BM117" s="218" t="s">
        <v>2826</v>
      </c>
    </row>
    <row r="118" s="2" customFormat="1" ht="16.5" customHeight="1">
      <c r="A118" s="40"/>
      <c r="B118" s="41"/>
      <c r="C118" s="207" t="s">
        <v>433</v>
      </c>
      <c r="D118" s="207" t="s">
        <v>148</v>
      </c>
      <c r="E118" s="208" t="s">
        <v>2827</v>
      </c>
      <c r="F118" s="209" t="s">
        <v>2828</v>
      </c>
      <c r="G118" s="210" t="s">
        <v>429</v>
      </c>
      <c r="H118" s="211">
        <v>9</v>
      </c>
      <c r="I118" s="212"/>
      <c r="J118" s="213">
        <f>ROUND(I118*H118,2)</f>
        <v>0</v>
      </c>
      <c r="K118" s="209" t="s">
        <v>19</v>
      </c>
      <c r="L118" s="46"/>
      <c r="M118" s="214" t="s">
        <v>19</v>
      </c>
      <c r="N118" s="215" t="s">
        <v>44</v>
      </c>
      <c r="O118" s="86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8" t="s">
        <v>321</v>
      </c>
      <c r="AT118" s="218" t="s">
        <v>148</v>
      </c>
      <c r="AU118" s="218" t="s">
        <v>81</v>
      </c>
      <c r="AY118" s="19" t="s">
        <v>147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19" t="s">
        <v>81</v>
      </c>
      <c r="BK118" s="219">
        <f>ROUND(I118*H118,2)</f>
        <v>0</v>
      </c>
      <c r="BL118" s="19" t="s">
        <v>321</v>
      </c>
      <c r="BM118" s="218" t="s">
        <v>2829</v>
      </c>
    </row>
    <row r="119" s="2" customFormat="1" ht="16.5" customHeight="1">
      <c r="A119" s="40"/>
      <c r="B119" s="41"/>
      <c r="C119" s="207" t="s">
        <v>439</v>
      </c>
      <c r="D119" s="207" t="s">
        <v>148</v>
      </c>
      <c r="E119" s="208" t="s">
        <v>2830</v>
      </c>
      <c r="F119" s="209" t="s">
        <v>2831</v>
      </c>
      <c r="G119" s="210" t="s">
        <v>429</v>
      </c>
      <c r="H119" s="211">
        <v>2</v>
      </c>
      <c r="I119" s="212"/>
      <c r="J119" s="213">
        <f>ROUND(I119*H119,2)</f>
        <v>0</v>
      </c>
      <c r="K119" s="209" t="s">
        <v>19</v>
      </c>
      <c r="L119" s="46"/>
      <c r="M119" s="214" t="s">
        <v>19</v>
      </c>
      <c r="N119" s="215" t="s">
        <v>44</v>
      </c>
      <c r="O119" s="86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8" t="s">
        <v>321</v>
      </c>
      <c r="AT119" s="218" t="s">
        <v>148</v>
      </c>
      <c r="AU119" s="218" t="s">
        <v>81</v>
      </c>
      <c r="AY119" s="19" t="s">
        <v>147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19" t="s">
        <v>81</v>
      </c>
      <c r="BK119" s="219">
        <f>ROUND(I119*H119,2)</f>
        <v>0</v>
      </c>
      <c r="BL119" s="19" t="s">
        <v>321</v>
      </c>
      <c r="BM119" s="218" t="s">
        <v>2832</v>
      </c>
    </row>
    <row r="120" s="2" customFormat="1" ht="16.5" customHeight="1">
      <c r="A120" s="40"/>
      <c r="B120" s="41"/>
      <c r="C120" s="207" t="s">
        <v>444</v>
      </c>
      <c r="D120" s="207" t="s">
        <v>148</v>
      </c>
      <c r="E120" s="208" t="s">
        <v>2833</v>
      </c>
      <c r="F120" s="209" t="s">
        <v>2834</v>
      </c>
      <c r="G120" s="210" t="s">
        <v>429</v>
      </c>
      <c r="H120" s="211">
        <v>13</v>
      </c>
      <c r="I120" s="212"/>
      <c r="J120" s="213">
        <f>ROUND(I120*H120,2)</f>
        <v>0</v>
      </c>
      <c r="K120" s="209" t="s">
        <v>19</v>
      </c>
      <c r="L120" s="46"/>
      <c r="M120" s="214" t="s">
        <v>19</v>
      </c>
      <c r="N120" s="215" t="s">
        <v>44</v>
      </c>
      <c r="O120" s="86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8" t="s">
        <v>321</v>
      </c>
      <c r="AT120" s="218" t="s">
        <v>148</v>
      </c>
      <c r="AU120" s="218" t="s">
        <v>81</v>
      </c>
      <c r="AY120" s="19" t="s">
        <v>147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9" t="s">
        <v>81</v>
      </c>
      <c r="BK120" s="219">
        <f>ROUND(I120*H120,2)</f>
        <v>0</v>
      </c>
      <c r="BL120" s="19" t="s">
        <v>321</v>
      </c>
      <c r="BM120" s="218" t="s">
        <v>2835</v>
      </c>
    </row>
    <row r="121" s="2" customFormat="1" ht="21.75" customHeight="1">
      <c r="A121" s="40"/>
      <c r="B121" s="41"/>
      <c r="C121" s="207" t="s">
        <v>450</v>
      </c>
      <c r="D121" s="207" t="s">
        <v>148</v>
      </c>
      <c r="E121" s="208" t="s">
        <v>2836</v>
      </c>
      <c r="F121" s="209" t="s">
        <v>2837</v>
      </c>
      <c r="G121" s="210" t="s">
        <v>429</v>
      </c>
      <c r="H121" s="211">
        <v>4</v>
      </c>
      <c r="I121" s="212"/>
      <c r="J121" s="213">
        <f>ROUND(I121*H121,2)</f>
        <v>0</v>
      </c>
      <c r="K121" s="209" t="s">
        <v>19</v>
      </c>
      <c r="L121" s="46"/>
      <c r="M121" s="214" t="s">
        <v>19</v>
      </c>
      <c r="N121" s="215" t="s">
        <v>44</v>
      </c>
      <c r="O121" s="86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8" t="s">
        <v>321</v>
      </c>
      <c r="AT121" s="218" t="s">
        <v>148</v>
      </c>
      <c r="AU121" s="218" t="s">
        <v>81</v>
      </c>
      <c r="AY121" s="19" t="s">
        <v>147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19" t="s">
        <v>81</v>
      </c>
      <c r="BK121" s="219">
        <f>ROUND(I121*H121,2)</f>
        <v>0</v>
      </c>
      <c r="BL121" s="19" t="s">
        <v>321</v>
      </c>
      <c r="BM121" s="218" t="s">
        <v>2838</v>
      </c>
    </row>
    <row r="122" s="2" customFormat="1" ht="21.75" customHeight="1">
      <c r="A122" s="40"/>
      <c r="B122" s="41"/>
      <c r="C122" s="207" t="s">
        <v>455</v>
      </c>
      <c r="D122" s="207" t="s">
        <v>148</v>
      </c>
      <c r="E122" s="208" t="s">
        <v>2839</v>
      </c>
      <c r="F122" s="209" t="s">
        <v>2840</v>
      </c>
      <c r="G122" s="210" t="s">
        <v>429</v>
      </c>
      <c r="H122" s="211">
        <v>4</v>
      </c>
      <c r="I122" s="212"/>
      <c r="J122" s="213">
        <f>ROUND(I122*H122,2)</f>
        <v>0</v>
      </c>
      <c r="K122" s="209" t="s">
        <v>19</v>
      </c>
      <c r="L122" s="46"/>
      <c r="M122" s="214" t="s">
        <v>19</v>
      </c>
      <c r="N122" s="215" t="s">
        <v>44</v>
      </c>
      <c r="O122" s="86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8" t="s">
        <v>321</v>
      </c>
      <c r="AT122" s="218" t="s">
        <v>148</v>
      </c>
      <c r="AU122" s="218" t="s">
        <v>81</v>
      </c>
      <c r="AY122" s="19" t="s">
        <v>147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19" t="s">
        <v>81</v>
      </c>
      <c r="BK122" s="219">
        <f>ROUND(I122*H122,2)</f>
        <v>0</v>
      </c>
      <c r="BL122" s="19" t="s">
        <v>321</v>
      </c>
      <c r="BM122" s="218" t="s">
        <v>2841</v>
      </c>
    </row>
    <row r="123" s="2" customFormat="1" ht="24.15" customHeight="1">
      <c r="A123" s="40"/>
      <c r="B123" s="41"/>
      <c r="C123" s="207" t="s">
        <v>461</v>
      </c>
      <c r="D123" s="207" t="s">
        <v>148</v>
      </c>
      <c r="E123" s="208" t="s">
        <v>2842</v>
      </c>
      <c r="F123" s="209" t="s">
        <v>2843</v>
      </c>
      <c r="G123" s="210" t="s">
        <v>429</v>
      </c>
      <c r="H123" s="211">
        <v>1</v>
      </c>
      <c r="I123" s="212"/>
      <c r="J123" s="213">
        <f>ROUND(I123*H123,2)</f>
        <v>0</v>
      </c>
      <c r="K123" s="209" t="s">
        <v>19</v>
      </c>
      <c r="L123" s="46"/>
      <c r="M123" s="214" t="s">
        <v>19</v>
      </c>
      <c r="N123" s="215" t="s">
        <v>44</v>
      </c>
      <c r="O123" s="86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8" t="s">
        <v>321</v>
      </c>
      <c r="AT123" s="218" t="s">
        <v>148</v>
      </c>
      <c r="AU123" s="218" t="s">
        <v>81</v>
      </c>
      <c r="AY123" s="19" t="s">
        <v>147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9" t="s">
        <v>81</v>
      </c>
      <c r="BK123" s="219">
        <f>ROUND(I123*H123,2)</f>
        <v>0</v>
      </c>
      <c r="BL123" s="19" t="s">
        <v>321</v>
      </c>
      <c r="BM123" s="218" t="s">
        <v>2844</v>
      </c>
    </row>
    <row r="124" s="2" customFormat="1" ht="16.5" customHeight="1">
      <c r="A124" s="40"/>
      <c r="B124" s="41"/>
      <c r="C124" s="207" t="s">
        <v>468</v>
      </c>
      <c r="D124" s="207" t="s">
        <v>148</v>
      </c>
      <c r="E124" s="208" t="s">
        <v>2845</v>
      </c>
      <c r="F124" s="209" t="s">
        <v>2846</v>
      </c>
      <c r="G124" s="210" t="s">
        <v>252</v>
      </c>
      <c r="H124" s="211">
        <v>88</v>
      </c>
      <c r="I124" s="212"/>
      <c r="J124" s="213">
        <f>ROUND(I124*H124,2)</f>
        <v>0</v>
      </c>
      <c r="K124" s="209" t="s">
        <v>19</v>
      </c>
      <c r="L124" s="46"/>
      <c r="M124" s="214" t="s">
        <v>19</v>
      </c>
      <c r="N124" s="215" t="s">
        <v>44</v>
      </c>
      <c r="O124" s="86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8" t="s">
        <v>321</v>
      </c>
      <c r="AT124" s="218" t="s">
        <v>148</v>
      </c>
      <c r="AU124" s="218" t="s">
        <v>81</v>
      </c>
      <c r="AY124" s="19" t="s">
        <v>147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9" t="s">
        <v>81</v>
      </c>
      <c r="BK124" s="219">
        <f>ROUND(I124*H124,2)</f>
        <v>0</v>
      </c>
      <c r="BL124" s="19" t="s">
        <v>321</v>
      </c>
      <c r="BM124" s="218" t="s">
        <v>2847</v>
      </c>
    </row>
    <row r="125" s="2" customFormat="1" ht="21.75" customHeight="1">
      <c r="A125" s="40"/>
      <c r="B125" s="41"/>
      <c r="C125" s="207" t="s">
        <v>474</v>
      </c>
      <c r="D125" s="207" t="s">
        <v>148</v>
      </c>
      <c r="E125" s="208" t="s">
        <v>2848</v>
      </c>
      <c r="F125" s="209" t="s">
        <v>2849</v>
      </c>
      <c r="G125" s="210" t="s">
        <v>1339</v>
      </c>
      <c r="H125" s="283"/>
      <c r="I125" s="212"/>
      <c r="J125" s="213">
        <f>ROUND(I125*H125,2)</f>
        <v>0</v>
      </c>
      <c r="K125" s="209" t="s">
        <v>19</v>
      </c>
      <c r="L125" s="46"/>
      <c r="M125" s="214" t="s">
        <v>19</v>
      </c>
      <c r="N125" s="215" t="s">
        <v>44</v>
      </c>
      <c r="O125" s="86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8" t="s">
        <v>321</v>
      </c>
      <c r="AT125" s="218" t="s">
        <v>148</v>
      </c>
      <c r="AU125" s="218" t="s">
        <v>81</v>
      </c>
      <c r="AY125" s="19" t="s">
        <v>147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19" t="s">
        <v>81</v>
      </c>
      <c r="BK125" s="219">
        <f>ROUND(I125*H125,2)</f>
        <v>0</v>
      </c>
      <c r="BL125" s="19" t="s">
        <v>321</v>
      </c>
      <c r="BM125" s="218" t="s">
        <v>2850</v>
      </c>
    </row>
    <row r="126" s="11" customFormat="1" ht="25.92" customHeight="1">
      <c r="A126" s="11"/>
      <c r="B126" s="193"/>
      <c r="C126" s="194"/>
      <c r="D126" s="195" t="s">
        <v>72</v>
      </c>
      <c r="E126" s="196" t="s">
        <v>2851</v>
      </c>
      <c r="F126" s="196" t="s">
        <v>2852</v>
      </c>
      <c r="G126" s="194"/>
      <c r="H126" s="194"/>
      <c r="I126" s="197"/>
      <c r="J126" s="198">
        <f>BK126</f>
        <v>0</v>
      </c>
      <c r="K126" s="194"/>
      <c r="L126" s="199"/>
      <c r="M126" s="200"/>
      <c r="N126" s="201"/>
      <c r="O126" s="201"/>
      <c r="P126" s="202">
        <f>SUM(P127:P181)</f>
        <v>0</v>
      </c>
      <c r="Q126" s="201"/>
      <c r="R126" s="202">
        <f>SUM(R127:R181)</f>
        <v>0</v>
      </c>
      <c r="S126" s="201"/>
      <c r="T126" s="203">
        <f>SUM(T127:T181)</f>
        <v>0</v>
      </c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R126" s="204" t="s">
        <v>83</v>
      </c>
      <c r="AT126" s="205" t="s">
        <v>72</v>
      </c>
      <c r="AU126" s="205" t="s">
        <v>73</v>
      </c>
      <c r="AY126" s="204" t="s">
        <v>147</v>
      </c>
      <c r="BK126" s="206">
        <f>SUM(BK127:BK181)</f>
        <v>0</v>
      </c>
    </row>
    <row r="127" s="2" customFormat="1" ht="21.75" customHeight="1">
      <c r="A127" s="40"/>
      <c r="B127" s="41"/>
      <c r="C127" s="207" t="s">
        <v>480</v>
      </c>
      <c r="D127" s="207" t="s">
        <v>148</v>
      </c>
      <c r="E127" s="208" t="s">
        <v>2853</v>
      </c>
      <c r="F127" s="209" t="s">
        <v>2854</v>
      </c>
      <c r="G127" s="210" t="s">
        <v>252</v>
      </c>
      <c r="H127" s="211">
        <v>52</v>
      </c>
      <c r="I127" s="212"/>
      <c r="J127" s="213">
        <f>ROUND(I127*H127,2)</f>
        <v>0</v>
      </c>
      <c r="K127" s="209" t="s">
        <v>19</v>
      </c>
      <c r="L127" s="46"/>
      <c r="M127" s="214" t="s">
        <v>19</v>
      </c>
      <c r="N127" s="215" t="s">
        <v>44</v>
      </c>
      <c r="O127" s="86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8" t="s">
        <v>321</v>
      </c>
      <c r="AT127" s="218" t="s">
        <v>148</v>
      </c>
      <c r="AU127" s="218" t="s">
        <v>81</v>
      </c>
      <c r="AY127" s="19" t="s">
        <v>147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19" t="s">
        <v>81</v>
      </c>
      <c r="BK127" s="219">
        <f>ROUND(I127*H127,2)</f>
        <v>0</v>
      </c>
      <c r="BL127" s="19" t="s">
        <v>321</v>
      </c>
      <c r="BM127" s="218" t="s">
        <v>2855</v>
      </c>
    </row>
    <row r="128" s="2" customFormat="1" ht="16.5" customHeight="1">
      <c r="A128" s="40"/>
      <c r="B128" s="41"/>
      <c r="C128" s="207" t="s">
        <v>490</v>
      </c>
      <c r="D128" s="207" t="s">
        <v>148</v>
      </c>
      <c r="E128" s="208" t="s">
        <v>2856</v>
      </c>
      <c r="F128" s="209" t="s">
        <v>2857</v>
      </c>
      <c r="G128" s="210" t="s">
        <v>429</v>
      </c>
      <c r="H128" s="211">
        <v>28</v>
      </c>
      <c r="I128" s="212"/>
      <c r="J128" s="213">
        <f>ROUND(I128*H128,2)</f>
        <v>0</v>
      </c>
      <c r="K128" s="209" t="s">
        <v>19</v>
      </c>
      <c r="L128" s="46"/>
      <c r="M128" s="214" t="s">
        <v>19</v>
      </c>
      <c r="N128" s="215" t="s">
        <v>44</v>
      </c>
      <c r="O128" s="86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8" t="s">
        <v>321</v>
      </c>
      <c r="AT128" s="218" t="s">
        <v>148</v>
      </c>
      <c r="AU128" s="218" t="s">
        <v>81</v>
      </c>
      <c r="AY128" s="19" t="s">
        <v>147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9" t="s">
        <v>81</v>
      </c>
      <c r="BK128" s="219">
        <f>ROUND(I128*H128,2)</f>
        <v>0</v>
      </c>
      <c r="BL128" s="19" t="s">
        <v>321</v>
      </c>
      <c r="BM128" s="218" t="s">
        <v>2858</v>
      </c>
    </row>
    <row r="129" s="2" customFormat="1" ht="16.5" customHeight="1">
      <c r="A129" s="40"/>
      <c r="B129" s="41"/>
      <c r="C129" s="207" t="s">
        <v>496</v>
      </c>
      <c r="D129" s="207" t="s">
        <v>148</v>
      </c>
      <c r="E129" s="208" t="s">
        <v>2859</v>
      </c>
      <c r="F129" s="209" t="s">
        <v>2860</v>
      </c>
      <c r="G129" s="210" t="s">
        <v>252</v>
      </c>
      <c r="H129" s="211">
        <v>52</v>
      </c>
      <c r="I129" s="212"/>
      <c r="J129" s="213">
        <f>ROUND(I129*H129,2)</f>
        <v>0</v>
      </c>
      <c r="K129" s="209" t="s">
        <v>19</v>
      </c>
      <c r="L129" s="46"/>
      <c r="M129" s="214" t="s">
        <v>19</v>
      </c>
      <c r="N129" s="215" t="s">
        <v>44</v>
      </c>
      <c r="O129" s="86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8" t="s">
        <v>321</v>
      </c>
      <c r="AT129" s="218" t="s">
        <v>148</v>
      </c>
      <c r="AU129" s="218" t="s">
        <v>81</v>
      </c>
      <c r="AY129" s="19" t="s">
        <v>147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19" t="s">
        <v>81</v>
      </c>
      <c r="BK129" s="219">
        <f>ROUND(I129*H129,2)</f>
        <v>0</v>
      </c>
      <c r="BL129" s="19" t="s">
        <v>321</v>
      </c>
      <c r="BM129" s="218" t="s">
        <v>2861</v>
      </c>
    </row>
    <row r="130" s="2" customFormat="1" ht="16.5" customHeight="1">
      <c r="A130" s="40"/>
      <c r="B130" s="41"/>
      <c r="C130" s="207" t="s">
        <v>503</v>
      </c>
      <c r="D130" s="207" t="s">
        <v>148</v>
      </c>
      <c r="E130" s="208" t="s">
        <v>2862</v>
      </c>
      <c r="F130" s="209" t="s">
        <v>2863</v>
      </c>
      <c r="G130" s="210" t="s">
        <v>429</v>
      </c>
      <c r="H130" s="211">
        <v>4</v>
      </c>
      <c r="I130" s="212"/>
      <c r="J130" s="213">
        <f>ROUND(I130*H130,2)</f>
        <v>0</v>
      </c>
      <c r="K130" s="209" t="s">
        <v>19</v>
      </c>
      <c r="L130" s="46"/>
      <c r="M130" s="214" t="s">
        <v>19</v>
      </c>
      <c r="N130" s="215" t="s">
        <v>44</v>
      </c>
      <c r="O130" s="86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8" t="s">
        <v>321</v>
      </c>
      <c r="AT130" s="218" t="s">
        <v>148</v>
      </c>
      <c r="AU130" s="218" t="s">
        <v>81</v>
      </c>
      <c r="AY130" s="19" t="s">
        <v>147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9" t="s">
        <v>81</v>
      </c>
      <c r="BK130" s="219">
        <f>ROUND(I130*H130,2)</f>
        <v>0</v>
      </c>
      <c r="BL130" s="19" t="s">
        <v>321</v>
      </c>
      <c r="BM130" s="218" t="s">
        <v>2864</v>
      </c>
    </row>
    <row r="131" s="2" customFormat="1" ht="16.5" customHeight="1">
      <c r="A131" s="40"/>
      <c r="B131" s="41"/>
      <c r="C131" s="207" t="s">
        <v>511</v>
      </c>
      <c r="D131" s="207" t="s">
        <v>148</v>
      </c>
      <c r="E131" s="208" t="s">
        <v>2865</v>
      </c>
      <c r="F131" s="209" t="s">
        <v>2866</v>
      </c>
      <c r="G131" s="210" t="s">
        <v>429</v>
      </c>
      <c r="H131" s="211">
        <v>2</v>
      </c>
      <c r="I131" s="212"/>
      <c r="J131" s="213">
        <f>ROUND(I131*H131,2)</f>
        <v>0</v>
      </c>
      <c r="K131" s="209" t="s">
        <v>19</v>
      </c>
      <c r="L131" s="46"/>
      <c r="M131" s="214" t="s">
        <v>19</v>
      </c>
      <c r="N131" s="215" t="s">
        <v>44</v>
      </c>
      <c r="O131" s="86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8" t="s">
        <v>321</v>
      </c>
      <c r="AT131" s="218" t="s">
        <v>148</v>
      </c>
      <c r="AU131" s="218" t="s">
        <v>81</v>
      </c>
      <c r="AY131" s="19" t="s">
        <v>147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19" t="s">
        <v>81</v>
      </c>
      <c r="BK131" s="219">
        <f>ROUND(I131*H131,2)</f>
        <v>0</v>
      </c>
      <c r="BL131" s="19" t="s">
        <v>321</v>
      </c>
      <c r="BM131" s="218" t="s">
        <v>2867</v>
      </c>
    </row>
    <row r="132" s="2" customFormat="1" ht="21.75" customHeight="1">
      <c r="A132" s="40"/>
      <c r="B132" s="41"/>
      <c r="C132" s="207" t="s">
        <v>518</v>
      </c>
      <c r="D132" s="207" t="s">
        <v>148</v>
      </c>
      <c r="E132" s="208" t="s">
        <v>2868</v>
      </c>
      <c r="F132" s="209" t="s">
        <v>2869</v>
      </c>
      <c r="G132" s="210" t="s">
        <v>436</v>
      </c>
      <c r="H132" s="211">
        <v>0.13400000000000001</v>
      </c>
      <c r="I132" s="212"/>
      <c r="J132" s="213">
        <f>ROUND(I132*H132,2)</f>
        <v>0</v>
      </c>
      <c r="K132" s="209" t="s">
        <v>19</v>
      </c>
      <c r="L132" s="46"/>
      <c r="M132" s="214" t="s">
        <v>19</v>
      </c>
      <c r="N132" s="215" t="s">
        <v>44</v>
      </c>
      <c r="O132" s="86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8" t="s">
        <v>321</v>
      </c>
      <c r="AT132" s="218" t="s">
        <v>148</v>
      </c>
      <c r="AU132" s="218" t="s">
        <v>81</v>
      </c>
      <c r="AY132" s="19" t="s">
        <v>147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19" t="s">
        <v>81</v>
      </c>
      <c r="BK132" s="219">
        <f>ROUND(I132*H132,2)</f>
        <v>0</v>
      </c>
      <c r="BL132" s="19" t="s">
        <v>321</v>
      </c>
      <c r="BM132" s="218" t="s">
        <v>2870</v>
      </c>
    </row>
    <row r="133" s="2" customFormat="1" ht="16.5" customHeight="1">
      <c r="A133" s="40"/>
      <c r="B133" s="41"/>
      <c r="C133" s="207" t="s">
        <v>529</v>
      </c>
      <c r="D133" s="207" t="s">
        <v>148</v>
      </c>
      <c r="E133" s="208" t="s">
        <v>2196</v>
      </c>
      <c r="F133" s="209" t="s">
        <v>2871</v>
      </c>
      <c r="G133" s="210" t="s">
        <v>429</v>
      </c>
      <c r="H133" s="211">
        <v>3</v>
      </c>
      <c r="I133" s="212"/>
      <c r="J133" s="213">
        <f>ROUND(I133*H133,2)</f>
        <v>0</v>
      </c>
      <c r="K133" s="209" t="s">
        <v>19</v>
      </c>
      <c r="L133" s="46"/>
      <c r="M133" s="214" t="s">
        <v>19</v>
      </c>
      <c r="N133" s="215" t="s">
        <v>44</v>
      </c>
      <c r="O133" s="86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8" t="s">
        <v>321</v>
      </c>
      <c r="AT133" s="218" t="s">
        <v>148</v>
      </c>
      <c r="AU133" s="218" t="s">
        <v>81</v>
      </c>
      <c r="AY133" s="19" t="s">
        <v>147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19" t="s">
        <v>81</v>
      </c>
      <c r="BK133" s="219">
        <f>ROUND(I133*H133,2)</f>
        <v>0</v>
      </c>
      <c r="BL133" s="19" t="s">
        <v>321</v>
      </c>
      <c r="BM133" s="218" t="s">
        <v>2872</v>
      </c>
    </row>
    <row r="134" s="2" customFormat="1" ht="16.5" customHeight="1">
      <c r="A134" s="40"/>
      <c r="B134" s="41"/>
      <c r="C134" s="207" t="s">
        <v>535</v>
      </c>
      <c r="D134" s="207" t="s">
        <v>148</v>
      </c>
      <c r="E134" s="208" t="s">
        <v>2873</v>
      </c>
      <c r="F134" s="209" t="s">
        <v>2874</v>
      </c>
      <c r="G134" s="210" t="s">
        <v>2246</v>
      </c>
      <c r="H134" s="211">
        <v>3</v>
      </c>
      <c r="I134" s="212"/>
      <c r="J134" s="213">
        <f>ROUND(I134*H134,2)</f>
        <v>0</v>
      </c>
      <c r="K134" s="209" t="s">
        <v>19</v>
      </c>
      <c r="L134" s="46"/>
      <c r="M134" s="214" t="s">
        <v>19</v>
      </c>
      <c r="N134" s="215" t="s">
        <v>44</v>
      </c>
      <c r="O134" s="86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8" t="s">
        <v>321</v>
      </c>
      <c r="AT134" s="218" t="s">
        <v>148</v>
      </c>
      <c r="AU134" s="218" t="s">
        <v>81</v>
      </c>
      <c r="AY134" s="19" t="s">
        <v>147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19" t="s">
        <v>81</v>
      </c>
      <c r="BK134" s="219">
        <f>ROUND(I134*H134,2)</f>
        <v>0</v>
      </c>
      <c r="BL134" s="19" t="s">
        <v>321</v>
      </c>
      <c r="BM134" s="218" t="s">
        <v>2875</v>
      </c>
    </row>
    <row r="135" s="2" customFormat="1" ht="24.15" customHeight="1">
      <c r="A135" s="40"/>
      <c r="B135" s="41"/>
      <c r="C135" s="207" t="s">
        <v>541</v>
      </c>
      <c r="D135" s="207" t="s">
        <v>148</v>
      </c>
      <c r="E135" s="208" t="s">
        <v>2876</v>
      </c>
      <c r="F135" s="209" t="s">
        <v>2877</v>
      </c>
      <c r="G135" s="210" t="s">
        <v>429</v>
      </c>
      <c r="H135" s="211">
        <v>6</v>
      </c>
      <c r="I135" s="212"/>
      <c r="J135" s="213">
        <f>ROUND(I135*H135,2)</f>
        <v>0</v>
      </c>
      <c r="K135" s="209" t="s">
        <v>19</v>
      </c>
      <c r="L135" s="46"/>
      <c r="M135" s="214" t="s">
        <v>19</v>
      </c>
      <c r="N135" s="215" t="s">
        <v>44</v>
      </c>
      <c r="O135" s="86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8" t="s">
        <v>321</v>
      </c>
      <c r="AT135" s="218" t="s">
        <v>148</v>
      </c>
      <c r="AU135" s="218" t="s">
        <v>81</v>
      </c>
      <c r="AY135" s="19" t="s">
        <v>147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19" t="s">
        <v>81</v>
      </c>
      <c r="BK135" s="219">
        <f>ROUND(I135*H135,2)</f>
        <v>0</v>
      </c>
      <c r="BL135" s="19" t="s">
        <v>321</v>
      </c>
      <c r="BM135" s="218" t="s">
        <v>2878</v>
      </c>
    </row>
    <row r="136" s="2" customFormat="1" ht="16.5" customHeight="1">
      <c r="A136" s="40"/>
      <c r="B136" s="41"/>
      <c r="C136" s="207" t="s">
        <v>546</v>
      </c>
      <c r="D136" s="207" t="s">
        <v>148</v>
      </c>
      <c r="E136" s="208" t="s">
        <v>2879</v>
      </c>
      <c r="F136" s="209" t="s">
        <v>2880</v>
      </c>
      <c r="G136" s="210" t="s">
        <v>252</v>
      </c>
      <c r="H136" s="211">
        <v>12</v>
      </c>
      <c r="I136" s="212"/>
      <c r="J136" s="213">
        <f>ROUND(I136*H136,2)</f>
        <v>0</v>
      </c>
      <c r="K136" s="209" t="s">
        <v>19</v>
      </c>
      <c r="L136" s="46"/>
      <c r="M136" s="214" t="s">
        <v>19</v>
      </c>
      <c r="N136" s="215" t="s">
        <v>44</v>
      </c>
      <c r="O136" s="86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8" t="s">
        <v>321</v>
      </c>
      <c r="AT136" s="218" t="s">
        <v>148</v>
      </c>
      <c r="AU136" s="218" t="s">
        <v>81</v>
      </c>
      <c r="AY136" s="19" t="s">
        <v>147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19" t="s">
        <v>81</v>
      </c>
      <c r="BK136" s="219">
        <f>ROUND(I136*H136,2)</f>
        <v>0</v>
      </c>
      <c r="BL136" s="19" t="s">
        <v>321</v>
      </c>
      <c r="BM136" s="218" t="s">
        <v>2881</v>
      </c>
    </row>
    <row r="137" s="2" customFormat="1" ht="16.5" customHeight="1">
      <c r="A137" s="40"/>
      <c r="B137" s="41"/>
      <c r="C137" s="207" t="s">
        <v>554</v>
      </c>
      <c r="D137" s="207" t="s">
        <v>148</v>
      </c>
      <c r="E137" s="208" t="s">
        <v>2882</v>
      </c>
      <c r="F137" s="209" t="s">
        <v>2883</v>
      </c>
      <c r="G137" s="210" t="s">
        <v>252</v>
      </c>
      <c r="H137" s="211">
        <v>12</v>
      </c>
      <c r="I137" s="212"/>
      <c r="J137" s="213">
        <f>ROUND(I137*H137,2)</f>
        <v>0</v>
      </c>
      <c r="K137" s="209" t="s">
        <v>19</v>
      </c>
      <c r="L137" s="46"/>
      <c r="M137" s="214" t="s">
        <v>19</v>
      </c>
      <c r="N137" s="215" t="s">
        <v>44</v>
      </c>
      <c r="O137" s="86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8" t="s">
        <v>321</v>
      </c>
      <c r="AT137" s="218" t="s">
        <v>148</v>
      </c>
      <c r="AU137" s="218" t="s">
        <v>81</v>
      </c>
      <c r="AY137" s="19" t="s">
        <v>147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19" t="s">
        <v>81</v>
      </c>
      <c r="BK137" s="219">
        <f>ROUND(I137*H137,2)</f>
        <v>0</v>
      </c>
      <c r="BL137" s="19" t="s">
        <v>321</v>
      </c>
      <c r="BM137" s="218" t="s">
        <v>2884</v>
      </c>
    </row>
    <row r="138" s="2" customFormat="1" ht="16.5" customHeight="1">
      <c r="A138" s="40"/>
      <c r="B138" s="41"/>
      <c r="C138" s="207" t="s">
        <v>561</v>
      </c>
      <c r="D138" s="207" t="s">
        <v>148</v>
      </c>
      <c r="E138" s="208" t="s">
        <v>2885</v>
      </c>
      <c r="F138" s="209" t="s">
        <v>2886</v>
      </c>
      <c r="G138" s="210" t="s">
        <v>252</v>
      </c>
      <c r="H138" s="211">
        <v>12</v>
      </c>
      <c r="I138" s="212"/>
      <c r="J138" s="213">
        <f>ROUND(I138*H138,2)</f>
        <v>0</v>
      </c>
      <c r="K138" s="209" t="s">
        <v>19</v>
      </c>
      <c r="L138" s="46"/>
      <c r="M138" s="214" t="s">
        <v>19</v>
      </c>
      <c r="N138" s="215" t="s">
        <v>44</v>
      </c>
      <c r="O138" s="86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8" t="s">
        <v>321</v>
      </c>
      <c r="AT138" s="218" t="s">
        <v>148</v>
      </c>
      <c r="AU138" s="218" t="s">
        <v>81</v>
      </c>
      <c r="AY138" s="19" t="s">
        <v>147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19" t="s">
        <v>81</v>
      </c>
      <c r="BK138" s="219">
        <f>ROUND(I138*H138,2)</f>
        <v>0</v>
      </c>
      <c r="BL138" s="19" t="s">
        <v>321</v>
      </c>
      <c r="BM138" s="218" t="s">
        <v>2887</v>
      </c>
    </row>
    <row r="139" s="2" customFormat="1" ht="16.5" customHeight="1">
      <c r="A139" s="40"/>
      <c r="B139" s="41"/>
      <c r="C139" s="207" t="s">
        <v>569</v>
      </c>
      <c r="D139" s="207" t="s">
        <v>148</v>
      </c>
      <c r="E139" s="208" t="s">
        <v>2888</v>
      </c>
      <c r="F139" s="209" t="s">
        <v>2889</v>
      </c>
      <c r="G139" s="210" t="s">
        <v>429</v>
      </c>
      <c r="H139" s="211">
        <v>16</v>
      </c>
      <c r="I139" s="212"/>
      <c r="J139" s="213">
        <f>ROUND(I139*H139,2)</f>
        <v>0</v>
      </c>
      <c r="K139" s="209" t="s">
        <v>19</v>
      </c>
      <c r="L139" s="46"/>
      <c r="M139" s="214" t="s">
        <v>19</v>
      </c>
      <c r="N139" s="215" t="s">
        <v>44</v>
      </c>
      <c r="O139" s="86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8" t="s">
        <v>321</v>
      </c>
      <c r="AT139" s="218" t="s">
        <v>148</v>
      </c>
      <c r="AU139" s="218" t="s">
        <v>81</v>
      </c>
      <c r="AY139" s="19" t="s">
        <v>147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19" t="s">
        <v>81</v>
      </c>
      <c r="BK139" s="219">
        <f>ROUND(I139*H139,2)</f>
        <v>0</v>
      </c>
      <c r="BL139" s="19" t="s">
        <v>321</v>
      </c>
      <c r="BM139" s="218" t="s">
        <v>2890</v>
      </c>
    </row>
    <row r="140" s="2" customFormat="1" ht="16.5" customHeight="1">
      <c r="A140" s="40"/>
      <c r="B140" s="41"/>
      <c r="C140" s="207" t="s">
        <v>574</v>
      </c>
      <c r="D140" s="207" t="s">
        <v>148</v>
      </c>
      <c r="E140" s="208" t="s">
        <v>2891</v>
      </c>
      <c r="F140" s="209" t="s">
        <v>2892</v>
      </c>
      <c r="G140" s="210" t="s">
        <v>429</v>
      </c>
      <c r="H140" s="211">
        <v>2</v>
      </c>
      <c r="I140" s="212"/>
      <c r="J140" s="213">
        <f>ROUND(I140*H140,2)</f>
        <v>0</v>
      </c>
      <c r="K140" s="209" t="s">
        <v>19</v>
      </c>
      <c r="L140" s="46"/>
      <c r="M140" s="214" t="s">
        <v>19</v>
      </c>
      <c r="N140" s="215" t="s">
        <v>44</v>
      </c>
      <c r="O140" s="86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8" t="s">
        <v>321</v>
      </c>
      <c r="AT140" s="218" t="s">
        <v>148</v>
      </c>
      <c r="AU140" s="218" t="s">
        <v>81</v>
      </c>
      <c r="AY140" s="19" t="s">
        <v>147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19" t="s">
        <v>81</v>
      </c>
      <c r="BK140" s="219">
        <f>ROUND(I140*H140,2)</f>
        <v>0</v>
      </c>
      <c r="BL140" s="19" t="s">
        <v>321</v>
      </c>
      <c r="BM140" s="218" t="s">
        <v>2893</v>
      </c>
    </row>
    <row r="141" s="2" customFormat="1" ht="24.15" customHeight="1">
      <c r="A141" s="40"/>
      <c r="B141" s="41"/>
      <c r="C141" s="207" t="s">
        <v>580</v>
      </c>
      <c r="D141" s="207" t="s">
        <v>148</v>
      </c>
      <c r="E141" s="208" t="s">
        <v>2894</v>
      </c>
      <c r="F141" s="209" t="s">
        <v>2895</v>
      </c>
      <c r="G141" s="210" t="s">
        <v>252</v>
      </c>
      <c r="H141" s="211">
        <v>39</v>
      </c>
      <c r="I141" s="212"/>
      <c r="J141" s="213">
        <f>ROUND(I141*H141,2)</f>
        <v>0</v>
      </c>
      <c r="K141" s="209" t="s">
        <v>19</v>
      </c>
      <c r="L141" s="46"/>
      <c r="M141" s="214" t="s">
        <v>19</v>
      </c>
      <c r="N141" s="215" t="s">
        <v>44</v>
      </c>
      <c r="O141" s="86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8" t="s">
        <v>321</v>
      </c>
      <c r="AT141" s="218" t="s">
        <v>148</v>
      </c>
      <c r="AU141" s="218" t="s">
        <v>81</v>
      </c>
      <c r="AY141" s="19" t="s">
        <v>147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19" t="s">
        <v>81</v>
      </c>
      <c r="BK141" s="219">
        <f>ROUND(I141*H141,2)</f>
        <v>0</v>
      </c>
      <c r="BL141" s="19" t="s">
        <v>321</v>
      </c>
      <c r="BM141" s="218" t="s">
        <v>2896</v>
      </c>
    </row>
    <row r="142" s="2" customFormat="1" ht="24.15" customHeight="1">
      <c r="A142" s="40"/>
      <c r="B142" s="41"/>
      <c r="C142" s="207" t="s">
        <v>593</v>
      </c>
      <c r="D142" s="207" t="s">
        <v>148</v>
      </c>
      <c r="E142" s="208" t="s">
        <v>2897</v>
      </c>
      <c r="F142" s="209" t="s">
        <v>2898</v>
      </c>
      <c r="G142" s="210" t="s">
        <v>252</v>
      </c>
      <c r="H142" s="211">
        <v>154</v>
      </c>
      <c r="I142" s="212"/>
      <c r="J142" s="213">
        <f>ROUND(I142*H142,2)</f>
        <v>0</v>
      </c>
      <c r="K142" s="209" t="s">
        <v>19</v>
      </c>
      <c r="L142" s="46"/>
      <c r="M142" s="214" t="s">
        <v>19</v>
      </c>
      <c r="N142" s="215" t="s">
        <v>44</v>
      </c>
      <c r="O142" s="86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8" t="s">
        <v>321</v>
      </c>
      <c r="AT142" s="218" t="s">
        <v>148</v>
      </c>
      <c r="AU142" s="218" t="s">
        <v>81</v>
      </c>
      <c r="AY142" s="19" t="s">
        <v>147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19" t="s">
        <v>81</v>
      </c>
      <c r="BK142" s="219">
        <f>ROUND(I142*H142,2)</f>
        <v>0</v>
      </c>
      <c r="BL142" s="19" t="s">
        <v>321</v>
      </c>
      <c r="BM142" s="218" t="s">
        <v>2899</v>
      </c>
    </row>
    <row r="143" s="2" customFormat="1" ht="24.15" customHeight="1">
      <c r="A143" s="40"/>
      <c r="B143" s="41"/>
      <c r="C143" s="207" t="s">
        <v>598</v>
      </c>
      <c r="D143" s="207" t="s">
        <v>148</v>
      </c>
      <c r="E143" s="208" t="s">
        <v>2900</v>
      </c>
      <c r="F143" s="209" t="s">
        <v>2901</v>
      </c>
      <c r="G143" s="210" t="s">
        <v>252</v>
      </c>
      <c r="H143" s="211">
        <v>60</v>
      </c>
      <c r="I143" s="212"/>
      <c r="J143" s="213">
        <f>ROUND(I143*H143,2)</f>
        <v>0</v>
      </c>
      <c r="K143" s="209" t="s">
        <v>19</v>
      </c>
      <c r="L143" s="46"/>
      <c r="M143" s="214" t="s">
        <v>19</v>
      </c>
      <c r="N143" s="215" t="s">
        <v>44</v>
      </c>
      <c r="O143" s="86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8" t="s">
        <v>321</v>
      </c>
      <c r="AT143" s="218" t="s">
        <v>148</v>
      </c>
      <c r="AU143" s="218" t="s">
        <v>81</v>
      </c>
      <c r="AY143" s="19" t="s">
        <v>147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19" t="s">
        <v>81</v>
      </c>
      <c r="BK143" s="219">
        <f>ROUND(I143*H143,2)</f>
        <v>0</v>
      </c>
      <c r="BL143" s="19" t="s">
        <v>321</v>
      </c>
      <c r="BM143" s="218" t="s">
        <v>2902</v>
      </c>
    </row>
    <row r="144" s="2" customFormat="1" ht="24.15" customHeight="1">
      <c r="A144" s="40"/>
      <c r="B144" s="41"/>
      <c r="C144" s="207" t="s">
        <v>590</v>
      </c>
      <c r="D144" s="207" t="s">
        <v>148</v>
      </c>
      <c r="E144" s="208" t="s">
        <v>2903</v>
      </c>
      <c r="F144" s="209" t="s">
        <v>2904</v>
      </c>
      <c r="G144" s="210" t="s">
        <v>252</v>
      </c>
      <c r="H144" s="211">
        <v>1.5</v>
      </c>
      <c r="I144" s="212"/>
      <c r="J144" s="213">
        <f>ROUND(I144*H144,2)</f>
        <v>0</v>
      </c>
      <c r="K144" s="209" t="s">
        <v>19</v>
      </c>
      <c r="L144" s="46"/>
      <c r="M144" s="214" t="s">
        <v>19</v>
      </c>
      <c r="N144" s="215" t="s">
        <v>44</v>
      </c>
      <c r="O144" s="86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8" t="s">
        <v>321</v>
      </c>
      <c r="AT144" s="218" t="s">
        <v>148</v>
      </c>
      <c r="AU144" s="218" t="s">
        <v>81</v>
      </c>
      <c r="AY144" s="19" t="s">
        <v>147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19" t="s">
        <v>81</v>
      </c>
      <c r="BK144" s="219">
        <f>ROUND(I144*H144,2)</f>
        <v>0</v>
      </c>
      <c r="BL144" s="19" t="s">
        <v>321</v>
      </c>
      <c r="BM144" s="218" t="s">
        <v>2905</v>
      </c>
    </row>
    <row r="145" s="2" customFormat="1" ht="16.5" customHeight="1">
      <c r="A145" s="40"/>
      <c r="B145" s="41"/>
      <c r="C145" s="207" t="s">
        <v>611</v>
      </c>
      <c r="D145" s="207" t="s">
        <v>148</v>
      </c>
      <c r="E145" s="208" t="s">
        <v>2906</v>
      </c>
      <c r="F145" s="209" t="s">
        <v>2907</v>
      </c>
      <c r="G145" s="210" t="s">
        <v>252</v>
      </c>
      <c r="H145" s="211">
        <v>39</v>
      </c>
      <c r="I145" s="212"/>
      <c r="J145" s="213">
        <f>ROUND(I145*H145,2)</f>
        <v>0</v>
      </c>
      <c r="K145" s="209" t="s">
        <v>19</v>
      </c>
      <c r="L145" s="46"/>
      <c r="M145" s="214" t="s">
        <v>19</v>
      </c>
      <c r="N145" s="215" t="s">
        <v>44</v>
      </c>
      <c r="O145" s="86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8" t="s">
        <v>321</v>
      </c>
      <c r="AT145" s="218" t="s">
        <v>148</v>
      </c>
      <c r="AU145" s="218" t="s">
        <v>81</v>
      </c>
      <c r="AY145" s="19" t="s">
        <v>147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9" t="s">
        <v>81</v>
      </c>
      <c r="BK145" s="219">
        <f>ROUND(I145*H145,2)</f>
        <v>0</v>
      </c>
      <c r="BL145" s="19" t="s">
        <v>321</v>
      </c>
      <c r="BM145" s="218" t="s">
        <v>2908</v>
      </c>
    </row>
    <row r="146" s="2" customFormat="1" ht="16.5" customHeight="1">
      <c r="A146" s="40"/>
      <c r="B146" s="41"/>
      <c r="C146" s="207" t="s">
        <v>618</v>
      </c>
      <c r="D146" s="207" t="s">
        <v>148</v>
      </c>
      <c r="E146" s="208" t="s">
        <v>2909</v>
      </c>
      <c r="F146" s="209" t="s">
        <v>2910</v>
      </c>
      <c r="G146" s="210" t="s">
        <v>252</v>
      </c>
      <c r="H146" s="211">
        <v>154</v>
      </c>
      <c r="I146" s="212"/>
      <c r="J146" s="213">
        <f>ROUND(I146*H146,2)</f>
        <v>0</v>
      </c>
      <c r="K146" s="209" t="s">
        <v>19</v>
      </c>
      <c r="L146" s="46"/>
      <c r="M146" s="214" t="s">
        <v>19</v>
      </c>
      <c r="N146" s="215" t="s">
        <v>44</v>
      </c>
      <c r="O146" s="86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8" t="s">
        <v>321</v>
      </c>
      <c r="AT146" s="218" t="s">
        <v>148</v>
      </c>
      <c r="AU146" s="218" t="s">
        <v>81</v>
      </c>
      <c r="AY146" s="19" t="s">
        <v>147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19" t="s">
        <v>81</v>
      </c>
      <c r="BK146" s="219">
        <f>ROUND(I146*H146,2)</f>
        <v>0</v>
      </c>
      <c r="BL146" s="19" t="s">
        <v>321</v>
      </c>
      <c r="BM146" s="218" t="s">
        <v>2911</v>
      </c>
    </row>
    <row r="147" s="2" customFormat="1" ht="16.5" customHeight="1">
      <c r="A147" s="40"/>
      <c r="B147" s="41"/>
      <c r="C147" s="207" t="s">
        <v>623</v>
      </c>
      <c r="D147" s="207" t="s">
        <v>148</v>
      </c>
      <c r="E147" s="208" t="s">
        <v>2912</v>
      </c>
      <c r="F147" s="209" t="s">
        <v>2913</v>
      </c>
      <c r="G147" s="210" t="s">
        <v>252</v>
      </c>
      <c r="H147" s="211">
        <v>60</v>
      </c>
      <c r="I147" s="212"/>
      <c r="J147" s="213">
        <f>ROUND(I147*H147,2)</f>
        <v>0</v>
      </c>
      <c r="K147" s="209" t="s">
        <v>19</v>
      </c>
      <c r="L147" s="46"/>
      <c r="M147" s="214" t="s">
        <v>19</v>
      </c>
      <c r="N147" s="215" t="s">
        <v>44</v>
      </c>
      <c r="O147" s="86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8" t="s">
        <v>321</v>
      </c>
      <c r="AT147" s="218" t="s">
        <v>148</v>
      </c>
      <c r="AU147" s="218" t="s">
        <v>81</v>
      </c>
      <c r="AY147" s="19" t="s">
        <v>147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19" t="s">
        <v>81</v>
      </c>
      <c r="BK147" s="219">
        <f>ROUND(I147*H147,2)</f>
        <v>0</v>
      </c>
      <c r="BL147" s="19" t="s">
        <v>321</v>
      </c>
      <c r="BM147" s="218" t="s">
        <v>2914</v>
      </c>
    </row>
    <row r="148" s="2" customFormat="1" ht="16.5" customHeight="1">
      <c r="A148" s="40"/>
      <c r="B148" s="41"/>
      <c r="C148" s="207" t="s">
        <v>630</v>
      </c>
      <c r="D148" s="207" t="s">
        <v>148</v>
      </c>
      <c r="E148" s="208" t="s">
        <v>2915</v>
      </c>
      <c r="F148" s="209" t="s">
        <v>2916</v>
      </c>
      <c r="G148" s="210" t="s">
        <v>252</v>
      </c>
      <c r="H148" s="211">
        <v>1.5</v>
      </c>
      <c r="I148" s="212"/>
      <c r="J148" s="213">
        <f>ROUND(I148*H148,2)</f>
        <v>0</v>
      </c>
      <c r="K148" s="209" t="s">
        <v>19</v>
      </c>
      <c r="L148" s="46"/>
      <c r="M148" s="214" t="s">
        <v>19</v>
      </c>
      <c r="N148" s="215" t="s">
        <v>44</v>
      </c>
      <c r="O148" s="86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8" t="s">
        <v>321</v>
      </c>
      <c r="AT148" s="218" t="s">
        <v>148</v>
      </c>
      <c r="AU148" s="218" t="s">
        <v>81</v>
      </c>
      <c r="AY148" s="19" t="s">
        <v>147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19" t="s">
        <v>81</v>
      </c>
      <c r="BK148" s="219">
        <f>ROUND(I148*H148,2)</f>
        <v>0</v>
      </c>
      <c r="BL148" s="19" t="s">
        <v>321</v>
      </c>
      <c r="BM148" s="218" t="s">
        <v>2917</v>
      </c>
    </row>
    <row r="149" s="2" customFormat="1" ht="24.15" customHeight="1">
      <c r="A149" s="40"/>
      <c r="B149" s="41"/>
      <c r="C149" s="207" t="s">
        <v>639</v>
      </c>
      <c r="D149" s="207" t="s">
        <v>148</v>
      </c>
      <c r="E149" s="208" t="s">
        <v>2918</v>
      </c>
      <c r="F149" s="209" t="s">
        <v>2919</v>
      </c>
      <c r="G149" s="210" t="s">
        <v>252</v>
      </c>
      <c r="H149" s="211">
        <v>39</v>
      </c>
      <c r="I149" s="212"/>
      <c r="J149" s="213">
        <f>ROUND(I149*H149,2)</f>
        <v>0</v>
      </c>
      <c r="K149" s="209" t="s">
        <v>19</v>
      </c>
      <c r="L149" s="46"/>
      <c r="M149" s="214" t="s">
        <v>19</v>
      </c>
      <c r="N149" s="215" t="s">
        <v>44</v>
      </c>
      <c r="O149" s="86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8" t="s">
        <v>321</v>
      </c>
      <c r="AT149" s="218" t="s">
        <v>148</v>
      </c>
      <c r="AU149" s="218" t="s">
        <v>81</v>
      </c>
      <c r="AY149" s="19" t="s">
        <v>147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19" t="s">
        <v>81</v>
      </c>
      <c r="BK149" s="219">
        <f>ROUND(I149*H149,2)</f>
        <v>0</v>
      </c>
      <c r="BL149" s="19" t="s">
        <v>321</v>
      </c>
      <c r="BM149" s="218" t="s">
        <v>2920</v>
      </c>
    </row>
    <row r="150" s="2" customFormat="1" ht="24.15" customHeight="1">
      <c r="A150" s="40"/>
      <c r="B150" s="41"/>
      <c r="C150" s="207" t="s">
        <v>646</v>
      </c>
      <c r="D150" s="207" t="s">
        <v>148</v>
      </c>
      <c r="E150" s="208" t="s">
        <v>2921</v>
      </c>
      <c r="F150" s="209" t="s">
        <v>2922</v>
      </c>
      <c r="G150" s="210" t="s">
        <v>252</v>
      </c>
      <c r="H150" s="211">
        <v>80</v>
      </c>
      <c r="I150" s="212"/>
      <c r="J150" s="213">
        <f>ROUND(I150*H150,2)</f>
        <v>0</v>
      </c>
      <c r="K150" s="209" t="s">
        <v>19</v>
      </c>
      <c r="L150" s="46"/>
      <c r="M150" s="214" t="s">
        <v>19</v>
      </c>
      <c r="N150" s="215" t="s">
        <v>44</v>
      </c>
      <c r="O150" s="86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8" t="s">
        <v>321</v>
      </c>
      <c r="AT150" s="218" t="s">
        <v>148</v>
      </c>
      <c r="AU150" s="218" t="s">
        <v>81</v>
      </c>
      <c r="AY150" s="19" t="s">
        <v>147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19" t="s">
        <v>81</v>
      </c>
      <c r="BK150" s="219">
        <f>ROUND(I150*H150,2)</f>
        <v>0</v>
      </c>
      <c r="BL150" s="19" t="s">
        <v>321</v>
      </c>
      <c r="BM150" s="218" t="s">
        <v>2923</v>
      </c>
    </row>
    <row r="151" s="2" customFormat="1" ht="24.15" customHeight="1">
      <c r="A151" s="40"/>
      <c r="B151" s="41"/>
      <c r="C151" s="207" t="s">
        <v>652</v>
      </c>
      <c r="D151" s="207" t="s">
        <v>148</v>
      </c>
      <c r="E151" s="208" t="s">
        <v>2924</v>
      </c>
      <c r="F151" s="209" t="s">
        <v>2925</v>
      </c>
      <c r="G151" s="210" t="s">
        <v>252</v>
      </c>
      <c r="H151" s="211">
        <v>13</v>
      </c>
      <c r="I151" s="212"/>
      <c r="J151" s="213">
        <f>ROUND(I151*H151,2)</f>
        <v>0</v>
      </c>
      <c r="K151" s="209" t="s">
        <v>19</v>
      </c>
      <c r="L151" s="46"/>
      <c r="M151" s="214" t="s">
        <v>19</v>
      </c>
      <c r="N151" s="215" t="s">
        <v>44</v>
      </c>
      <c r="O151" s="86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8" t="s">
        <v>321</v>
      </c>
      <c r="AT151" s="218" t="s">
        <v>148</v>
      </c>
      <c r="AU151" s="218" t="s">
        <v>81</v>
      </c>
      <c r="AY151" s="19" t="s">
        <v>147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19" t="s">
        <v>81</v>
      </c>
      <c r="BK151" s="219">
        <f>ROUND(I151*H151,2)</f>
        <v>0</v>
      </c>
      <c r="BL151" s="19" t="s">
        <v>321</v>
      </c>
      <c r="BM151" s="218" t="s">
        <v>2926</v>
      </c>
    </row>
    <row r="152" s="2" customFormat="1" ht="24.15" customHeight="1">
      <c r="A152" s="40"/>
      <c r="B152" s="41"/>
      <c r="C152" s="207" t="s">
        <v>1013</v>
      </c>
      <c r="D152" s="207" t="s">
        <v>148</v>
      </c>
      <c r="E152" s="208" t="s">
        <v>2587</v>
      </c>
      <c r="F152" s="209" t="s">
        <v>2588</v>
      </c>
      <c r="G152" s="210" t="s">
        <v>252</v>
      </c>
      <c r="H152" s="211">
        <v>74</v>
      </c>
      <c r="I152" s="212"/>
      <c r="J152" s="213">
        <f>ROUND(I152*H152,2)</f>
        <v>0</v>
      </c>
      <c r="K152" s="209" t="s">
        <v>19</v>
      </c>
      <c r="L152" s="46"/>
      <c r="M152" s="214" t="s">
        <v>19</v>
      </c>
      <c r="N152" s="215" t="s">
        <v>44</v>
      </c>
      <c r="O152" s="86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8" t="s">
        <v>321</v>
      </c>
      <c r="AT152" s="218" t="s">
        <v>148</v>
      </c>
      <c r="AU152" s="218" t="s">
        <v>81</v>
      </c>
      <c r="AY152" s="19" t="s">
        <v>147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19" t="s">
        <v>81</v>
      </c>
      <c r="BK152" s="219">
        <f>ROUND(I152*H152,2)</f>
        <v>0</v>
      </c>
      <c r="BL152" s="19" t="s">
        <v>321</v>
      </c>
      <c r="BM152" s="218" t="s">
        <v>2927</v>
      </c>
    </row>
    <row r="153" s="2" customFormat="1" ht="24.15" customHeight="1">
      <c r="A153" s="40"/>
      <c r="B153" s="41"/>
      <c r="C153" s="207" t="s">
        <v>1025</v>
      </c>
      <c r="D153" s="207" t="s">
        <v>148</v>
      </c>
      <c r="E153" s="208" t="s">
        <v>2928</v>
      </c>
      <c r="F153" s="209" t="s">
        <v>2929</v>
      </c>
      <c r="G153" s="210" t="s">
        <v>252</v>
      </c>
      <c r="H153" s="211">
        <v>47</v>
      </c>
      <c r="I153" s="212"/>
      <c r="J153" s="213">
        <f>ROUND(I153*H153,2)</f>
        <v>0</v>
      </c>
      <c r="K153" s="209" t="s">
        <v>19</v>
      </c>
      <c r="L153" s="46"/>
      <c r="M153" s="214" t="s">
        <v>19</v>
      </c>
      <c r="N153" s="215" t="s">
        <v>44</v>
      </c>
      <c r="O153" s="86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8" t="s">
        <v>321</v>
      </c>
      <c r="AT153" s="218" t="s">
        <v>148</v>
      </c>
      <c r="AU153" s="218" t="s">
        <v>81</v>
      </c>
      <c r="AY153" s="19" t="s">
        <v>147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19" t="s">
        <v>81</v>
      </c>
      <c r="BK153" s="219">
        <f>ROUND(I153*H153,2)</f>
        <v>0</v>
      </c>
      <c r="BL153" s="19" t="s">
        <v>321</v>
      </c>
      <c r="BM153" s="218" t="s">
        <v>2930</v>
      </c>
    </row>
    <row r="154" s="2" customFormat="1" ht="24.15" customHeight="1">
      <c r="A154" s="40"/>
      <c r="B154" s="41"/>
      <c r="C154" s="207" t="s">
        <v>1030</v>
      </c>
      <c r="D154" s="207" t="s">
        <v>148</v>
      </c>
      <c r="E154" s="208" t="s">
        <v>2931</v>
      </c>
      <c r="F154" s="209" t="s">
        <v>2932</v>
      </c>
      <c r="G154" s="210" t="s">
        <v>252</v>
      </c>
      <c r="H154" s="211">
        <v>1.5</v>
      </c>
      <c r="I154" s="212"/>
      <c r="J154" s="213">
        <f>ROUND(I154*H154,2)</f>
        <v>0</v>
      </c>
      <c r="K154" s="209" t="s">
        <v>19</v>
      </c>
      <c r="L154" s="46"/>
      <c r="M154" s="214" t="s">
        <v>19</v>
      </c>
      <c r="N154" s="215" t="s">
        <v>44</v>
      </c>
      <c r="O154" s="86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8" t="s">
        <v>321</v>
      </c>
      <c r="AT154" s="218" t="s">
        <v>148</v>
      </c>
      <c r="AU154" s="218" t="s">
        <v>81</v>
      </c>
      <c r="AY154" s="19" t="s">
        <v>147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19" t="s">
        <v>81</v>
      </c>
      <c r="BK154" s="219">
        <f>ROUND(I154*H154,2)</f>
        <v>0</v>
      </c>
      <c r="BL154" s="19" t="s">
        <v>321</v>
      </c>
      <c r="BM154" s="218" t="s">
        <v>2933</v>
      </c>
    </row>
    <row r="155" s="2" customFormat="1" ht="16.5" customHeight="1">
      <c r="A155" s="40"/>
      <c r="B155" s="41"/>
      <c r="C155" s="207" t="s">
        <v>1039</v>
      </c>
      <c r="D155" s="207" t="s">
        <v>148</v>
      </c>
      <c r="E155" s="208" t="s">
        <v>2934</v>
      </c>
      <c r="F155" s="209" t="s">
        <v>2935</v>
      </c>
      <c r="G155" s="210" t="s">
        <v>429</v>
      </c>
      <c r="H155" s="211">
        <v>39</v>
      </c>
      <c r="I155" s="212"/>
      <c r="J155" s="213">
        <f>ROUND(I155*H155,2)</f>
        <v>0</v>
      </c>
      <c r="K155" s="209" t="s">
        <v>19</v>
      </c>
      <c r="L155" s="46"/>
      <c r="M155" s="214" t="s">
        <v>19</v>
      </c>
      <c r="N155" s="215" t="s">
        <v>44</v>
      </c>
      <c r="O155" s="86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8" t="s">
        <v>321</v>
      </c>
      <c r="AT155" s="218" t="s">
        <v>148</v>
      </c>
      <c r="AU155" s="218" t="s">
        <v>81</v>
      </c>
      <c r="AY155" s="19" t="s">
        <v>147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19" t="s">
        <v>81</v>
      </c>
      <c r="BK155" s="219">
        <f>ROUND(I155*H155,2)</f>
        <v>0</v>
      </c>
      <c r="BL155" s="19" t="s">
        <v>321</v>
      </c>
      <c r="BM155" s="218" t="s">
        <v>2936</v>
      </c>
    </row>
    <row r="156" s="2" customFormat="1" ht="16.5" customHeight="1">
      <c r="A156" s="40"/>
      <c r="B156" s="41"/>
      <c r="C156" s="207" t="s">
        <v>1045</v>
      </c>
      <c r="D156" s="207" t="s">
        <v>148</v>
      </c>
      <c r="E156" s="208" t="s">
        <v>2937</v>
      </c>
      <c r="F156" s="209" t="s">
        <v>2938</v>
      </c>
      <c r="G156" s="210" t="s">
        <v>429</v>
      </c>
      <c r="H156" s="211">
        <v>2</v>
      </c>
      <c r="I156" s="212"/>
      <c r="J156" s="213">
        <f>ROUND(I156*H156,2)</f>
        <v>0</v>
      </c>
      <c r="K156" s="209" t="s">
        <v>19</v>
      </c>
      <c r="L156" s="46"/>
      <c r="M156" s="214" t="s">
        <v>19</v>
      </c>
      <c r="N156" s="215" t="s">
        <v>44</v>
      </c>
      <c r="O156" s="86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8" t="s">
        <v>321</v>
      </c>
      <c r="AT156" s="218" t="s">
        <v>148</v>
      </c>
      <c r="AU156" s="218" t="s">
        <v>81</v>
      </c>
      <c r="AY156" s="19" t="s">
        <v>147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19" t="s">
        <v>81</v>
      </c>
      <c r="BK156" s="219">
        <f>ROUND(I156*H156,2)</f>
        <v>0</v>
      </c>
      <c r="BL156" s="19" t="s">
        <v>321</v>
      </c>
      <c r="BM156" s="218" t="s">
        <v>2939</v>
      </c>
    </row>
    <row r="157" s="2" customFormat="1" ht="16.5" customHeight="1">
      <c r="A157" s="40"/>
      <c r="B157" s="41"/>
      <c r="C157" s="207" t="s">
        <v>724</v>
      </c>
      <c r="D157" s="207" t="s">
        <v>148</v>
      </c>
      <c r="E157" s="208" t="s">
        <v>2940</v>
      </c>
      <c r="F157" s="209" t="s">
        <v>2941</v>
      </c>
      <c r="G157" s="210" t="s">
        <v>429</v>
      </c>
      <c r="H157" s="211">
        <v>7</v>
      </c>
      <c r="I157" s="212"/>
      <c r="J157" s="213">
        <f>ROUND(I157*H157,2)</f>
        <v>0</v>
      </c>
      <c r="K157" s="209" t="s">
        <v>19</v>
      </c>
      <c r="L157" s="46"/>
      <c r="M157" s="214" t="s">
        <v>19</v>
      </c>
      <c r="N157" s="215" t="s">
        <v>44</v>
      </c>
      <c r="O157" s="86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8" t="s">
        <v>321</v>
      </c>
      <c r="AT157" s="218" t="s">
        <v>148</v>
      </c>
      <c r="AU157" s="218" t="s">
        <v>81</v>
      </c>
      <c r="AY157" s="19" t="s">
        <v>147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19" t="s">
        <v>81</v>
      </c>
      <c r="BK157" s="219">
        <f>ROUND(I157*H157,2)</f>
        <v>0</v>
      </c>
      <c r="BL157" s="19" t="s">
        <v>321</v>
      </c>
      <c r="BM157" s="218" t="s">
        <v>2942</v>
      </c>
    </row>
    <row r="158" s="2" customFormat="1" ht="16.5" customHeight="1">
      <c r="A158" s="40"/>
      <c r="B158" s="41"/>
      <c r="C158" s="207" t="s">
        <v>1057</v>
      </c>
      <c r="D158" s="207" t="s">
        <v>148</v>
      </c>
      <c r="E158" s="208" t="s">
        <v>2943</v>
      </c>
      <c r="F158" s="209" t="s">
        <v>2944</v>
      </c>
      <c r="G158" s="210" t="s">
        <v>429</v>
      </c>
      <c r="H158" s="211">
        <v>3</v>
      </c>
      <c r="I158" s="212"/>
      <c r="J158" s="213">
        <f>ROUND(I158*H158,2)</f>
        <v>0</v>
      </c>
      <c r="K158" s="209" t="s">
        <v>19</v>
      </c>
      <c r="L158" s="46"/>
      <c r="M158" s="214" t="s">
        <v>19</v>
      </c>
      <c r="N158" s="215" t="s">
        <v>44</v>
      </c>
      <c r="O158" s="86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8" t="s">
        <v>321</v>
      </c>
      <c r="AT158" s="218" t="s">
        <v>148</v>
      </c>
      <c r="AU158" s="218" t="s">
        <v>81</v>
      </c>
      <c r="AY158" s="19" t="s">
        <v>147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19" t="s">
        <v>81</v>
      </c>
      <c r="BK158" s="219">
        <f>ROUND(I158*H158,2)</f>
        <v>0</v>
      </c>
      <c r="BL158" s="19" t="s">
        <v>321</v>
      </c>
      <c r="BM158" s="218" t="s">
        <v>2945</v>
      </c>
    </row>
    <row r="159" s="2" customFormat="1" ht="16.5" customHeight="1">
      <c r="A159" s="40"/>
      <c r="B159" s="41"/>
      <c r="C159" s="207" t="s">
        <v>1065</v>
      </c>
      <c r="D159" s="207" t="s">
        <v>148</v>
      </c>
      <c r="E159" s="208" t="s">
        <v>2946</v>
      </c>
      <c r="F159" s="209" t="s">
        <v>2947</v>
      </c>
      <c r="G159" s="210" t="s">
        <v>429</v>
      </c>
      <c r="H159" s="211">
        <v>12</v>
      </c>
      <c r="I159" s="212"/>
      <c r="J159" s="213">
        <f>ROUND(I159*H159,2)</f>
        <v>0</v>
      </c>
      <c r="K159" s="209" t="s">
        <v>19</v>
      </c>
      <c r="L159" s="46"/>
      <c r="M159" s="214" t="s">
        <v>19</v>
      </c>
      <c r="N159" s="215" t="s">
        <v>44</v>
      </c>
      <c r="O159" s="86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8" t="s">
        <v>321</v>
      </c>
      <c r="AT159" s="218" t="s">
        <v>148</v>
      </c>
      <c r="AU159" s="218" t="s">
        <v>81</v>
      </c>
      <c r="AY159" s="19" t="s">
        <v>147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19" t="s">
        <v>81</v>
      </c>
      <c r="BK159" s="219">
        <f>ROUND(I159*H159,2)</f>
        <v>0</v>
      </c>
      <c r="BL159" s="19" t="s">
        <v>321</v>
      </c>
      <c r="BM159" s="218" t="s">
        <v>2948</v>
      </c>
    </row>
    <row r="160" s="2" customFormat="1" ht="16.5" customHeight="1">
      <c r="A160" s="40"/>
      <c r="B160" s="41"/>
      <c r="C160" s="207" t="s">
        <v>1070</v>
      </c>
      <c r="D160" s="207" t="s">
        <v>148</v>
      </c>
      <c r="E160" s="208" t="s">
        <v>2949</v>
      </c>
      <c r="F160" s="209" t="s">
        <v>2950</v>
      </c>
      <c r="G160" s="210" t="s">
        <v>2246</v>
      </c>
      <c r="H160" s="211">
        <v>1</v>
      </c>
      <c r="I160" s="212"/>
      <c r="J160" s="213">
        <f>ROUND(I160*H160,2)</f>
        <v>0</v>
      </c>
      <c r="K160" s="209" t="s">
        <v>19</v>
      </c>
      <c r="L160" s="46"/>
      <c r="M160" s="214" t="s">
        <v>19</v>
      </c>
      <c r="N160" s="215" t="s">
        <v>44</v>
      </c>
      <c r="O160" s="86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8" t="s">
        <v>321</v>
      </c>
      <c r="AT160" s="218" t="s">
        <v>148</v>
      </c>
      <c r="AU160" s="218" t="s">
        <v>81</v>
      </c>
      <c r="AY160" s="19" t="s">
        <v>147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19" t="s">
        <v>81</v>
      </c>
      <c r="BK160" s="219">
        <f>ROUND(I160*H160,2)</f>
        <v>0</v>
      </c>
      <c r="BL160" s="19" t="s">
        <v>321</v>
      </c>
      <c r="BM160" s="218" t="s">
        <v>2951</v>
      </c>
    </row>
    <row r="161" s="2" customFormat="1" ht="16.5" customHeight="1">
      <c r="A161" s="40"/>
      <c r="B161" s="41"/>
      <c r="C161" s="207" t="s">
        <v>1074</v>
      </c>
      <c r="D161" s="207" t="s">
        <v>148</v>
      </c>
      <c r="E161" s="208" t="s">
        <v>2952</v>
      </c>
      <c r="F161" s="209" t="s">
        <v>2953</v>
      </c>
      <c r="G161" s="210" t="s">
        <v>429</v>
      </c>
      <c r="H161" s="211">
        <v>17</v>
      </c>
      <c r="I161" s="212"/>
      <c r="J161" s="213">
        <f>ROUND(I161*H161,2)</f>
        <v>0</v>
      </c>
      <c r="K161" s="209" t="s">
        <v>19</v>
      </c>
      <c r="L161" s="46"/>
      <c r="M161" s="214" t="s">
        <v>19</v>
      </c>
      <c r="N161" s="215" t="s">
        <v>44</v>
      </c>
      <c r="O161" s="86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8" t="s">
        <v>321</v>
      </c>
      <c r="AT161" s="218" t="s">
        <v>148</v>
      </c>
      <c r="AU161" s="218" t="s">
        <v>81</v>
      </c>
      <c r="AY161" s="19" t="s">
        <v>147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19" t="s">
        <v>81</v>
      </c>
      <c r="BK161" s="219">
        <f>ROUND(I161*H161,2)</f>
        <v>0</v>
      </c>
      <c r="BL161" s="19" t="s">
        <v>321</v>
      </c>
      <c r="BM161" s="218" t="s">
        <v>2954</v>
      </c>
    </row>
    <row r="162" s="2" customFormat="1" ht="16.5" customHeight="1">
      <c r="A162" s="40"/>
      <c r="B162" s="41"/>
      <c r="C162" s="207" t="s">
        <v>1083</v>
      </c>
      <c r="D162" s="207" t="s">
        <v>148</v>
      </c>
      <c r="E162" s="208" t="s">
        <v>2955</v>
      </c>
      <c r="F162" s="209" t="s">
        <v>2956</v>
      </c>
      <c r="G162" s="210" t="s">
        <v>2957</v>
      </c>
      <c r="H162" s="211">
        <v>22</v>
      </c>
      <c r="I162" s="212"/>
      <c r="J162" s="213">
        <f>ROUND(I162*H162,2)</f>
        <v>0</v>
      </c>
      <c r="K162" s="209" t="s">
        <v>19</v>
      </c>
      <c r="L162" s="46"/>
      <c r="M162" s="214" t="s">
        <v>19</v>
      </c>
      <c r="N162" s="215" t="s">
        <v>44</v>
      </c>
      <c r="O162" s="86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8" t="s">
        <v>321</v>
      </c>
      <c r="AT162" s="218" t="s">
        <v>148</v>
      </c>
      <c r="AU162" s="218" t="s">
        <v>81</v>
      </c>
      <c r="AY162" s="19" t="s">
        <v>147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19" t="s">
        <v>81</v>
      </c>
      <c r="BK162" s="219">
        <f>ROUND(I162*H162,2)</f>
        <v>0</v>
      </c>
      <c r="BL162" s="19" t="s">
        <v>321</v>
      </c>
      <c r="BM162" s="218" t="s">
        <v>2958</v>
      </c>
    </row>
    <row r="163" s="2" customFormat="1" ht="16.5" customHeight="1">
      <c r="A163" s="40"/>
      <c r="B163" s="41"/>
      <c r="C163" s="207" t="s">
        <v>1092</v>
      </c>
      <c r="D163" s="207" t="s">
        <v>148</v>
      </c>
      <c r="E163" s="208" t="s">
        <v>2959</v>
      </c>
      <c r="F163" s="209" t="s">
        <v>2960</v>
      </c>
      <c r="G163" s="210" t="s">
        <v>429</v>
      </c>
      <c r="H163" s="211">
        <v>7</v>
      </c>
      <c r="I163" s="212"/>
      <c r="J163" s="213">
        <f>ROUND(I163*H163,2)</f>
        <v>0</v>
      </c>
      <c r="K163" s="209" t="s">
        <v>19</v>
      </c>
      <c r="L163" s="46"/>
      <c r="M163" s="214" t="s">
        <v>19</v>
      </c>
      <c r="N163" s="215" t="s">
        <v>44</v>
      </c>
      <c r="O163" s="86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8" t="s">
        <v>321</v>
      </c>
      <c r="AT163" s="218" t="s">
        <v>148</v>
      </c>
      <c r="AU163" s="218" t="s">
        <v>81</v>
      </c>
      <c r="AY163" s="19" t="s">
        <v>147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19" t="s">
        <v>81</v>
      </c>
      <c r="BK163" s="219">
        <f>ROUND(I163*H163,2)</f>
        <v>0</v>
      </c>
      <c r="BL163" s="19" t="s">
        <v>321</v>
      </c>
      <c r="BM163" s="218" t="s">
        <v>2961</v>
      </c>
    </row>
    <row r="164" s="2" customFormat="1" ht="16.5" customHeight="1">
      <c r="A164" s="40"/>
      <c r="B164" s="41"/>
      <c r="C164" s="207" t="s">
        <v>1097</v>
      </c>
      <c r="D164" s="207" t="s">
        <v>148</v>
      </c>
      <c r="E164" s="208" t="s">
        <v>2962</v>
      </c>
      <c r="F164" s="209" t="s">
        <v>2963</v>
      </c>
      <c r="G164" s="210" t="s">
        <v>429</v>
      </c>
      <c r="H164" s="211">
        <v>11</v>
      </c>
      <c r="I164" s="212"/>
      <c r="J164" s="213">
        <f>ROUND(I164*H164,2)</f>
        <v>0</v>
      </c>
      <c r="K164" s="209" t="s">
        <v>19</v>
      </c>
      <c r="L164" s="46"/>
      <c r="M164" s="214" t="s">
        <v>19</v>
      </c>
      <c r="N164" s="215" t="s">
        <v>44</v>
      </c>
      <c r="O164" s="86"/>
      <c r="P164" s="216">
        <f>O164*H164</f>
        <v>0</v>
      </c>
      <c r="Q164" s="216">
        <v>0</v>
      </c>
      <c r="R164" s="216">
        <f>Q164*H164</f>
        <v>0</v>
      </c>
      <c r="S164" s="216">
        <v>0</v>
      </c>
      <c r="T164" s="217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8" t="s">
        <v>321</v>
      </c>
      <c r="AT164" s="218" t="s">
        <v>148</v>
      </c>
      <c r="AU164" s="218" t="s">
        <v>81</v>
      </c>
      <c r="AY164" s="19" t="s">
        <v>147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19" t="s">
        <v>81</v>
      </c>
      <c r="BK164" s="219">
        <f>ROUND(I164*H164,2)</f>
        <v>0</v>
      </c>
      <c r="BL164" s="19" t="s">
        <v>321</v>
      </c>
      <c r="BM164" s="218" t="s">
        <v>2964</v>
      </c>
    </row>
    <row r="165" s="2" customFormat="1" ht="16.5" customHeight="1">
      <c r="A165" s="40"/>
      <c r="B165" s="41"/>
      <c r="C165" s="207" t="s">
        <v>1102</v>
      </c>
      <c r="D165" s="207" t="s">
        <v>148</v>
      </c>
      <c r="E165" s="208" t="s">
        <v>2965</v>
      </c>
      <c r="F165" s="209" t="s">
        <v>2966</v>
      </c>
      <c r="G165" s="210" t="s">
        <v>429</v>
      </c>
      <c r="H165" s="211">
        <v>2</v>
      </c>
      <c r="I165" s="212"/>
      <c r="J165" s="213">
        <f>ROUND(I165*H165,2)</f>
        <v>0</v>
      </c>
      <c r="K165" s="209" t="s">
        <v>19</v>
      </c>
      <c r="L165" s="46"/>
      <c r="M165" s="214" t="s">
        <v>19</v>
      </c>
      <c r="N165" s="215" t="s">
        <v>44</v>
      </c>
      <c r="O165" s="86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8" t="s">
        <v>321</v>
      </c>
      <c r="AT165" s="218" t="s">
        <v>148</v>
      </c>
      <c r="AU165" s="218" t="s">
        <v>81</v>
      </c>
      <c r="AY165" s="19" t="s">
        <v>147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19" t="s">
        <v>81</v>
      </c>
      <c r="BK165" s="219">
        <f>ROUND(I165*H165,2)</f>
        <v>0</v>
      </c>
      <c r="BL165" s="19" t="s">
        <v>321</v>
      </c>
      <c r="BM165" s="218" t="s">
        <v>2967</v>
      </c>
    </row>
    <row r="166" s="2" customFormat="1" ht="16.5" customHeight="1">
      <c r="A166" s="40"/>
      <c r="B166" s="41"/>
      <c r="C166" s="207" t="s">
        <v>1107</v>
      </c>
      <c r="D166" s="207" t="s">
        <v>148</v>
      </c>
      <c r="E166" s="208" t="s">
        <v>2968</v>
      </c>
      <c r="F166" s="209" t="s">
        <v>2969</v>
      </c>
      <c r="G166" s="210" t="s">
        <v>429</v>
      </c>
      <c r="H166" s="211">
        <v>7</v>
      </c>
      <c r="I166" s="212"/>
      <c r="J166" s="213">
        <f>ROUND(I166*H166,2)</f>
        <v>0</v>
      </c>
      <c r="K166" s="209" t="s">
        <v>19</v>
      </c>
      <c r="L166" s="46"/>
      <c r="M166" s="214" t="s">
        <v>19</v>
      </c>
      <c r="N166" s="215" t="s">
        <v>44</v>
      </c>
      <c r="O166" s="86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8" t="s">
        <v>321</v>
      </c>
      <c r="AT166" s="218" t="s">
        <v>148</v>
      </c>
      <c r="AU166" s="218" t="s">
        <v>81</v>
      </c>
      <c r="AY166" s="19" t="s">
        <v>147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19" t="s">
        <v>81</v>
      </c>
      <c r="BK166" s="219">
        <f>ROUND(I166*H166,2)</f>
        <v>0</v>
      </c>
      <c r="BL166" s="19" t="s">
        <v>321</v>
      </c>
      <c r="BM166" s="218" t="s">
        <v>2970</v>
      </c>
    </row>
    <row r="167" s="2" customFormat="1" ht="16.5" customHeight="1">
      <c r="A167" s="40"/>
      <c r="B167" s="41"/>
      <c r="C167" s="207" t="s">
        <v>1112</v>
      </c>
      <c r="D167" s="207" t="s">
        <v>148</v>
      </c>
      <c r="E167" s="208" t="s">
        <v>2971</v>
      </c>
      <c r="F167" s="209" t="s">
        <v>2972</v>
      </c>
      <c r="G167" s="210" t="s">
        <v>429</v>
      </c>
      <c r="H167" s="211">
        <v>7</v>
      </c>
      <c r="I167" s="212"/>
      <c r="J167" s="213">
        <f>ROUND(I167*H167,2)</f>
        <v>0</v>
      </c>
      <c r="K167" s="209" t="s">
        <v>19</v>
      </c>
      <c r="L167" s="46"/>
      <c r="M167" s="214" t="s">
        <v>19</v>
      </c>
      <c r="N167" s="215" t="s">
        <v>44</v>
      </c>
      <c r="O167" s="86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8" t="s">
        <v>321</v>
      </c>
      <c r="AT167" s="218" t="s">
        <v>148</v>
      </c>
      <c r="AU167" s="218" t="s">
        <v>81</v>
      </c>
      <c r="AY167" s="19" t="s">
        <v>147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19" t="s">
        <v>81</v>
      </c>
      <c r="BK167" s="219">
        <f>ROUND(I167*H167,2)</f>
        <v>0</v>
      </c>
      <c r="BL167" s="19" t="s">
        <v>321</v>
      </c>
      <c r="BM167" s="218" t="s">
        <v>2973</v>
      </c>
    </row>
    <row r="168" s="2" customFormat="1" ht="16.5" customHeight="1">
      <c r="A168" s="40"/>
      <c r="B168" s="41"/>
      <c r="C168" s="207" t="s">
        <v>1123</v>
      </c>
      <c r="D168" s="207" t="s">
        <v>148</v>
      </c>
      <c r="E168" s="208" t="s">
        <v>2974</v>
      </c>
      <c r="F168" s="209" t="s">
        <v>2975</v>
      </c>
      <c r="G168" s="210" t="s">
        <v>429</v>
      </c>
      <c r="H168" s="211">
        <v>2</v>
      </c>
      <c r="I168" s="212"/>
      <c r="J168" s="213">
        <f>ROUND(I168*H168,2)</f>
        <v>0</v>
      </c>
      <c r="K168" s="209" t="s">
        <v>19</v>
      </c>
      <c r="L168" s="46"/>
      <c r="M168" s="214" t="s">
        <v>19</v>
      </c>
      <c r="N168" s="215" t="s">
        <v>44</v>
      </c>
      <c r="O168" s="86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8" t="s">
        <v>321</v>
      </c>
      <c r="AT168" s="218" t="s">
        <v>148</v>
      </c>
      <c r="AU168" s="218" t="s">
        <v>81</v>
      </c>
      <c r="AY168" s="19" t="s">
        <v>147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19" t="s">
        <v>81</v>
      </c>
      <c r="BK168" s="219">
        <f>ROUND(I168*H168,2)</f>
        <v>0</v>
      </c>
      <c r="BL168" s="19" t="s">
        <v>321</v>
      </c>
      <c r="BM168" s="218" t="s">
        <v>2976</v>
      </c>
    </row>
    <row r="169" s="2" customFormat="1" ht="16.5" customHeight="1">
      <c r="A169" s="40"/>
      <c r="B169" s="41"/>
      <c r="C169" s="207" t="s">
        <v>1131</v>
      </c>
      <c r="D169" s="207" t="s">
        <v>148</v>
      </c>
      <c r="E169" s="208" t="s">
        <v>2977</v>
      </c>
      <c r="F169" s="209" t="s">
        <v>2978</v>
      </c>
      <c r="G169" s="210" t="s">
        <v>429</v>
      </c>
      <c r="H169" s="211">
        <v>2</v>
      </c>
      <c r="I169" s="212"/>
      <c r="J169" s="213">
        <f>ROUND(I169*H169,2)</f>
        <v>0</v>
      </c>
      <c r="K169" s="209" t="s">
        <v>19</v>
      </c>
      <c r="L169" s="46"/>
      <c r="M169" s="214" t="s">
        <v>19</v>
      </c>
      <c r="N169" s="215" t="s">
        <v>44</v>
      </c>
      <c r="O169" s="86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8" t="s">
        <v>321</v>
      </c>
      <c r="AT169" s="218" t="s">
        <v>148</v>
      </c>
      <c r="AU169" s="218" t="s">
        <v>81</v>
      </c>
      <c r="AY169" s="19" t="s">
        <v>147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19" t="s">
        <v>81</v>
      </c>
      <c r="BK169" s="219">
        <f>ROUND(I169*H169,2)</f>
        <v>0</v>
      </c>
      <c r="BL169" s="19" t="s">
        <v>321</v>
      </c>
      <c r="BM169" s="218" t="s">
        <v>2979</v>
      </c>
    </row>
    <row r="170" s="2" customFormat="1" ht="24.15" customHeight="1">
      <c r="A170" s="40"/>
      <c r="B170" s="41"/>
      <c r="C170" s="207" t="s">
        <v>1137</v>
      </c>
      <c r="D170" s="207" t="s">
        <v>148</v>
      </c>
      <c r="E170" s="208" t="s">
        <v>2980</v>
      </c>
      <c r="F170" s="209" t="s">
        <v>2981</v>
      </c>
      <c r="G170" s="210" t="s">
        <v>429</v>
      </c>
      <c r="H170" s="211">
        <v>2</v>
      </c>
      <c r="I170" s="212"/>
      <c r="J170" s="213">
        <f>ROUND(I170*H170,2)</f>
        <v>0</v>
      </c>
      <c r="K170" s="209" t="s">
        <v>19</v>
      </c>
      <c r="L170" s="46"/>
      <c r="M170" s="214" t="s">
        <v>19</v>
      </c>
      <c r="N170" s="215" t="s">
        <v>44</v>
      </c>
      <c r="O170" s="86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8" t="s">
        <v>321</v>
      </c>
      <c r="AT170" s="218" t="s">
        <v>148</v>
      </c>
      <c r="AU170" s="218" t="s">
        <v>81</v>
      </c>
      <c r="AY170" s="19" t="s">
        <v>147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19" t="s">
        <v>81</v>
      </c>
      <c r="BK170" s="219">
        <f>ROUND(I170*H170,2)</f>
        <v>0</v>
      </c>
      <c r="BL170" s="19" t="s">
        <v>321</v>
      </c>
      <c r="BM170" s="218" t="s">
        <v>2982</v>
      </c>
    </row>
    <row r="171" s="2" customFormat="1" ht="16.5" customHeight="1">
      <c r="A171" s="40"/>
      <c r="B171" s="41"/>
      <c r="C171" s="207" t="s">
        <v>1142</v>
      </c>
      <c r="D171" s="207" t="s">
        <v>148</v>
      </c>
      <c r="E171" s="208" t="s">
        <v>2983</v>
      </c>
      <c r="F171" s="209" t="s">
        <v>2984</v>
      </c>
      <c r="G171" s="210" t="s">
        <v>429</v>
      </c>
      <c r="H171" s="211">
        <v>2</v>
      </c>
      <c r="I171" s="212"/>
      <c r="J171" s="213">
        <f>ROUND(I171*H171,2)</f>
        <v>0</v>
      </c>
      <c r="K171" s="209" t="s">
        <v>19</v>
      </c>
      <c r="L171" s="46"/>
      <c r="M171" s="214" t="s">
        <v>19</v>
      </c>
      <c r="N171" s="215" t="s">
        <v>44</v>
      </c>
      <c r="O171" s="86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8" t="s">
        <v>321</v>
      </c>
      <c r="AT171" s="218" t="s">
        <v>148</v>
      </c>
      <c r="AU171" s="218" t="s">
        <v>81</v>
      </c>
      <c r="AY171" s="19" t="s">
        <v>147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19" t="s">
        <v>81</v>
      </c>
      <c r="BK171" s="219">
        <f>ROUND(I171*H171,2)</f>
        <v>0</v>
      </c>
      <c r="BL171" s="19" t="s">
        <v>321</v>
      </c>
      <c r="BM171" s="218" t="s">
        <v>2985</v>
      </c>
    </row>
    <row r="172" s="2" customFormat="1" ht="16.5" customHeight="1">
      <c r="A172" s="40"/>
      <c r="B172" s="41"/>
      <c r="C172" s="207" t="s">
        <v>1146</v>
      </c>
      <c r="D172" s="207" t="s">
        <v>148</v>
      </c>
      <c r="E172" s="208" t="s">
        <v>2986</v>
      </c>
      <c r="F172" s="209" t="s">
        <v>2987</v>
      </c>
      <c r="G172" s="210" t="s">
        <v>429</v>
      </c>
      <c r="H172" s="211">
        <v>2</v>
      </c>
      <c r="I172" s="212"/>
      <c r="J172" s="213">
        <f>ROUND(I172*H172,2)</f>
        <v>0</v>
      </c>
      <c r="K172" s="209" t="s">
        <v>19</v>
      </c>
      <c r="L172" s="46"/>
      <c r="M172" s="214" t="s">
        <v>19</v>
      </c>
      <c r="N172" s="215" t="s">
        <v>44</v>
      </c>
      <c r="O172" s="86"/>
      <c r="P172" s="216">
        <f>O172*H172</f>
        <v>0</v>
      </c>
      <c r="Q172" s="216">
        <v>0</v>
      </c>
      <c r="R172" s="216">
        <f>Q172*H172</f>
        <v>0</v>
      </c>
      <c r="S172" s="216">
        <v>0</v>
      </c>
      <c r="T172" s="217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8" t="s">
        <v>321</v>
      </c>
      <c r="AT172" s="218" t="s">
        <v>148</v>
      </c>
      <c r="AU172" s="218" t="s">
        <v>81</v>
      </c>
      <c r="AY172" s="19" t="s">
        <v>147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19" t="s">
        <v>81</v>
      </c>
      <c r="BK172" s="219">
        <f>ROUND(I172*H172,2)</f>
        <v>0</v>
      </c>
      <c r="BL172" s="19" t="s">
        <v>321</v>
      </c>
      <c r="BM172" s="218" t="s">
        <v>2988</v>
      </c>
    </row>
    <row r="173" s="2" customFormat="1" ht="24.15" customHeight="1">
      <c r="A173" s="40"/>
      <c r="B173" s="41"/>
      <c r="C173" s="207" t="s">
        <v>1151</v>
      </c>
      <c r="D173" s="207" t="s">
        <v>148</v>
      </c>
      <c r="E173" s="208" t="s">
        <v>2989</v>
      </c>
      <c r="F173" s="209" t="s">
        <v>2990</v>
      </c>
      <c r="G173" s="210" t="s">
        <v>429</v>
      </c>
      <c r="H173" s="211">
        <v>1</v>
      </c>
      <c r="I173" s="212"/>
      <c r="J173" s="213">
        <f>ROUND(I173*H173,2)</f>
        <v>0</v>
      </c>
      <c r="K173" s="209" t="s">
        <v>19</v>
      </c>
      <c r="L173" s="46"/>
      <c r="M173" s="214" t="s">
        <v>19</v>
      </c>
      <c r="N173" s="215" t="s">
        <v>44</v>
      </c>
      <c r="O173" s="86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8" t="s">
        <v>321</v>
      </c>
      <c r="AT173" s="218" t="s">
        <v>148</v>
      </c>
      <c r="AU173" s="218" t="s">
        <v>81</v>
      </c>
      <c r="AY173" s="19" t="s">
        <v>147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19" t="s">
        <v>81</v>
      </c>
      <c r="BK173" s="219">
        <f>ROUND(I173*H173,2)</f>
        <v>0</v>
      </c>
      <c r="BL173" s="19" t="s">
        <v>321</v>
      </c>
      <c r="BM173" s="218" t="s">
        <v>2991</v>
      </c>
    </row>
    <row r="174" s="2" customFormat="1" ht="16.5" customHeight="1">
      <c r="A174" s="40"/>
      <c r="B174" s="41"/>
      <c r="C174" s="207" t="s">
        <v>1155</v>
      </c>
      <c r="D174" s="207" t="s">
        <v>148</v>
      </c>
      <c r="E174" s="208" t="s">
        <v>2992</v>
      </c>
      <c r="F174" s="209" t="s">
        <v>2993</v>
      </c>
      <c r="G174" s="210" t="s">
        <v>429</v>
      </c>
      <c r="H174" s="211">
        <v>1</v>
      </c>
      <c r="I174" s="212"/>
      <c r="J174" s="213">
        <f>ROUND(I174*H174,2)</f>
        <v>0</v>
      </c>
      <c r="K174" s="209" t="s">
        <v>19</v>
      </c>
      <c r="L174" s="46"/>
      <c r="M174" s="214" t="s">
        <v>19</v>
      </c>
      <c r="N174" s="215" t="s">
        <v>44</v>
      </c>
      <c r="O174" s="86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8" t="s">
        <v>321</v>
      </c>
      <c r="AT174" s="218" t="s">
        <v>148</v>
      </c>
      <c r="AU174" s="218" t="s">
        <v>81</v>
      </c>
      <c r="AY174" s="19" t="s">
        <v>147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19" t="s">
        <v>81</v>
      </c>
      <c r="BK174" s="219">
        <f>ROUND(I174*H174,2)</f>
        <v>0</v>
      </c>
      <c r="BL174" s="19" t="s">
        <v>321</v>
      </c>
      <c r="BM174" s="218" t="s">
        <v>2994</v>
      </c>
    </row>
    <row r="175" s="2" customFormat="1" ht="21.75" customHeight="1">
      <c r="A175" s="40"/>
      <c r="B175" s="41"/>
      <c r="C175" s="207" t="s">
        <v>1162</v>
      </c>
      <c r="D175" s="207" t="s">
        <v>148</v>
      </c>
      <c r="E175" s="208" t="s">
        <v>2995</v>
      </c>
      <c r="F175" s="209" t="s">
        <v>2996</v>
      </c>
      <c r="G175" s="210" t="s">
        <v>429</v>
      </c>
      <c r="H175" s="211">
        <v>30</v>
      </c>
      <c r="I175" s="212"/>
      <c r="J175" s="213">
        <f>ROUND(I175*H175,2)</f>
        <v>0</v>
      </c>
      <c r="K175" s="209" t="s">
        <v>19</v>
      </c>
      <c r="L175" s="46"/>
      <c r="M175" s="214" t="s">
        <v>19</v>
      </c>
      <c r="N175" s="215" t="s">
        <v>44</v>
      </c>
      <c r="O175" s="86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8" t="s">
        <v>321</v>
      </c>
      <c r="AT175" s="218" t="s">
        <v>148</v>
      </c>
      <c r="AU175" s="218" t="s">
        <v>81</v>
      </c>
      <c r="AY175" s="19" t="s">
        <v>147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19" t="s">
        <v>81</v>
      </c>
      <c r="BK175" s="219">
        <f>ROUND(I175*H175,2)</f>
        <v>0</v>
      </c>
      <c r="BL175" s="19" t="s">
        <v>321</v>
      </c>
      <c r="BM175" s="218" t="s">
        <v>2997</v>
      </c>
    </row>
    <row r="176" s="2" customFormat="1" ht="21.75" customHeight="1">
      <c r="A176" s="40"/>
      <c r="B176" s="41"/>
      <c r="C176" s="207" t="s">
        <v>1171</v>
      </c>
      <c r="D176" s="207" t="s">
        <v>148</v>
      </c>
      <c r="E176" s="208" t="s">
        <v>2998</v>
      </c>
      <c r="F176" s="209" t="s">
        <v>2999</v>
      </c>
      <c r="G176" s="210" t="s">
        <v>429</v>
      </c>
      <c r="H176" s="211">
        <v>18</v>
      </c>
      <c r="I176" s="212"/>
      <c r="J176" s="213">
        <f>ROUND(I176*H176,2)</f>
        <v>0</v>
      </c>
      <c r="K176" s="209" t="s">
        <v>19</v>
      </c>
      <c r="L176" s="46"/>
      <c r="M176" s="214" t="s">
        <v>19</v>
      </c>
      <c r="N176" s="215" t="s">
        <v>44</v>
      </c>
      <c r="O176" s="86"/>
      <c r="P176" s="216">
        <f>O176*H176</f>
        <v>0</v>
      </c>
      <c r="Q176" s="216">
        <v>0</v>
      </c>
      <c r="R176" s="216">
        <f>Q176*H176</f>
        <v>0</v>
      </c>
      <c r="S176" s="216">
        <v>0</v>
      </c>
      <c r="T176" s="217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8" t="s">
        <v>321</v>
      </c>
      <c r="AT176" s="218" t="s">
        <v>148</v>
      </c>
      <c r="AU176" s="218" t="s">
        <v>81</v>
      </c>
      <c r="AY176" s="19" t="s">
        <v>147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19" t="s">
        <v>81</v>
      </c>
      <c r="BK176" s="219">
        <f>ROUND(I176*H176,2)</f>
        <v>0</v>
      </c>
      <c r="BL176" s="19" t="s">
        <v>321</v>
      </c>
      <c r="BM176" s="218" t="s">
        <v>3000</v>
      </c>
    </row>
    <row r="177" s="2" customFormat="1" ht="24.15" customHeight="1">
      <c r="A177" s="40"/>
      <c r="B177" s="41"/>
      <c r="C177" s="207" t="s">
        <v>1177</v>
      </c>
      <c r="D177" s="207" t="s">
        <v>148</v>
      </c>
      <c r="E177" s="208" t="s">
        <v>3001</v>
      </c>
      <c r="F177" s="209" t="s">
        <v>3002</v>
      </c>
      <c r="G177" s="210" t="s">
        <v>429</v>
      </c>
      <c r="H177" s="211">
        <v>2</v>
      </c>
      <c r="I177" s="212"/>
      <c r="J177" s="213">
        <f>ROUND(I177*H177,2)</f>
        <v>0</v>
      </c>
      <c r="K177" s="209" t="s">
        <v>19</v>
      </c>
      <c r="L177" s="46"/>
      <c r="M177" s="214" t="s">
        <v>19</v>
      </c>
      <c r="N177" s="215" t="s">
        <v>44</v>
      </c>
      <c r="O177" s="86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8" t="s">
        <v>321</v>
      </c>
      <c r="AT177" s="218" t="s">
        <v>148</v>
      </c>
      <c r="AU177" s="218" t="s">
        <v>81</v>
      </c>
      <c r="AY177" s="19" t="s">
        <v>147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19" t="s">
        <v>81</v>
      </c>
      <c r="BK177" s="219">
        <f>ROUND(I177*H177,2)</f>
        <v>0</v>
      </c>
      <c r="BL177" s="19" t="s">
        <v>321</v>
      </c>
      <c r="BM177" s="218" t="s">
        <v>3003</v>
      </c>
    </row>
    <row r="178" s="2" customFormat="1" ht="24.15" customHeight="1">
      <c r="A178" s="40"/>
      <c r="B178" s="41"/>
      <c r="C178" s="207" t="s">
        <v>1182</v>
      </c>
      <c r="D178" s="207" t="s">
        <v>148</v>
      </c>
      <c r="E178" s="208" t="s">
        <v>3004</v>
      </c>
      <c r="F178" s="209" t="s">
        <v>3005</v>
      </c>
      <c r="G178" s="210" t="s">
        <v>429</v>
      </c>
      <c r="H178" s="211">
        <v>2</v>
      </c>
      <c r="I178" s="212"/>
      <c r="J178" s="213">
        <f>ROUND(I178*H178,2)</f>
        <v>0</v>
      </c>
      <c r="K178" s="209" t="s">
        <v>19</v>
      </c>
      <c r="L178" s="46"/>
      <c r="M178" s="214" t="s">
        <v>19</v>
      </c>
      <c r="N178" s="215" t="s">
        <v>44</v>
      </c>
      <c r="O178" s="86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8" t="s">
        <v>321</v>
      </c>
      <c r="AT178" s="218" t="s">
        <v>148</v>
      </c>
      <c r="AU178" s="218" t="s">
        <v>81</v>
      </c>
      <c r="AY178" s="19" t="s">
        <v>147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19" t="s">
        <v>81</v>
      </c>
      <c r="BK178" s="219">
        <f>ROUND(I178*H178,2)</f>
        <v>0</v>
      </c>
      <c r="BL178" s="19" t="s">
        <v>321</v>
      </c>
      <c r="BM178" s="218" t="s">
        <v>3006</v>
      </c>
    </row>
    <row r="179" s="2" customFormat="1" ht="21.75" customHeight="1">
      <c r="A179" s="40"/>
      <c r="B179" s="41"/>
      <c r="C179" s="207" t="s">
        <v>1187</v>
      </c>
      <c r="D179" s="207" t="s">
        <v>148</v>
      </c>
      <c r="E179" s="208" t="s">
        <v>3007</v>
      </c>
      <c r="F179" s="209" t="s">
        <v>3008</v>
      </c>
      <c r="G179" s="210" t="s">
        <v>252</v>
      </c>
      <c r="H179" s="211">
        <v>290.5</v>
      </c>
      <c r="I179" s="212"/>
      <c r="J179" s="213">
        <f>ROUND(I179*H179,2)</f>
        <v>0</v>
      </c>
      <c r="K179" s="209" t="s">
        <v>19</v>
      </c>
      <c r="L179" s="46"/>
      <c r="M179" s="214" t="s">
        <v>19</v>
      </c>
      <c r="N179" s="215" t="s">
        <v>44</v>
      </c>
      <c r="O179" s="86"/>
      <c r="P179" s="216">
        <f>O179*H179</f>
        <v>0</v>
      </c>
      <c r="Q179" s="216">
        <v>0</v>
      </c>
      <c r="R179" s="216">
        <f>Q179*H179</f>
        <v>0</v>
      </c>
      <c r="S179" s="216">
        <v>0</v>
      </c>
      <c r="T179" s="217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8" t="s">
        <v>321</v>
      </c>
      <c r="AT179" s="218" t="s">
        <v>148</v>
      </c>
      <c r="AU179" s="218" t="s">
        <v>81</v>
      </c>
      <c r="AY179" s="19" t="s">
        <v>147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19" t="s">
        <v>81</v>
      </c>
      <c r="BK179" s="219">
        <f>ROUND(I179*H179,2)</f>
        <v>0</v>
      </c>
      <c r="BL179" s="19" t="s">
        <v>321</v>
      </c>
      <c r="BM179" s="218" t="s">
        <v>3009</v>
      </c>
    </row>
    <row r="180" s="2" customFormat="1" ht="21.75" customHeight="1">
      <c r="A180" s="40"/>
      <c r="B180" s="41"/>
      <c r="C180" s="207" t="s">
        <v>1192</v>
      </c>
      <c r="D180" s="207" t="s">
        <v>148</v>
      </c>
      <c r="E180" s="208" t="s">
        <v>3010</v>
      </c>
      <c r="F180" s="209" t="s">
        <v>3011</v>
      </c>
      <c r="G180" s="210" t="s">
        <v>252</v>
      </c>
      <c r="H180" s="211">
        <v>290.5</v>
      </c>
      <c r="I180" s="212"/>
      <c r="J180" s="213">
        <f>ROUND(I180*H180,2)</f>
        <v>0</v>
      </c>
      <c r="K180" s="209" t="s">
        <v>19</v>
      </c>
      <c r="L180" s="46"/>
      <c r="M180" s="214" t="s">
        <v>19</v>
      </c>
      <c r="N180" s="215" t="s">
        <v>44</v>
      </c>
      <c r="O180" s="86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8" t="s">
        <v>321</v>
      </c>
      <c r="AT180" s="218" t="s">
        <v>148</v>
      </c>
      <c r="AU180" s="218" t="s">
        <v>81</v>
      </c>
      <c r="AY180" s="19" t="s">
        <v>147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19" t="s">
        <v>81</v>
      </c>
      <c r="BK180" s="219">
        <f>ROUND(I180*H180,2)</f>
        <v>0</v>
      </c>
      <c r="BL180" s="19" t="s">
        <v>321</v>
      </c>
      <c r="BM180" s="218" t="s">
        <v>3012</v>
      </c>
    </row>
    <row r="181" s="2" customFormat="1" ht="21.75" customHeight="1">
      <c r="A181" s="40"/>
      <c r="B181" s="41"/>
      <c r="C181" s="207" t="s">
        <v>1197</v>
      </c>
      <c r="D181" s="207" t="s">
        <v>148</v>
      </c>
      <c r="E181" s="208" t="s">
        <v>3013</v>
      </c>
      <c r="F181" s="209" t="s">
        <v>3014</v>
      </c>
      <c r="G181" s="210" t="s">
        <v>1339</v>
      </c>
      <c r="H181" s="283"/>
      <c r="I181" s="212"/>
      <c r="J181" s="213">
        <f>ROUND(I181*H181,2)</f>
        <v>0</v>
      </c>
      <c r="K181" s="209" t="s">
        <v>19</v>
      </c>
      <c r="L181" s="46"/>
      <c r="M181" s="214" t="s">
        <v>19</v>
      </c>
      <c r="N181" s="215" t="s">
        <v>44</v>
      </c>
      <c r="O181" s="86"/>
      <c r="P181" s="216">
        <f>O181*H181</f>
        <v>0</v>
      </c>
      <c r="Q181" s="216">
        <v>0</v>
      </c>
      <c r="R181" s="216">
        <f>Q181*H181</f>
        <v>0</v>
      </c>
      <c r="S181" s="216">
        <v>0</v>
      </c>
      <c r="T181" s="217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8" t="s">
        <v>321</v>
      </c>
      <c r="AT181" s="218" t="s">
        <v>148</v>
      </c>
      <c r="AU181" s="218" t="s">
        <v>81</v>
      </c>
      <c r="AY181" s="19" t="s">
        <v>147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19" t="s">
        <v>81</v>
      </c>
      <c r="BK181" s="219">
        <f>ROUND(I181*H181,2)</f>
        <v>0</v>
      </c>
      <c r="BL181" s="19" t="s">
        <v>321</v>
      </c>
      <c r="BM181" s="218" t="s">
        <v>3015</v>
      </c>
    </row>
    <row r="182" s="11" customFormat="1" ht="25.92" customHeight="1">
      <c r="A182" s="11"/>
      <c r="B182" s="193"/>
      <c r="C182" s="194"/>
      <c r="D182" s="195" t="s">
        <v>72</v>
      </c>
      <c r="E182" s="196" t="s">
        <v>3016</v>
      </c>
      <c r="F182" s="196" t="s">
        <v>3017</v>
      </c>
      <c r="G182" s="194"/>
      <c r="H182" s="194"/>
      <c r="I182" s="197"/>
      <c r="J182" s="198">
        <f>BK182</f>
        <v>0</v>
      </c>
      <c r="K182" s="194"/>
      <c r="L182" s="199"/>
      <c r="M182" s="200"/>
      <c r="N182" s="201"/>
      <c r="O182" s="201"/>
      <c r="P182" s="202">
        <f>SUM(P183:P251)</f>
        <v>0</v>
      </c>
      <c r="Q182" s="201"/>
      <c r="R182" s="202">
        <f>SUM(R183:R251)</f>
        <v>0</v>
      </c>
      <c r="S182" s="201"/>
      <c r="T182" s="203">
        <f>SUM(T183:T251)</f>
        <v>0</v>
      </c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R182" s="204" t="s">
        <v>83</v>
      </c>
      <c r="AT182" s="205" t="s">
        <v>72</v>
      </c>
      <c r="AU182" s="205" t="s">
        <v>73</v>
      </c>
      <c r="AY182" s="204" t="s">
        <v>147</v>
      </c>
      <c r="BK182" s="206">
        <f>SUM(BK183:BK251)</f>
        <v>0</v>
      </c>
    </row>
    <row r="183" s="2" customFormat="1" ht="16.5" customHeight="1">
      <c r="A183" s="40"/>
      <c r="B183" s="41"/>
      <c r="C183" s="207" t="s">
        <v>1202</v>
      </c>
      <c r="D183" s="207" t="s">
        <v>148</v>
      </c>
      <c r="E183" s="208" t="s">
        <v>3018</v>
      </c>
      <c r="F183" s="209" t="s">
        <v>3019</v>
      </c>
      <c r="G183" s="210" t="s">
        <v>2246</v>
      </c>
      <c r="H183" s="211">
        <v>1</v>
      </c>
      <c r="I183" s="212"/>
      <c r="J183" s="213">
        <f>ROUND(I183*H183,2)</f>
        <v>0</v>
      </c>
      <c r="K183" s="209" t="s">
        <v>19</v>
      </c>
      <c r="L183" s="46"/>
      <c r="M183" s="214" t="s">
        <v>19</v>
      </c>
      <c r="N183" s="215" t="s">
        <v>44</v>
      </c>
      <c r="O183" s="86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8" t="s">
        <v>321</v>
      </c>
      <c r="AT183" s="218" t="s">
        <v>148</v>
      </c>
      <c r="AU183" s="218" t="s">
        <v>81</v>
      </c>
      <c r="AY183" s="19" t="s">
        <v>147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19" t="s">
        <v>81</v>
      </c>
      <c r="BK183" s="219">
        <f>ROUND(I183*H183,2)</f>
        <v>0</v>
      </c>
      <c r="BL183" s="19" t="s">
        <v>321</v>
      </c>
      <c r="BM183" s="218" t="s">
        <v>3020</v>
      </c>
    </row>
    <row r="184" s="2" customFormat="1" ht="16.5" customHeight="1">
      <c r="A184" s="40"/>
      <c r="B184" s="41"/>
      <c r="C184" s="207" t="s">
        <v>1207</v>
      </c>
      <c r="D184" s="207" t="s">
        <v>148</v>
      </c>
      <c r="E184" s="208" t="s">
        <v>3021</v>
      </c>
      <c r="F184" s="209" t="s">
        <v>3022</v>
      </c>
      <c r="G184" s="210" t="s">
        <v>2246</v>
      </c>
      <c r="H184" s="211">
        <v>13</v>
      </c>
      <c r="I184" s="212"/>
      <c r="J184" s="213">
        <f>ROUND(I184*H184,2)</f>
        <v>0</v>
      </c>
      <c r="K184" s="209" t="s">
        <v>19</v>
      </c>
      <c r="L184" s="46"/>
      <c r="M184" s="214" t="s">
        <v>19</v>
      </c>
      <c r="N184" s="215" t="s">
        <v>44</v>
      </c>
      <c r="O184" s="86"/>
      <c r="P184" s="216">
        <f>O184*H184</f>
        <v>0</v>
      </c>
      <c r="Q184" s="216">
        <v>0</v>
      </c>
      <c r="R184" s="216">
        <f>Q184*H184</f>
        <v>0</v>
      </c>
      <c r="S184" s="216">
        <v>0</v>
      </c>
      <c r="T184" s="217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8" t="s">
        <v>321</v>
      </c>
      <c r="AT184" s="218" t="s">
        <v>148</v>
      </c>
      <c r="AU184" s="218" t="s">
        <v>81</v>
      </c>
      <c r="AY184" s="19" t="s">
        <v>147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19" t="s">
        <v>81</v>
      </c>
      <c r="BK184" s="219">
        <f>ROUND(I184*H184,2)</f>
        <v>0</v>
      </c>
      <c r="BL184" s="19" t="s">
        <v>321</v>
      </c>
      <c r="BM184" s="218" t="s">
        <v>3023</v>
      </c>
    </row>
    <row r="185" s="2" customFormat="1" ht="16.5" customHeight="1">
      <c r="A185" s="40"/>
      <c r="B185" s="41"/>
      <c r="C185" s="207" t="s">
        <v>1215</v>
      </c>
      <c r="D185" s="207" t="s">
        <v>148</v>
      </c>
      <c r="E185" s="208" t="s">
        <v>3024</v>
      </c>
      <c r="F185" s="209" t="s">
        <v>3025</v>
      </c>
      <c r="G185" s="210" t="s">
        <v>429</v>
      </c>
      <c r="H185" s="211">
        <v>1</v>
      </c>
      <c r="I185" s="212"/>
      <c r="J185" s="213">
        <f>ROUND(I185*H185,2)</f>
        <v>0</v>
      </c>
      <c r="K185" s="209" t="s">
        <v>19</v>
      </c>
      <c r="L185" s="46"/>
      <c r="M185" s="214" t="s">
        <v>19</v>
      </c>
      <c r="N185" s="215" t="s">
        <v>44</v>
      </c>
      <c r="O185" s="86"/>
      <c r="P185" s="216">
        <f>O185*H185</f>
        <v>0</v>
      </c>
      <c r="Q185" s="216">
        <v>0</v>
      </c>
      <c r="R185" s="216">
        <f>Q185*H185</f>
        <v>0</v>
      </c>
      <c r="S185" s="216">
        <v>0</v>
      </c>
      <c r="T185" s="217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8" t="s">
        <v>321</v>
      </c>
      <c r="AT185" s="218" t="s">
        <v>148</v>
      </c>
      <c r="AU185" s="218" t="s">
        <v>81</v>
      </c>
      <c r="AY185" s="19" t="s">
        <v>147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19" t="s">
        <v>81</v>
      </c>
      <c r="BK185" s="219">
        <f>ROUND(I185*H185,2)</f>
        <v>0</v>
      </c>
      <c r="BL185" s="19" t="s">
        <v>321</v>
      </c>
      <c r="BM185" s="218" t="s">
        <v>3026</v>
      </c>
    </row>
    <row r="186" s="2" customFormat="1" ht="16.5" customHeight="1">
      <c r="A186" s="40"/>
      <c r="B186" s="41"/>
      <c r="C186" s="207" t="s">
        <v>1222</v>
      </c>
      <c r="D186" s="207" t="s">
        <v>148</v>
      </c>
      <c r="E186" s="208" t="s">
        <v>3027</v>
      </c>
      <c r="F186" s="209" t="s">
        <v>3028</v>
      </c>
      <c r="G186" s="210" t="s">
        <v>2246</v>
      </c>
      <c r="H186" s="211">
        <v>13</v>
      </c>
      <c r="I186" s="212"/>
      <c r="J186" s="213">
        <f>ROUND(I186*H186,2)</f>
        <v>0</v>
      </c>
      <c r="K186" s="209" t="s">
        <v>19</v>
      </c>
      <c r="L186" s="46"/>
      <c r="M186" s="214" t="s">
        <v>19</v>
      </c>
      <c r="N186" s="215" t="s">
        <v>44</v>
      </c>
      <c r="O186" s="86"/>
      <c r="P186" s="216">
        <f>O186*H186</f>
        <v>0</v>
      </c>
      <c r="Q186" s="216">
        <v>0</v>
      </c>
      <c r="R186" s="216">
        <f>Q186*H186</f>
        <v>0</v>
      </c>
      <c r="S186" s="216">
        <v>0</v>
      </c>
      <c r="T186" s="217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8" t="s">
        <v>321</v>
      </c>
      <c r="AT186" s="218" t="s">
        <v>148</v>
      </c>
      <c r="AU186" s="218" t="s">
        <v>81</v>
      </c>
      <c r="AY186" s="19" t="s">
        <v>147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19" t="s">
        <v>81</v>
      </c>
      <c r="BK186" s="219">
        <f>ROUND(I186*H186,2)</f>
        <v>0</v>
      </c>
      <c r="BL186" s="19" t="s">
        <v>321</v>
      </c>
      <c r="BM186" s="218" t="s">
        <v>3029</v>
      </c>
    </row>
    <row r="187" s="2" customFormat="1" ht="16.5" customHeight="1">
      <c r="A187" s="40"/>
      <c r="B187" s="41"/>
      <c r="C187" s="207" t="s">
        <v>1231</v>
      </c>
      <c r="D187" s="207" t="s">
        <v>148</v>
      </c>
      <c r="E187" s="208" t="s">
        <v>3030</v>
      </c>
      <c r="F187" s="209" t="s">
        <v>3031</v>
      </c>
      <c r="G187" s="210" t="s">
        <v>429</v>
      </c>
      <c r="H187" s="211">
        <v>3</v>
      </c>
      <c r="I187" s="212"/>
      <c r="J187" s="213">
        <f>ROUND(I187*H187,2)</f>
        <v>0</v>
      </c>
      <c r="K187" s="209" t="s">
        <v>19</v>
      </c>
      <c r="L187" s="46"/>
      <c r="M187" s="214" t="s">
        <v>19</v>
      </c>
      <c r="N187" s="215" t="s">
        <v>44</v>
      </c>
      <c r="O187" s="86"/>
      <c r="P187" s="216">
        <f>O187*H187</f>
        <v>0</v>
      </c>
      <c r="Q187" s="216">
        <v>0</v>
      </c>
      <c r="R187" s="216">
        <f>Q187*H187</f>
        <v>0</v>
      </c>
      <c r="S187" s="216">
        <v>0</v>
      </c>
      <c r="T187" s="217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8" t="s">
        <v>321</v>
      </c>
      <c r="AT187" s="218" t="s">
        <v>148</v>
      </c>
      <c r="AU187" s="218" t="s">
        <v>81</v>
      </c>
      <c r="AY187" s="19" t="s">
        <v>147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19" t="s">
        <v>81</v>
      </c>
      <c r="BK187" s="219">
        <f>ROUND(I187*H187,2)</f>
        <v>0</v>
      </c>
      <c r="BL187" s="19" t="s">
        <v>321</v>
      </c>
      <c r="BM187" s="218" t="s">
        <v>3032</v>
      </c>
    </row>
    <row r="188" s="2" customFormat="1" ht="16.5" customHeight="1">
      <c r="A188" s="40"/>
      <c r="B188" s="41"/>
      <c r="C188" s="207" t="s">
        <v>1238</v>
      </c>
      <c r="D188" s="207" t="s">
        <v>148</v>
      </c>
      <c r="E188" s="208" t="s">
        <v>3033</v>
      </c>
      <c r="F188" s="209" t="s">
        <v>3034</v>
      </c>
      <c r="G188" s="210" t="s">
        <v>429</v>
      </c>
      <c r="H188" s="211">
        <v>13</v>
      </c>
      <c r="I188" s="212"/>
      <c r="J188" s="213">
        <f>ROUND(I188*H188,2)</f>
        <v>0</v>
      </c>
      <c r="K188" s="209" t="s">
        <v>19</v>
      </c>
      <c r="L188" s="46"/>
      <c r="M188" s="214" t="s">
        <v>19</v>
      </c>
      <c r="N188" s="215" t="s">
        <v>44</v>
      </c>
      <c r="O188" s="86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8" t="s">
        <v>321</v>
      </c>
      <c r="AT188" s="218" t="s">
        <v>148</v>
      </c>
      <c r="AU188" s="218" t="s">
        <v>81</v>
      </c>
      <c r="AY188" s="19" t="s">
        <v>147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19" t="s">
        <v>81</v>
      </c>
      <c r="BK188" s="219">
        <f>ROUND(I188*H188,2)</f>
        <v>0</v>
      </c>
      <c r="BL188" s="19" t="s">
        <v>321</v>
      </c>
      <c r="BM188" s="218" t="s">
        <v>3035</v>
      </c>
    </row>
    <row r="189" s="2" customFormat="1" ht="16.5" customHeight="1">
      <c r="A189" s="40"/>
      <c r="B189" s="41"/>
      <c r="C189" s="207" t="s">
        <v>1243</v>
      </c>
      <c r="D189" s="207" t="s">
        <v>148</v>
      </c>
      <c r="E189" s="208" t="s">
        <v>3036</v>
      </c>
      <c r="F189" s="209" t="s">
        <v>3037</v>
      </c>
      <c r="G189" s="210" t="s">
        <v>429</v>
      </c>
      <c r="H189" s="211">
        <v>13</v>
      </c>
      <c r="I189" s="212"/>
      <c r="J189" s="213">
        <f>ROUND(I189*H189,2)</f>
        <v>0</v>
      </c>
      <c r="K189" s="209" t="s">
        <v>19</v>
      </c>
      <c r="L189" s="46"/>
      <c r="M189" s="214" t="s">
        <v>19</v>
      </c>
      <c r="N189" s="215" t="s">
        <v>44</v>
      </c>
      <c r="O189" s="86"/>
      <c r="P189" s="216">
        <f>O189*H189</f>
        <v>0</v>
      </c>
      <c r="Q189" s="216">
        <v>0</v>
      </c>
      <c r="R189" s="216">
        <f>Q189*H189</f>
        <v>0</v>
      </c>
      <c r="S189" s="216">
        <v>0</v>
      </c>
      <c r="T189" s="217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8" t="s">
        <v>321</v>
      </c>
      <c r="AT189" s="218" t="s">
        <v>148</v>
      </c>
      <c r="AU189" s="218" t="s">
        <v>81</v>
      </c>
      <c r="AY189" s="19" t="s">
        <v>147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19" t="s">
        <v>81</v>
      </c>
      <c r="BK189" s="219">
        <f>ROUND(I189*H189,2)</f>
        <v>0</v>
      </c>
      <c r="BL189" s="19" t="s">
        <v>321</v>
      </c>
      <c r="BM189" s="218" t="s">
        <v>3038</v>
      </c>
    </row>
    <row r="190" s="2" customFormat="1" ht="21.75" customHeight="1">
      <c r="A190" s="40"/>
      <c r="B190" s="41"/>
      <c r="C190" s="207" t="s">
        <v>1249</v>
      </c>
      <c r="D190" s="207" t="s">
        <v>148</v>
      </c>
      <c r="E190" s="208" t="s">
        <v>3039</v>
      </c>
      <c r="F190" s="209" t="s">
        <v>3040</v>
      </c>
      <c r="G190" s="210" t="s">
        <v>436</v>
      </c>
      <c r="H190" s="211">
        <v>0.42999999999999999</v>
      </c>
      <c r="I190" s="212"/>
      <c r="J190" s="213">
        <f>ROUND(I190*H190,2)</f>
        <v>0</v>
      </c>
      <c r="K190" s="209" t="s">
        <v>19</v>
      </c>
      <c r="L190" s="46"/>
      <c r="M190" s="214" t="s">
        <v>19</v>
      </c>
      <c r="N190" s="215" t="s">
        <v>44</v>
      </c>
      <c r="O190" s="86"/>
      <c r="P190" s="216">
        <f>O190*H190</f>
        <v>0</v>
      </c>
      <c r="Q190" s="216">
        <v>0</v>
      </c>
      <c r="R190" s="216">
        <f>Q190*H190</f>
        <v>0</v>
      </c>
      <c r="S190" s="216">
        <v>0</v>
      </c>
      <c r="T190" s="217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8" t="s">
        <v>321</v>
      </c>
      <c r="AT190" s="218" t="s">
        <v>148</v>
      </c>
      <c r="AU190" s="218" t="s">
        <v>81</v>
      </c>
      <c r="AY190" s="19" t="s">
        <v>147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19" t="s">
        <v>81</v>
      </c>
      <c r="BK190" s="219">
        <f>ROUND(I190*H190,2)</f>
        <v>0</v>
      </c>
      <c r="BL190" s="19" t="s">
        <v>321</v>
      </c>
      <c r="BM190" s="218" t="s">
        <v>3041</v>
      </c>
    </row>
    <row r="191" s="2" customFormat="1" ht="16.5" customHeight="1">
      <c r="A191" s="40"/>
      <c r="B191" s="41"/>
      <c r="C191" s="207" t="s">
        <v>1255</v>
      </c>
      <c r="D191" s="207" t="s">
        <v>148</v>
      </c>
      <c r="E191" s="208" t="s">
        <v>3042</v>
      </c>
      <c r="F191" s="209" t="s">
        <v>3043</v>
      </c>
      <c r="G191" s="210" t="s">
        <v>2246</v>
      </c>
      <c r="H191" s="211">
        <v>12</v>
      </c>
      <c r="I191" s="212"/>
      <c r="J191" s="213">
        <f>ROUND(I191*H191,2)</f>
        <v>0</v>
      </c>
      <c r="K191" s="209" t="s">
        <v>19</v>
      </c>
      <c r="L191" s="46"/>
      <c r="M191" s="214" t="s">
        <v>19</v>
      </c>
      <c r="N191" s="215" t="s">
        <v>44</v>
      </c>
      <c r="O191" s="86"/>
      <c r="P191" s="216">
        <f>O191*H191</f>
        <v>0</v>
      </c>
      <c r="Q191" s="216">
        <v>0</v>
      </c>
      <c r="R191" s="216">
        <f>Q191*H191</f>
        <v>0</v>
      </c>
      <c r="S191" s="216">
        <v>0</v>
      </c>
      <c r="T191" s="217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8" t="s">
        <v>321</v>
      </c>
      <c r="AT191" s="218" t="s">
        <v>148</v>
      </c>
      <c r="AU191" s="218" t="s">
        <v>81</v>
      </c>
      <c r="AY191" s="19" t="s">
        <v>147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19" t="s">
        <v>81</v>
      </c>
      <c r="BK191" s="219">
        <f>ROUND(I191*H191,2)</f>
        <v>0</v>
      </c>
      <c r="BL191" s="19" t="s">
        <v>321</v>
      </c>
      <c r="BM191" s="218" t="s">
        <v>3044</v>
      </c>
    </row>
    <row r="192" s="2" customFormat="1" ht="16.5" customHeight="1">
      <c r="A192" s="40"/>
      <c r="B192" s="41"/>
      <c r="C192" s="207" t="s">
        <v>1260</v>
      </c>
      <c r="D192" s="207" t="s">
        <v>148</v>
      </c>
      <c r="E192" s="208" t="s">
        <v>3045</v>
      </c>
      <c r="F192" s="209" t="s">
        <v>3046</v>
      </c>
      <c r="G192" s="210" t="s">
        <v>2246</v>
      </c>
      <c r="H192" s="211">
        <v>12</v>
      </c>
      <c r="I192" s="212"/>
      <c r="J192" s="213">
        <f>ROUND(I192*H192,2)</f>
        <v>0</v>
      </c>
      <c r="K192" s="209" t="s">
        <v>19</v>
      </c>
      <c r="L192" s="46"/>
      <c r="M192" s="214" t="s">
        <v>19</v>
      </c>
      <c r="N192" s="215" t="s">
        <v>44</v>
      </c>
      <c r="O192" s="86"/>
      <c r="P192" s="216">
        <f>O192*H192</f>
        <v>0</v>
      </c>
      <c r="Q192" s="216">
        <v>0</v>
      </c>
      <c r="R192" s="216">
        <f>Q192*H192</f>
        <v>0</v>
      </c>
      <c r="S192" s="216">
        <v>0</v>
      </c>
      <c r="T192" s="217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8" t="s">
        <v>321</v>
      </c>
      <c r="AT192" s="218" t="s">
        <v>148</v>
      </c>
      <c r="AU192" s="218" t="s">
        <v>81</v>
      </c>
      <c r="AY192" s="19" t="s">
        <v>147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19" t="s">
        <v>81</v>
      </c>
      <c r="BK192" s="219">
        <f>ROUND(I192*H192,2)</f>
        <v>0</v>
      </c>
      <c r="BL192" s="19" t="s">
        <v>321</v>
      </c>
      <c r="BM192" s="218" t="s">
        <v>3047</v>
      </c>
    </row>
    <row r="193" s="2" customFormat="1" ht="16.5" customHeight="1">
      <c r="A193" s="40"/>
      <c r="B193" s="41"/>
      <c r="C193" s="207" t="s">
        <v>1264</v>
      </c>
      <c r="D193" s="207" t="s">
        <v>148</v>
      </c>
      <c r="E193" s="208" t="s">
        <v>3048</v>
      </c>
      <c r="F193" s="209" t="s">
        <v>3049</v>
      </c>
      <c r="G193" s="210" t="s">
        <v>429</v>
      </c>
      <c r="H193" s="211">
        <v>12</v>
      </c>
      <c r="I193" s="212"/>
      <c r="J193" s="213">
        <f>ROUND(I193*H193,2)</f>
        <v>0</v>
      </c>
      <c r="K193" s="209" t="s">
        <v>19</v>
      </c>
      <c r="L193" s="46"/>
      <c r="M193" s="214" t="s">
        <v>19</v>
      </c>
      <c r="N193" s="215" t="s">
        <v>44</v>
      </c>
      <c r="O193" s="86"/>
      <c r="P193" s="216">
        <f>O193*H193</f>
        <v>0</v>
      </c>
      <c r="Q193" s="216">
        <v>0</v>
      </c>
      <c r="R193" s="216">
        <f>Q193*H193</f>
        <v>0</v>
      </c>
      <c r="S193" s="216">
        <v>0</v>
      </c>
      <c r="T193" s="217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8" t="s">
        <v>321</v>
      </c>
      <c r="AT193" s="218" t="s">
        <v>148</v>
      </c>
      <c r="AU193" s="218" t="s">
        <v>81</v>
      </c>
      <c r="AY193" s="19" t="s">
        <v>147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19" t="s">
        <v>81</v>
      </c>
      <c r="BK193" s="219">
        <f>ROUND(I193*H193,2)</f>
        <v>0</v>
      </c>
      <c r="BL193" s="19" t="s">
        <v>321</v>
      </c>
      <c r="BM193" s="218" t="s">
        <v>3050</v>
      </c>
    </row>
    <row r="194" s="2" customFormat="1" ht="16.5" customHeight="1">
      <c r="A194" s="40"/>
      <c r="B194" s="41"/>
      <c r="C194" s="207" t="s">
        <v>1270</v>
      </c>
      <c r="D194" s="207" t="s">
        <v>148</v>
      </c>
      <c r="E194" s="208" t="s">
        <v>3051</v>
      </c>
      <c r="F194" s="209" t="s">
        <v>3052</v>
      </c>
      <c r="G194" s="210" t="s">
        <v>2246</v>
      </c>
      <c r="H194" s="211">
        <v>15</v>
      </c>
      <c r="I194" s="212"/>
      <c r="J194" s="213">
        <f>ROUND(I194*H194,2)</f>
        <v>0</v>
      </c>
      <c r="K194" s="209" t="s">
        <v>19</v>
      </c>
      <c r="L194" s="46"/>
      <c r="M194" s="214" t="s">
        <v>19</v>
      </c>
      <c r="N194" s="215" t="s">
        <v>44</v>
      </c>
      <c r="O194" s="86"/>
      <c r="P194" s="216">
        <f>O194*H194</f>
        <v>0</v>
      </c>
      <c r="Q194" s="216">
        <v>0</v>
      </c>
      <c r="R194" s="216">
        <f>Q194*H194</f>
        <v>0</v>
      </c>
      <c r="S194" s="216">
        <v>0</v>
      </c>
      <c r="T194" s="217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8" t="s">
        <v>321</v>
      </c>
      <c r="AT194" s="218" t="s">
        <v>148</v>
      </c>
      <c r="AU194" s="218" t="s">
        <v>81</v>
      </c>
      <c r="AY194" s="19" t="s">
        <v>147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19" t="s">
        <v>81</v>
      </c>
      <c r="BK194" s="219">
        <f>ROUND(I194*H194,2)</f>
        <v>0</v>
      </c>
      <c r="BL194" s="19" t="s">
        <v>321</v>
      </c>
      <c r="BM194" s="218" t="s">
        <v>3053</v>
      </c>
    </row>
    <row r="195" s="2" customFormat="1" ht="16.5" customHeight="1">
      <c r="A195" s="40"/>
      <c r="B195" s="41"/>
      <c r="C195" s="207" t="s">
        <v>1275</v>
      </c>
      <c r="D195" s="207" t="s">
        <v>148</v>
      </c>
      <c r="E195" s="208" t="s">
        <v>3054</v>
      </c>
      <c r="F195" s="209" t="s">
        <v>3055</v>
      </c>
      <c r="G195" s="210" t="s">
        <v>2246</v>
      </c>
      <c r="H195" s="211">
        <v>2</v>
      </c>
      <c r="I195" s="212"/>
      <c r="J195" s="213">
        <f>ROUND(I195*H195,2)</f>
        <v>0</v>
      </c>
      <c r="K195" s="209" t="s">
        <v>19</v>
      </c>
      <c r="L195" s="46"/>
      <c r="M195" s="214" t="s">
        <v>19</v>
      </c>
      <c r="N195" s="215" t="s">
        <v>44</v>
      </c>
      <c r="O195" s="86"/>
      <c r="P195" s="216">
        <f>O195*H195</f>
        <v>0</v>
      </c>
      <c r="Q195" s="216">
        <v>0</v>
      </c>
      <c r="R195" s="216">
        <f>Q195*H195</f>
        <v>0</v>
      </c>
      <c r="S195" s="216">
        <v>0</v>
      </c>
      <c r="T195" s="217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8" t="s">
        <v>321</v>
      </c>
      <c r="AT195" s="218" t="s">
        <v>148</v>
      </c>
      <c r="AU195" s="218" t="s">
        <v>81</v>
      </c>
      <c r="AY195" s="19" t="s">
        <v>147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19" t="s">
        <v>81</v>
      </c>
      <c r="BK195" s="219">
        <f>ROUND(I195*H195,2)</f>
        <v>0</v>
      </c>
      <c r="BL195" s="19" t="s">
        <v>321</v>
      </c>
      <c r="BM195" s="218" t="s">
        <v>3056</v>
      </c>
    </row>
    <row r="196" s="2" customFormat="1" ht="16.5" customHeight="1">
      <c r="A196" s="40"/>
      <c r="B196" s="41"/>
      <c r="C196" s="207" t="s">
        <v>1281</v>
      </c>
      <c r="D196" s="207" t="s">
        <v>148</v>
      </c>
      <c r="E196" s="208" t="s">
        <v>3057</v>
      </c>
      <c r="F196" s="209" t="s">
        <v>3058</v>
      </c>
      <c r="G196" s="210" t="s">
        <v>429</v>
      </c>
      <c r="H196" s="211">
        <v>1</v>
      </c>
      <c r="I196" s="212"/>
      <c r="J196" s="213">
        <f>ROUND(I196*H196,2)</f>
        <v>0</v>
      </c>
      <c r="K196" s="209" t="s">
        <v>19</v>
      </c>
      <c r="L196" s="46"/>
      <c r="M196" s="214" t="s">
        <v>19</v>
      </c>
      <c r="N196" s="215" t="s">
        <v>44</v>
      </c>
      <c r="O196" s="86"/>
      <c r="P196" s="216">
        <f>O196*H196</f>
        <v>0</v>
      </c>
      <c r="Q196" s="216">
        <v>0</v>
      </c>
      <c r="R196" s="216">
        <f>Q196*H196</f>
        <v>0</v>
      </c>
      <c r="S196" s="216">
        <v>0</v>
      </c>
      <c r="T196" s="217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8" t="s">
        <v>321</v>
      </c>
      <c r="AT196" s="218" t="s">
        <v>148</v>
      </c>
      <c r="AU196" s="218" t="s">
        <v>81</v>
      </c>
      <c r="AY196" s="19" t="s">
        <v>147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19" t="s">
        <v>81</v>
      </c>
      <c r="BK196" s="219">
        <f>ROUND(I196*H196,2)</f>
        <v>0</v>
      </c>
      <c r="BL196" s="19" t="s">
        <v>321</v>
      </c>
      <c r="BM196" s="218" t="s">
        <v>3059</v>
      </c>
    </row>
    <row r="197" s="2" customFormat="1" ht="16.5" customHeight="1">
      <c r="A197" s="40"/>
      <c r="B197" s="41"/>
      <c r="C197" s="207" t="s">
        <v>1286</v>
      </c>
      <c r="D197" s="207" t="s">
        <v>148</v>
      </c>
      <c r="E197" s="208" t="s">
        <v>3060</v>
      </c>
      <c r="F197" s="209" t="s">
        <v>3061</v>
      </c>
      <c r="G197" s="210" t="s">
        <v>2246</v>
      </c>
      <c r="H197" s="211">
        <v>15</v>
      </c>
      <c r="I197" s="212"/>
      <c r="J197" s="213">
        <f>ROUND(I197*H197,2)</f>
        <v>0</v>
      </c>
      <c r="K197" s="209" t="s">
        <v>19</v>
      </c>
      <c r="L197" s="46"/>
      <c r="M197" s="214" t="s">
        <v>19</v>
      </c>
      <c r="N197" s="215" t="s">
        <v>44</v>
      </c>
      <c r="O197" s="86"/>
      <c r="P197" s="216">
        <f>O197*H197</f>
        <v>0</v>
      </c>
      <c r="Q197" s="216">
        <v>0</v>
      </c>
      <c r="R197" s="216">
        <f>Q197*H197</f>
        <v>0</v>
      </c>
      <c r="S197" s="216">
        <v>0</v>
      </c>
      <c r="T197" s="217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8" t="s">
        <v>321</v>
      </c>
      <c r="AT197" s="218" t="s">
        <v>148</v>
      </c>
      <c r="AU197" s="218" t="s">
        <v>81</v>
      </c>
      <c r="AY197" s="19" t="s">
        <v>147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19" t="s">
        <v>81</v>
      </c>
      <c r="BK197" s="219">
        <f>ROUND(I197*H197,2)</f>
        <v>0</v>
      </c>
      <c r="BL197" s="19" t="s">
        <v>321</v>
      </c>
      <c r="BM197" s="218" t="s">
        <v>3062</v>
      </c>
    </row>
    <row r="198" s="2" customFormat="1" ht="16.5" customHeight="1">
      <c r="A198" s="40"/>
      <c r="B198" s="41"/>
      <c r="C198" s="207" t="s">
        <v>1292</v>
      </c>
      <c r="D198" s="207" t="s">
        <v>148</v>
      </c>
      <c r="E198" s="208" t="s">
        <v>3063</v>
      </c>
      <c r="F198" s="209" t="s">
        <v>3064</v>
      </c>
      <c r="G198" s="210" t="s">
        <v>2246</v>
      </c>
      <c r="H198" s="211">
        <v>19</v>
      </c>
      <c r="I198" s="212"/>
      <c r="J198" s="213">
        <f>ROUND(I198*H198,2)</f>
        <v>0</v>
      </c>
      <c r="K198" s="209" t="s">
        <v>19</v>
      </c>
      <c r="L198" s="46"/>
      <c r="M198" s="214" t="s">
        <v>19</v>
      </c>
      <c r="N198" s="215" t="s">
        <v>44</v>
      </c>
      <c r="O198" s="86"/>
      <c r="P198" s="216">
        <f>O198*H198</f>
        <v>0</v>
      </c>
      <c r="Q198" s="216">
        <v>0</v>
      </c>
      <c r="R198" s="216">
        <f>Q198*H198</f>
        <v>0</v>
      </c>
      <c r="S198" s="216">
        <v>0</v>
      </c>
      <c r="T198" s="217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8" t="s">
        <v>321</v>
      </c>
      <c r="AT198" s="218" t="s">
        <v>148</v>
      </c>
      <c r="AU198" s="218" t="s">
        <v>81</v>
      </c>
      <c r="AY198" s="19" t="s">
        <v>147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19" t="s">
        <v>81</v>
      </c>
      <c r="BK198" s="219">
        <f>ROUND(I198*H198,2)</f>
        <v>0</v>
      </c>
      <c r="BL198" s="19" t="s">
        <v>321</v>
      </c>
      <c r="BM198" s="218" t="s">
        <v>3065</v>
      </c>
    </row>
    <row r="199" s="2" customFormat="1" ht="16.5" customHeight="1">
      <c r="A199" s="40"/>
      <c r="B199" s="41"/>
      <c r="C199" s="207" t="s">
        <v>1295</v>
      </c>
      <c r="D199" s="207" t="s">
        <v>148</v>
      </c>
      <c r="E199" s="208" t="s">
        <v>3066</v>
      </c>
      <c r="F199" s="209" t="s">
        <v>3067</v>
      </c>
      <c r="G199" s="210" t="s">
        <v>2246</v>
      </c>
      <c r="H199" s="211">
        <v>2</v>
      </c>
      <c r="I199" s="212"/>
      <c r="J199" s="213">
        <f>ROUND(I199*H199,2)</f>
        <v>0</v>
      </c>
      <c r="K199" s="209" t="s">
        <v>19</v>
      </c>
      <c r="L199" s="46"/>
      <c r="M199" s="214" t="s">
        <v>19</v>
      </c>
      <c r="N199" s="215" t="s">
        <v>44</v>
      </c>
      <c r="O199" s="86"/>
      <c r="P199" s="216">
        <f>O199*H199</f>
        <v>0</v>
      </c>
      <c r="Q199" s="216">
        <v>0</v>
      </c>
      <c r="R199" s="216">
        <f>Q199*H199</f>
        <v>0</v>
      </c>
      <c r="S199" s="216">
        <v>0</v>
      </c>
      <c r="T199" s="217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8" t="s">
        <v>321</v>
      </c>
      <c r="AT199" s="218" t="s">
        <v>148</v>
      </c>
      <c r="AU199" s="218" t="s">
        <v>81</v>
      </c>
      <c r="AY199" s="19" t="s">
        <v>147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19" t="s">
        <v>81</v>
      </c>
      <c r="BK199" s="219">
        <f>ROUND(I199*H199,2)</f>
        <v>0</v>
      </c>
      <c r="BL199" s="19" t="s">
        <v>321</v>
      </c>
      <c r="BM199" s="218" t="s">
        <v>3068</v>
      </c>
    </row>
    <row r="200" s="2" customFormat="1" ht="16.5" customHeight="1">
      <c r="A200" s="40"/>
      <c r="B200" s="41"/>
      <c r="C200" s="207" t="s">
        <v>1300</v>
      </c>
      <c r="D200" s="207" t="s">
        <v>148</v>
      </c>
      <c r="E200" s="208" t="s">
        <v>3069</v>
      </c>
      <c r="F200" s="209" t="s">
        <v>3070</v>
      </c>
      <c r="G200" s="210" t="s">
        <v>429</v>
      </c>
      <c r="H200" s="211">
        <v>1</v>
      </c>
      <c r="I200" s="212"/>
      <c r="J200" s="213">
        <f>ROUND(I200*H200,2)</f>
        <v>0</v>
      </c>
      <c r="K200" s="209" t="s">
        <v>19</v>
      </c>
      <c r="L200" s="46"/>
      <c r="M200" s="214" t="s">
        <v>19</v>
      </c>
      <c r="N200" s="215" t="s">
        <v>44</v>
      </c>
      <c r="O200" s="86"/>
      <c r="P200" s="216">
        <f>O200*H200</f>
        <v>0</v>
      </c>
      <c r="Q200" s="216">
        <v>0</v>
      </c>
      <c r="R200" s="216">
        <f>Q200*H200</f>
        <v>0</v>
      </c>
      <c r="S200" s="216">
        <v>0</v>
      </c>
      <c r="T200" s="217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8" t="s">
        <v>321</v>
      </c>
      <c r="AT200" s="218" t="s">
        <v>148</v>
      </c>
      <c r="AU200" s="218" t="s">
        <v>81</v>
      </c>
      <c r="AY200" s="19" t="s">
        <v>147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19" t="s">
        <v>81</v>
      </c>
      <c r="BK200" s="219">
        <f>ROUND(I200*H200,2)</f>
        <v>0</v>
      </c>
      <c r="BL200" s="19" t="s">
        <v>321</v>
      </c>
      <c r="BM200" s="218" t="s">
        <v>3071</v>
      </c>
    </row>
    <row r="201" s="2" customFormat="1" ht="24.15" customHeight="1">
      <c r="A201" s="40"/>
      <c r="B201" s="41"/>
      <c r="C201" s="207" t="s">
        <v>1305</v>
      </c>
      <c r="D201" s="207" t="s">
        <v>148</v>
      </c>
      <c r="E201" s="208" t="s">
        <v>3072</v>
      </c>
      <c r="F201" s="209" t="s">
        <v>3073</v>
      </c>
      <c r="G201" s="210" t="s">
        <v>429</v>
      </c>
      <c r="H201" s="211">
        <v>1</v>
      </c>
      <c r="I201" s="212"/>
      <c r="J201" s="213">
        <f>ROUND(I201*H201,2)</f>
        <v>0</v>
      </c>
      <c r="K201" s="209" t="s">
        <v>19</v>
      </c>
      <c r="L201" s="46"/>
      <c r="M201" s="214" t="s">
        <v>19</v>
      </c>
      <c r="N201" s="215" t="s">
        <v>44</v>
      </c>
      <c r="O201" s="86"/>
      <c r="P201" s="216">
        <f>O201*H201</f>
        <v>0</v>
      </c>
      <c r="Q201" s="216">
        <v>0</v>
      </c>
      <c r="R201" s="216">
        <f>Q201*H201</f>
        <v>0</v>
      </c>
      <c r="S201" s="216">
        <v>0</v>
      </c>
      <c r="T201" s="217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8" t="s">
        <v>321</v>
      </c>
      <c r="AT201" s="218" t="s">
        <v>148</v>
      </c>
      <c r="AU201" s="218" t="s">
        <v>81</v>
      </c>
      <c r="AY201" s="19" t="s">
        <v>147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19" t="s">
        <v>81</v>
      </c>
      <c r="BK201" s="219">
        <f>ROUND(I201*H201,2)</f>
        <v>0</v>
      </c>
      <c r="BL201" s="19" t="s">
        <v>321</v>
      </c>
      <c r="BM201" s="218" t="s">
        <v>3074</v>
      </c>
    </row>
    <row r="202" s="2" customFormat="1" ht="16.5" customHeight="1">
      <c r="A202" s="40"/>
      <c r="B202" s="41"/>
      <c r="C202" s="207" t="s">
        <v>1310</v>
      </c>
      <c r="D202" s="207" t="s">
        <v>148</v>
      </c>
      <c r="E202" s="208" t="s">
        <v>3075</v>
      </c>
      <c r="F202" s="209" t="s">
        <v>3076</v>
      </c>
      <c r="G202" s="210" t="s">
        <v>429</v>
      </c>
      <c r="H202" s="211">
        <v>15</v>
      </c>
      <c r="I202" s="212"/>
      <c r="J202" s="213">
        <f>ROUND(I202*H202,2)</f>
        <v>0</v>
      </c>
      <c r="K202" s="209" t="s">
        <v>19</v>
      </c>
      <c r="L202" s="46"/>
      <c r="M202" s="214" t="s">
        <v>19</v>
      </c>
      <c r="N202" s="215" t="s">
        <v>44</v>
      </c>
      <c r="O202" s="86"/>
      <c r="P202" s="216">
        <f>O202*H202</f>
        <v>0</v>
      </c>
      <c r="Q202" s="216">
        <v>0</v>
      </c>
      <c r="R202" s="216">
        <f>Q202*H202</f>
        <v>0</v>
      </c>
      <c r="S202" s="216">
        <v>0</v>
      </c>
      <c r="T202" s="217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8" t="s">
        <v>321</v>
      </c>
      <c r="AT202" s="218" t="s">
        <v>148</v>
      </c>
      <c r="AU202" s="218" t="s">
        <v>81</v>
      </c>
      <c r="AY202" s="19" t="s">
        <v>147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19" t="s">
        <v>81</v>
      </c>
      <c r="BK202" s="219">
        <f>ROUND(I202*H202,2)</f>
        <v>0</v>
      </c>
      <c r="BL202" s="19" t="s">
        <v>321</v>
      </c>
      <c r="BM202" s="218" t="s">
        <v>3077</v>
      </c>
    </row>
    <row r="203" s="2" customFormat="1" ht="16.5" customHeight="1">
      <c r="A203" s="40"/>
      <c r="B203" s="41"/>
      <c r="C203" s="207" t="s">
        <v>1313</v>
      </c>
      <c r="D203" s="207" t="s">
        <v>148</v>
      </c>
      <c r="E203" s="208" t="s">
        <v>3078</v>
      </c>
      <c r="F203" s="209" t="s">
        <v>3079</v>
      </c>
      <c r="G203" s="210" t="s">
        <v>429</v>
      </c>
      <c r="H203" s="211">
        <v>2</v>
      </c>
      <c r="I203" s="212"/>
      <c r="J203" s="213">
        <f>ROUND(I203*H203,2)</f>
        <v>0</v>
      </c>
      <c r="K203" s="209" t="s">
        <v>19</v>
      </c>
      <c r="L203" s="46"/>
      <c r="M203" s="214" t="s">
        <v>19</v>
      </c>
      <c r="N203" s="215" t="s">
        <v>44</v>
      </c>
      <c r="O203" s="86"/>
      <c r="P203" s="216">
        <f>O203*H203</f>
        <v>0</v>
      </c>
      <c r="Q203" s="216">
        <v>0</v>
      </c>
      <c r="R203" s="216">
        <f>Q203*H203</f>
        <v>0</v>
      </c>
      <c r="S203" s="216">
        <v>0</v>
      </c>
      <c r="T203" s="217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8" t="s">
        <v>321</v>
      </c>
      <c r="AT203" s="218" t="s">
        <v>148</v>
      </c>
      <c r="AU203" s="218" t="s">
        <v>81</v>
      </c>
      <c r="AY203" s="19" t="s">
        <v>147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19" t="s">
        <v>81</v>
      </c>
      <c r="BK203" s="219">
        <f>ROUND(I203*H203,2)</f>
        <v>0</v>
      </c>
      <c r="BL203" s="19" t="s">
        <v>321</v>
      </c>
      <c r="BM203" s="218" t="s">
        <v>3080</v>
      </c>
    </row>
    <row r="204" s="2" customFormat="1" ht="16.5" customHeight="1">
      <c r="A204" s="40"/>
      <c r="B204" s="41"/>
      <c r="C204" s="207" t="s">
        <v>1320</v>
      </c>
      <c r="D204" s="207" t="s">
        <v>148</v>
      </c>
      <c r="E204" s="208" t="s">
        <v>3081</v>
      </c>
      <c r="F204" s="209" t="s">
        <v>3082</v>
      </c>
      <c r="G204" s="210" t="s">
        <v>429</v>
      </c>
      <c r="H204" s="211">
        <v>2</v>
      </c>
      <c r="I204" s="212"/>
      <c r="J204" s="213">
        <f>ROUND(I204*H204,2)</f>
        <v>0</v>
      </c>
      <c r="K204" s="209" t="s">
        <v>19</v>
      </c>
      <c r="L204" s="46"/>
      <c r="M204" s="214" t="s">
        <v>19</v>
      </c>
      <c r="N204" s="215" t="s">
        <v>44</v>
      </c>
      <c r="O204" s="86"/>
      <c r="P204" s="216">
        <f>O204*H204</f>
        <v>0</v>
      </c>
      <c r="Q204" s="216">
        <v>0</v>
      </c>
      <c r="R204" s="216">
        <f>Q204*H204</f>
        <v>0</v>
      </c>
      <c r="S204" s="216">
        <v>0</v>
      </c>
      <c r="T204" s="217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8" t="s">
        <v>321</v>
      </c>
      <c r="AT204" s="218" t="s">
        <v>148</v>
      </c>
      <c r="AU204" s="218" t="s">
        <v>81</v>
      </c>
      <c r="AY204" s="19" t="s">
        <v>147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19" t="s">
        <v>81</v>
      </c>
      <c r="BK204" s="219">
        <f>ROUND(I204*H204,2)</f>
        <v>0</v>
      </c>
      <c r="BL204" s="19" t="s">
        <v>321</v>
      </c>
      <c r="BM204" s="218" t="s">
        <v>3083</v>
      </c>
    </row>
    <row r="205" s="2" customFormat="1" ht="16.5" customHeight="1">
      <c r="A205" s="40"/>
      <c r="B205" s="41"/>
      <c r="C205" s="207" t="s">
        <v>1323</v>
      </c>
      <c r="D205" s="207" t="s">
        <v>148</v>
      </c>
      <c r="E205" s="208" t="s">
        <v>3084</v>
      </c>
      <c r="F205" s="209" t="s">
        <v>3085</v>
      </c>
      <c r="G205" s="210" t="s">
        <v>429</v>
      </c>
      <c r="H205" s="211">
        <v>15</v>
      </c>
      <c r="I205" s="212"/>
      <c r="J205" s="213">
        <f>ROUND(I205*H205,2)</f>
        <v>0</v>
      </c>
      <c r="K205" s="209" t="s">
        <v>19</v>
      </c>
      <c r="L205" s="46"/>
      <c r="M205" s="214" t="s">
        <v>19</v>
      </c>
      <c r="N205" s="215" t="s">
        <v>44</v>
      </c>
      <c r="O205" s="86"/>
      <c r="P205" s="216">
        <f>O205*H205</f>
        <v>0</v>
      </c>
      <c r="Q205" s="216">
        <v>0</v>
      </c>
      <c r="R205" s="216">
        <f>Q205*H205</f>
        <v>0</v>
      </c>
      <c r="S205" s="216">
        <v>0</v>
      </c>
      <c r="T205" s="217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8" t="s">
        <v>321</v>
      </c>
      <c r="AT205" s="218" t="s">
        <v>148</v>
      </c>
      <c r="AU205" s="218" t="s">
        <v>81</v>
      </c>
      <c r="AY205" s="19" t="s">
        <v>147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19" t="s">
        <v>81</v>
      </c>
      <c r="BK205" s="219">
        <f>ROUND(I205*H205,2)</f>
        <v>0</v>
      </c>
      <c r="BL205" s="19" t="s">
        <v>321</v>
      </c>
      <c r="BM205" s="218" t="s">
        <v>3086</v>
      </c>
    </row>
    <row r="206" s="2" customFormat="1" ht="16.5" customHeight="1">
      <c r="A206" s="40"/>
      <c r="B206" s="41"/>
      <c r="C206" s="207" t="s">
        <v>1330</v>
      </c>
      <c r="D206" s="207" t="s">
        <v>148</v>
      </c>
      <c r="E206" s="208" t="s">
        <v>3087</v>
      </c>
      <c r="F206" s="209" t="s">
        <v>3088</v>
      </c>
      <c r="G206" s="210" t="s">
        <v>429</v>
      </c>
      <c r="H206" s="211">
        <v>2</v>
      </c>
      <c r="I206" s="212"/>
      <c r="J206" s="213">
        <f>ROUND(I206*H206,2)</f>
        <v>0</v>
      </c>
      <c r="K206" s="209" t="s">
        <v>19</v>
      </c>
      <c r="L206" s="46"/>
      <c r="M206" s="214" t="s">
        <v>19</v>
      </c>
      <c r="N206" s="215" t="s">
        <v>44</v>
      </c>
      <c r="O206" s="86"/>
      <c r="P206" s="216">
        <f>O206*H206</f>
        <v>0</v>
      </c>
      <c r="Q206" s="216">
        <v>0</v>
      </c>
      <c r="R206" s="216">
        <f>Q206*H206</f>
        <v>0</v>
      </c>
      <c r="S206" s="216">
        <v>0</v>
      </c>
      <c r="T206" s="217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8" t="s">
        <v>321</v>
      </c>
      <c r="AT206" s="218" t="s">
        <v>148</v>
      </c>
      <c r="AU206" s="218" t="s">
        <v>81</v>
      </c>
      <c r="AY206" s="19" t="s">
        <v>147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19" t="s">
        <v>81</v>
      </c>
      <c r="BK206" s="219">
        <f>ROUND(I206*H206,2)</f>
        <v>0</v>
      </c>
      <c r="BL206" s="19" t="s">
        <v>321</v>
      </c>
      <c r="BM206" s="218" t="s">
        <v>3089</v>
      </c>
    </row>
    <row r="207" s="2" customFormat="1" ht="21.75" customHeight="1">
      <c r="A207" s="40"/>
      <c r="B207" s="41"/>
      <c r="C207" s="207" t="s">
        <v>1336</v>
      </c>
      <c r="D207" s="207" t="s">
        <v>148</v>
      </c>
      <c r="E207" s="208" t="s">
        <v>3090</v>
      </c>
      <c r="F207" s="209" t="s">
        <v>3091</v>
      </c>
      <c r="G207" s="210" t="s">
        <v>429</v>
      </c>
      <c r="H207" s="211">
        <v>15</v>
      </c>
      <c r="I207" s="212"/>
      <c r="J207" s="213">
        <f>ROUND(I207*H207,2)</f>
        <v>0</v>
      </c>
      <c r="K207" s="209" t="s">
        <v>19</v>
      </c>
      <c r="L207" s="46"/>
      <c r="M207" s="214" t="s">
        <v>19</v>
      </c>
      <c r="N207" s="215" t="s">
        <v>44</v>
      </c>
      <c r="O207" s="86"/>
      <c r="P207" s="216">
        <f>O207*H207</f>
        <v>0</v>
      </c>
      <c r="Q207" s="216">
        <v>0</v>
      </c>
      <c r="R207" s="216">
        <f>Q207*H207</f>
        <v>0</v>
      </c>
      <c r="S207" s="216">
        <v>0</v>
      </c>
      <c r="T207" s="217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8" t="s">
        <v>321</v>
      </c>
      <c r="AT207" s="218" t="s">
        <v>148</v>
      </c>
      <c r="AU207" s="218" t="s">
        <v>81</v>
      </c>
      <c r="AY207" s="19" t="s">
        <v>147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19" t="s">
        <v>81</v>
      </c>
      <c r="BK207" s="219">
        <f>ROUND(I207*H207,2)</f>
        <v>0</v>
      </c>
      <c r="BL207" s="19" t="s">
        <v>321</v>
      </c>
      <c r="BM207" s="218" t="s">
        <v>3092</v>
      </c>
    </row>
    <row r="208" s="2" customFormat="1" ht="24.15" customHeight="1">
      <c r="A208" s="40"/>
      <c r="B208" s="41"/>
      <c r="C208" s="207" t="s">
        <v>1342</v>
      </c>
      <c r="D208" s="207" t="s">
        <v>148</v>
      </c>
      <c r="E208" s="208" t="s">
        <v>3093</v>
      </c>
      <c r="F208" s="209" t="s">
        <v>3094</v>
      </c>
      <c r="G208" s="210" t="s">
        <v>2246</v>
      </c>
      <c r="H208" s="211">
        <v>9</v>
      </c>
      <c r="I208" s="212"/>
      <c r="J208" s="213">
        <f>ROUND(I208*H208,2)</f>
        <v>0</v>
      </c>
      <c r="K208" s="209" t="s">
        <v>19</v>
      </c>
      <c r="L208" s="46"/>
      <c r="M208" s="214" t="s">
        <v>19</v>
      </c>
      <c r="N208" s="215" t="s">
        <v>44</v>
      </c>
      <c r="O208" s="86"/>
      <c r="P208" s="216">
        <f>O208*H208</f>
        <v>0</v>
      </c>
      <c r="Q208" s="216">
        <v>0</v>
      </c>
      <c r="R208" s="216">
        <f>Q208*H208</f>
        <v>0</v>
      </c>
      <c r="S208" s="216">
        <v>0</v>
      </c>
      <c r="T208" s="217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8" t="s">
        <v>321</v>
      </c>
      <c r="AT208" s="218" t="s">
        <v>148</v>
      </c>
      <c r="AU208" s="218" t="s">
        <v>81</v>
      </c>
      <c r="AY208" s="19" t="s">
        <v>147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19" t="s">
        <v>81</v>
      </c>
      <c r="BK208" s="219">
        <f>ROUND(I208*H208,2)</f>
        <v>0</v>
      </c>
      <c r="BL208" s="19" t="s">
        <v>321</v>
      </c>
      <c r="BM208" s="218" t="s">
        <v>3095</v>
      </c>
    </row>
    <row r="209" s="2" customFormat="1" ht="16.5" customHeight="1">
      <c r="A209" s="40"/>
      <c r="B209" s="41"/>
      <c r="C209" s="207" t="s">
        <v>1348</v>
      </c>
      <c r="D209" s="207" t="s">
        <v>148</v>
      </c>
      <c r="E209" s="208" t="s">
        <v>3096</v>
      </c>
      <c r="F209" s="209" t="s">
        <v>3097</v>
      </c>
      <c r="G209" s="210" t="s">
        <v>429</v>
      </c>
      <c r="H209" s="211">
        <v>5</v>
      </c>
      <c r="I209" s="212"/>
      <c r="J209" s="213">
        <f>ROUND(I209*H209,2)</f>
        <v>0</v>
      </c>
      <c r="K209" s="209" t="s">
        <v>19</v>
      </c>
      <c r="L209" s="46"/>
      <c r="M209" s="214" t="s">
        <v>19</v>
      </c>
      <c r="N209" s="215" t="s">
        <v>44</v>
      </c>
      <c r="O209" s="86"/>
      <c r="P209" s="216">
        <f>O209*H209</f>
        <v>0</v>
      </c>
      <c r="Q209" s="216">
        <v>0</v>
      </c>
      <c r="R209" s="216">
        <f>Q209*H209</f>
        <v>0</v>
      </c>
      <c r="S209" s="216">
        <v>0</v>
      </c>
      <c r="T209" s="217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8" t="s">
        <v>321</v>
      </c>
      <c r="AT209" s="218" t="s">
        <v>148</v>
      </c>
      <c r="AU209" s="218" t="s">
        <v>81</v>
      </c>
      <c r="AY209" s="19" t="s">
        <v>147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19" t="s">
        <v>81</v>
      </c>
      <c r="BK209" s="219">
        <f>ROUND(I209*H209,2)</f>
        <v>0</v>
      </c>
      <c r="BL209" s="19" t="s">
        <v>321</v>
      </c>
      <c r="BM209" s="218" t="s">
        <v>3098</v>
      </c>
    </row>
    <row r="210" s="2" customFormat="1" ht="24.15" customHeight="1">
      <c r="A210" s="40"/>
      <c r="B210" s="41"/>
      <c r="C210" s="207" t="s">
        <v>1353</v>
      </c>
      <c r="D210" s="207" t="s">
        <v>148</v>
      </c>
      <c r="E210" s="208" t="s">
        <v>3099</v>
      </c>
      <c r="F210" s="209" t="s">
        <v>3100</v>
      </c>
      <c r="G210" s="210" t="s">
        <v>429</v>
      </c>
      <c r="H210" s="211">
        <v>2</v>
      </c>
      <c r="I210" s="212"/>
      <c r="J210" s="213">
        <f>ROUND(I210*H210,2)</f>
        <v>0</v>
      </c>
      <c r="K210" s="209" t="s">
        <v>19</v>
      </c>
      <c r="L210" s="46"/>
      <c r="M210" s="214" t="s">
        <v>19</v>
      </c>
      <c r="N210" s="215" t="s">
        <v>44</v>
      </c>
      <c r="O210" s="86"/>
      <c r="P210" s="216">
        <f>O210*H210</f>
        <v>0</v>
      </c>
      <c r="Q210" s="216">
        <v>0</v>
      </c>
      <c r="R210" s="216">
        <f>Q210*H210</f>
        <v>0</v>
      </c>
      <c r="S210" s="216">
        <v>0</v>
      </c>
      <c r="T210" s="217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8" t="s">
        <v>321</v>
      </c>
      <c r="AT210" s="218" t="s">
        <v>148</v>
      </c>
      <c r="AU210" s="218" t="s">
        <v>81</v>
      </c>
      <c r="AY210" s="19" t="s">
        <v>147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19" t="s">
        <v>81</v>
      </c>
      <c r="BK210" s="219">
        <f>ROUND(I210*H210,2)</f>
        <v>0</v>
      </c>
      <c r="BL210" s="19" t="s">
        <v>321</v>
      </c>
      <c r="BM210" s="218" t="s">
        <v>3101</v>
      </c>
    </row>
    <row r="211" s="2" customFormat="1" ht="16.5" customHeight="1">
      <c r="A211" s="40"/>
      <c r="B211" s="41"/>
      <c r="C211" s="207" t="s">
        <v>1360</v>
      </c>
      <c r="D211" s="207" t="s">
        <v>148</v>
      </c>
      <c r="E211" s="208" t="s">
        <v>3102</v>
      </c>
      <c r="F211" s="209" t="s">
        <v>3103</v>
      </c>
      <c r="G211" s="210" t="s">
        <v>429</v>
      </c>
      <c r="H211" s="211">
        <v>8</v>
      </c>
      <c r="I211" s="212"/>
      <c r="J211" s="213">
        <f>ROUND(I211*H211,2)</f>
        <v>0</v>
      </c>
      <c r="K211" s="209" t="s">
        <v>19</v>
      </c>
      <c r="L211" s="46"/>
      <c r="M211" s="214" t="s">
        <v>19</v>
      </c>
      <c r="N211" s="215" t="s">
        <v>44</v>
      </c>
      <c r="O211" s="86"/>
      <c r="P211" s="216">
        <f>O211*H211</f>
        <v>0</v>
      </c>
      <c r="Q211" s="216">
        <v>0</v>
      </c>
      <c r="R211" s="216">
        <f>Q211*H211</f>
        <v>0</v>
      </c>
      <c r="S211" s="216">
        <v>0</v>
      </c>
      <c r="T211" s="217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8" t="s">
        <v>321</v>
      </c>
      <c r="AT211" s="218" t="s">
        <v>148</v>
      </c>
      <c r="AU211" s="218" t="s">
        <v>81</v>
      </c>
      <c r="AY211" s="19" t="s">
        <v>147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19" t="s">
        <v>81</v>
      </c>
      <c r="BK211" s="219">
        <f>ROUND(I211*H211,2)</f>
        <v>0</v>
      </c>
      <c r="BL211" s="19" t="s">
        <v>321</v>
      </c>
      <c r="BM211" s="218" t="s">
        <v>3104</v>
      </c>
    </row>
    <row r="212" s="2" customFormat="1" ht="24.15" customHeight="1">
      <c r="A212" s="40"/>
      <c r="B212" s="41"/>
      <c r="C212" s="207" t="s">
        <v>1365</v>
      </c>
      <c r="D212" s="207" t="s">
        <v>148</v>
      </c>
      <c r="E212" s="208" t="s">
        <v>3105</v>
      </c>
      <c r="F212" s="209" t="s">
        <v>3106</v>
      </c>
      <c r="G212" s="210" t="s">
        <v>429</v>
      </c>
      <c r="H212" s="211">
        <v>1</v>
      </c>
      <c r="I212" s="212"/>
      <c r="J212" s="213">
        <f>ROUND(I212*H212,2)</f>
        <v>0</v>
      </c>
      <c r="K212" s="209" t="s">
        <v>19</v>
      </c>
      <c r="L212" s="46"/>
      <c r="M212" s="214" t="s">
        <v>19</v>
      </c>
      <c r="N212" s="215" t="s">
        <v>44</v>
      </c>
      <c r="O212" s="86"/>
      <c r="P212" s="216">
        <f>O212*H212</f>
        <v>0</v>
      </c>
      <c r="Q212" s="216">
        <v>0</v>
      </c>
      <c r="R212" s="216">
        <f>Q212*H212</f>
        <v>0</v>
      </c>
      <c r="S212" s="216">
        <v>0</v>
      </c>
      <c r="T212" s="217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8" t="s">
        <v>321</v>
      </c>
      <c r="AT212" s="218" t="s">
        <v>148</v>
      </c>
      <c r="AU212" s="218" t="s">
        <v>81</v>
      </c>
      <c r="AY212" s="19" t="s">
        <v>147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19" t="s">
        <v>81</v>
      </c>
      <c r="BK212" s="219">
        <f>ROUND(I212*H212,2)</f>
        <v>0</v>
      </c>
      <c r="BL212" s="19" t="s">
        <v>321</v>
      </c>
      <c r="BM212" s="218" t="s">
        <v>3107</v>
      </c>
    </row>
    <row r="213" s="2" customFormat="1" ht="24.15" customHeight="1">
      <c r="A213" s="40"/>
      <c r="B213" s="41"/>
      <c r="C213" s="207" t="s">
        <v>1372</v>
      </c>
      <c r="D213" s="207" t="s">
        <v>148</v>
      </c>
      <c r="E213" s="208" t="s">
        <v>3108</v>
      </c>
      <c r="F213" s="209" t="s">
        <v>3109</v>
      </c>
      <c r="G213" s="210" t="s">
        <v>429</v>
      </c>
      <c r="H213" s="211">
        <v>1</v>
      </c>
      <c r="I213" s="212"/>
      <c r="J213" s="213">
        <f>ROUND(I213*H213,2)</f>
        <v>0</v>
      </c>
      <c r="K213" s="209" t="s">
        <v>19</v>
      </c>
      <c r="L213" s="46"/>
      <c r="M213" s="214" t="s">
        <v>19</v>
      </c>
      <c r="N213" s="215" t="s">
        <v>44</v>
      </c>
      <c r="O213" s="86"/>
      <c r="P213" s="216">
        <f>O213*H213</f>
        <v>0</v>
      </c>
      <c r="Q213" s="216">
        <v>0</v>
      </c>
      <c r="R213" s="216">
        <f>Q213*H213</f>
        <v>0</v>
      </c>
      <c r="S213" s="216">
        <v>0</v>
      </c>
      <c r="T213" s="217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8" t="s">
        <v>321</v>
      </c>
      <c r="AT213" s="218" t="s">
        <v>148</v>
      </c>
      <c r="AU213" s="218" t="s">
        <v>81</v>
      </c>
      <c r="AY213" s="19" t="s">
        <v>147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19" t="s">
        <v>81</v>
      </c>
      <c r="BK213" s="219">
        <f>ROUND(I213*H213,2)</f>
        <v>0</v>
      </c>
      <c r="BL213" s="19" t="s">
        <v>321</v>
      </c>
      <c r="BM213" s="218" t="s">
        <v>3110</v>
      </c>
    </row>
    <row r="214" s="2" customFormat="1" ht="24.15" customHeight="1">
      <c r="A214" s="40"/>
      <c r="B214" s="41"/>
      <c r="C214" s="207" t="s">
        <v>1379</v>
      </c>
      <c r="D214" s="207" t="s">
        <v>148</v>
      </c>
      <c r="E214" s="208" t="s">
        <v>3111</v>
      </c>
      <c r="F214" s="209" t="s">
        <v>3112</v>
      </c>
      <c r="G214" s="210" t="s">
        <v>429</v>
      </c>
      <c r="H214" s="211">
        <v>10</v>
      </c>
      <c r="I214" s="212"/>
      <c r="J214" s="213">
        <f>ROUND(I214*H214,2)</f>
        <v>0</v>
      </c>
      <c r="K214" s="209" t="s">
        <v>19</v>
      </c>
      <c r="L214" s="46"/>
      <c r="M214" s="214" t="s">
        <v>19</v>
      </c>
      <c r="N214" s="215" t="s">
        <v>44</v>
      </c>
      <c r="O214" s="86"/>
      <c r="P214" s="216">
        <f>O214*H214</f>
        <v>0</v>
      </c>
      <c r="Q214" s="216">
        <v>0</v>
      </c>
      <c r="R214" s="216">
        <f>Q214*H214</f>
        <v>0</v>
      </c>
      <c r="S214" s="216">
        <v>0</v>
      </c>
      <c r="T214" s="217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8" t="s">
        <v>321</v>
      </c>
      <c r="AT214" s="218" t="s">
        <v>148</v>
      </c>
      <c r="AU214" s="218" t="s">
        <v>81</v>
      </c>
      <c r="AY214" s="19" t="s">
        <v>147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19" t="s">
        <v>81</v>
      </c>
      <c r="BK214" s="219">
        <f>ROUND(I214*H214,2)</f>
        <v>0</v>
      </c>
      <c r="BL214" s="19" t="s">
        <v>321</v>
      </c>
      <c r="BM214" s="218" t="s">
        <v>3113</v>
      </c>
    </row>
    <row r="215" s="2" customFormat="1" ht="24.15" customHeight="1">
      <c r="A215" s="40"/>
      <c r="B215" s="41"/>
      <c r="C215" s="207" t="s">
        <v>1386</v>
      </c>
      <c r="D215" s="207" t="s">
        <v>148</v>
      </c>
      <c r="E215" s="208" t="s">
        <v>3114</v>
      </c>
      <c r="F215" s="209" t="s">
        <v>3115</v>
      </c>
      <c r="G215" s="210" t="s">
        <v>429</v>
      </c>
      <c r="H215" s="211">
        <v>2</v>
      </c>
      <c r="I215" s="212"/>
      <c r="J215" s="213">
        <f>ROUND(I215*H215,2)</f>
        <v>0</v>
      </c>
      <c r="K215" s="209" t="s">
        <v>19</v>
      </c>
      <c r="L215" s="46"/>
      <c r="M215" s="214" t="s">
        <v>19</v>
      </c>
      <c r="N215" s="215" t="s">
        <v>44</v>
      </c>
      <c r="O215" s="86"/>
      <c r="P215" s="216">
        <f>O215*H215</f>
        <v>0</v>
      </c>
      <c r="Q215" s="216">
        <v>0</v>
      </c>
      <c r="R215" s="216">
        <f>Q215*H215</f>
        <v>0</v>
      </c>
      <c r="S215" s="216">
        <v>0</v>
      </c>
      <c r="T215" s="217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8" t="s">
        <v>321</v>
      </c>
      <c r="AT215" s="218" t="s">
        <v>148</v>
      </c>
      <c r="AU215" s="218" t="s">
        <v>81</v>
      </c>
      <c r="AY215" s="19" t="s">
        <v>147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19" t="s">
        <v>81</v>
      </c>
      <c r="BK215" s="219">
        <f>ROUND(I215*H215,2)</f>
        <v>0</v>
      </c>
      <c r="BL215" s="19" t="s">
        <v>321</v>
      </c>
      <c r="BM215" s="218" t="s">
        <v>3116</v>
      </c>
    </row>
    <row r="216" s="2" customFormat="1" ht="24.15" customHeight="1">
      <c r="A216" s="40"/>
      <c r="B216" s="41"/>
      <c r="C216" s="207" t="s">
        <v>1391</v>
      </c>
      <c r="D216" s="207" t="s">
        <v>148</v>
      </c>
      <c r="E216" s="208" t="s">
        <v>3117</v>
      </c>
      <c r="F216" s="209" t="s">
        <v>3118</v>
      </c>
      <c r="G216" s="210" t="s">
        <v>429</v>
      </c>
      <c r="H216" s="211">
        <v>2</v>
      </c>
      <c r="I216" s="212"/>
      <c r="J216" s="213">
        <f>ROUND(I216*H216,2)</f>
        <v>0</v>
      </c>
      <c r="K216" s="209" t="s">
        <v>19</v>
      </c>
      <c r="L216" s="46"/>
      <c r="M216" s="214" t="s">
        <v>19</v>
      </c>
      <c r="N216" s="215" t="s">
        <v>44</v>
      </c>
      <c r="O216" s="86"/>
      <c r="P216" s="216">
        <f>O216*H216</f>
        <v>0</v>
      </c>
      <c r="Q216" s="216">
        <v>0</v>
      </c>
      <c r="R216" s="216">
        <f>Q216*H216</f>
        <v>0</v>
      </c>
      <c r="S216" s="216">
        <v>0</v>
      </c>
      <c r="T216" s="217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8" t="s">
        <v>321</v>
      </c>
      <c r="AT216" s="218" t="s">
        <v>148</v>
      </c>
      <c r="AU216" s="218" t="s">
        <v>81</v>
      </c>
      <c r="AY216" s="19" t="s">
        <v>147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19" t="s">
        <v>81</v>
      </c>
      <c r="BK216" s="219">
        <f>ROUND(I216*H216,2)</f>
        <v>0</v>
      </c>
      <c r="BL216" s="19" t="s">
        <v>321</v>
      </c>
      <c r="BM216" s="218" t="s">
        <v>3119</v>
      </c>
    </row>
    <row r="217" s="2" customFormat="1" ht="24.15" customHeight="1">
      <c r="A217" s="40"/>
      <c r="B217" s="41"/>
      <c r="C217" s="207" t="s">
        <v>1396</v>
      </c>
      <c r="D217" s="207" t="s">
        <v>148</v>
      </c>
      <c r="E217" s="208" t="s">
        <v>3120</v>
      </c>
      <c r="F217" s="209" t="s">
        <v>3121</v>
      </c>
      <c r="G217" s="210" t="s">
        <v>429</v>
      </c>
      <c r="H217" s="211">
        <v>1</v>
      </c>
      <c r="I217" s="212"/>
      <c r="J217" s="213">
        <f>ROUND(I217*H217,2)</f>
        <v>0</v>
      </c>
      <c r="K217" s="209" t="s">
        <v>19</v>
      </c>
      <c r="L217" s="46"/>
      <c r="M217" s="214" t="s">
        <v>19</v>
      </c>
      <c r="N217" s="215" t="s">
        <v>44</v>
      </c>
      <c r="O217" s="86"/>
      <c r="P217" s="216">
        <f>O217*H217</f>
        <v>0</v>
      </c>
      <c r="Q217" s="216">
        <v>0</v>
      </c>
      <c r="R217" s="216">
        <f>Q217*H217</f>
        <v>0</v>
      </c>
      <c r="S217" s="216">
        <v>0</v>
      </c>
      <c r="T217" s="217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8" t="s">
        <v>321</v>
      </c>
      <c r="AT217" s="218" t="s">
        <v>148</v>
      </c>
      <c r="AU217" s="218" t="s">
        <v>81</v>
      </c>
      <c r="AY217" s="19" t="s">
        <v>147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19" t="s">
        <v>81</v>
      </c>
      <c r="BK217" s="219">
        <f>ROUND(I217*H217,2)</f>
        <v>0</v>
      </c>
      <c r="BL217" s="19" t="s">
        <v>321</v>
      </c>
      <c r="BM217" s="218" t="s">
        <v>3122</v>
      </c>
    </row>
    <row r="218" s="2" customFormat="1" ht="21.75" customHeight="1">
      <c r="A218" s="40"/>
      <c r="B218" s="41"/>
      <c r="C218" s="207" t="s">
        <v>1400</v>
      </c>
      <c r="D218" s="207" t="s">
        <v>148</v>
      </c>
      <c r="E218" s="208" t="s">
        <v>3123</v>
      </c>
      <c r="F218" s="209" t="s">
        <v>3124</v>
      </c>
      <c r="G218" s="210" t="s">
        <v>429</v>
      </c>
      <c r="H218" s="211">
        <v>1</v>
      </c>
      <c r="I218" s="212"/>
      <c r="J218" s="213">
        <f>ROUND(I218*H218,2)</f>
        <v>0</v>
      </c>
      <c r="K218" s="209" t="s">
        <v>19</v>
      </c>
      <c r="L218" s="46"/>
      <c r="M218" s="214" t="s">
        <v>19</v>
      </c>
      <c r="N218" s="215" t="s">
        <v>44</v>
      </c>
      <c r="O218" s="86"/>
      <c r="P218" s="216">
        <f>O218*H218</f>
        <v>0</v>
      </c>
      <c r="Q218" s="216">
        <v>0</v>
      </c>
      <c r="R218" s="216">
        <f>Q218*H218</f>
        <v>0</v>
      </c>
      <c r="S218" s="216">
        <v>0</v>
      </c>
      <c r="T218" s="217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8" t="s">
        <v>321</v>
      </c>
      <c r="AT218" s="218" t="s">
        <v>148</v>
      </c>
      <c r="AU218" s="218" t="s">
        <v>81</v>
      </c>
      <c r="AY218" s="19" t="s">
        <v>147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19" t="s">
        <v>81</v>
      </c>
      <c r="BK218" s="219">
        <f>ROUND(I218*H218,2)</f>
        <v>0</v>
      </c>
      <c r="BL218" s="19" t="s">
        <v>321</v>
      </c>
      <c r="BM218" s="218" t="s">
        <v>3125</v>
      </c>
    </row>
    <row r="219" s="2" customFormat="1" ht="21.75" customHeight="1">
      <c r="A219" s="40"/>
      <c r="B219" s="41"/>
      <c r="C219" s="207" t="s">
        <v>1405</v>
      </c>
      <c r="D219" s="207" t="s">
        <v>148</v>
      </c>
      <c r="E219" s="208" t="s">
        <v>3126</v>
      </c>
      <c r="F219" s="209" t="s">
        <v>3127</v>
      </c>
      <c r="G219" s="210" t="s">
        <v>429</v>
      </c>
      <c r="H219" s="211">
        <v>3</v>
      </c>
      <c r="I219" s="212"/>
      <c r="J219" s="213">
        <f>ROUND(I219*H219,2)</f>
        <v>0</v>
      </c>
      <c r="K219" s="209" t="s">
        <v>19</v>
      </c>
      <c r="L219" s="46"/>
      <c r="M219" s="214" t="s">
        <v>19</v>
      </c>
      <c r="N219" s="215" t="s">
        <v>44</v>
      </c>
      <c r="O219" s="86"/>
      <c r="P219" s="216">
        <f>O219*H219</f>
        <v>0</v>
      </c>
      <c r="Q219" s="216">
        <v>0</v>
      </c>
      <c r="R219" s="216">
        <f>Q219*H219</f>
        <v>0</v>
      </c>
      <c r="S219" s="216">
        <v>0</v>
      </c>
      <c r="T219" s="217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8" t="s">
        <v>321</v>
      </c>
      <c r="AT219" s="218" t="s">
        <v>148</v>
      </c>
      <c r="AU219" s="218" t="s">
        <v>81</v>
      </c>
      <c r="AY219" s="19" t="s">
        <v>147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19" t="s">
        <v>81</v>
      </c>
      <c r="BK219" s="219">
        <f>ROUND(I219*H219,2)</f>
        <v>0</v>
      </c>
      <c r="BL219" s="19" t="s">
        <v>321</v>
      </c>
      <c r="BM219" s="218" t="s">
        <v>3128</v>
      </c>
    </row>
    <row r="220" s="2" customFormat="1" ht="24.15" customHeight="1">
      <c r="A220" s="40"/>
      <c r="B220" s="41"/>
      <c r="C220" s="207" t="s">
        <v>1410</v>
      </c>
      <c r="D220" s="207" t="s">
        <v>148</v>
      </c>
      <c r="E220" s="208" t="s">
        <v>3129</v>
      </c>
      <c r="F220" s="209" t="s">
        <v>3130</v>
      </c>
      <c r="G220" s="210" t="s">
        <v>429</v>
      </c>
      <c r="H220" s="211">
        <v>4</v>
      </c>
      <c r="I220" s="212"/>
      <c r="J220" s="213">
        <f>ROUND(I220*H220,2)</f>
        <v>0</v>
      </c>
      <c r="K220" s="209" t="s">
        <v>19</v>
      </c>
      <c r="L220" s="46"/>
      <c r="M220" s="214" t="s">
        <v>19</v>
      </c>
      <c r="N220" s="215" t="s">
        <v>44</v>
      </c>
      <c r="O220" s="86"/>
      <c r="P220" s="216">
        <f>O220*H220</f>
        <v>0</v>
      </c>
      <c r="Q220" s="216">
        <v>0</v>
      </c>
      <c r="R220" s="216">
        <f>Q220*H220</f>
        <v>0</v>
      </c>
      <c r="S220" s="216">
        <v>0</v>
      </c>
      <c r="T220" s="217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8" t="s">
        <v>321</v>
      </c>
      <c r="AT220" s="218" t="s">
        <v>148</v>
      </c>
      <c r="AU220" s="218" t="s">
        <v>81</v>
      </c>
      <c r="AY220" s="19" t="s">
        <v>147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19" t="s">
        <v>81</v>
      </c>
      <c r="BK220" s="219">
        <f>ROUND(I220*H220,2)</f>
        <v>0</v>
      </c>
      <c r="BL220" s="19" t="s">
        <v>321</v>
      </c>
      <c r="BM220" s="218" t="s">
        <v>3131</v>
      </c>
    </row>
    <row r="221" s="2" customFormat="1" ht="16.5" customHeight="1">
      <c r="A221" s="40"/>
      <c r="B221" s="41"/>
      <c r="C221" s="207" t="s">
        <v>1415</v>
      </c>
      <c r="D221" s="207" t="s">
        <v>148</v>
      </c>
      <c r="E221" s="208" t="s">
        <v>3132</v>
      </c>
      <c r="F221" s="209" t="s">
        <v>3133</v>
      </c>
      <c r="G221" s="210" t="s">
        <v>429</v>
      </c>
      <c r="H221" s="211">
        <v>2</v>
      </c>
      <c r="I221" s="212"/>
      <c r="J221" s="213">
        <f>ROUND(I221*H221,2)</f>
        <v>0</v>
      </c>
      <c r="K221" s="209" t="s">
        <v>19</v>
      </c>
      <c r="L221" s="46"/>
      <c r="M221" s="214" t="s">
        <v>19</v>
      </c>
      <c r="N221" s="215" t="s">
        <v>44</v>
      </c>
      <c r="O221" s="86"/>
      <c r="P221" s="216">
        <f>O221*H221</f>
        <v>0</v>
      </c>
      <c r="Q221" s="216">
        <v>0</v>
      </c>
      <c r="R221" s="216">
        <f>Q221*H221</f>
        <v>0</v>
      </c>
      <c r="S221" s="216">
        <v>0</v>
      </c>
      <c r="T221" s="217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8" t="s">
        <v>321</v>
      </c>
      <c r="AT221" s="218" t="s">
        <v>148</v>
      </c>
      <c r="AU221" s="218" t="s">
        <v>81</v>
      </c>
      <c r="AY221" s="19" t="s">
        <v>147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19" t="s">
        <v>81</v>
      </c>
      <c r="BK221" s="219">
        <f>ROUND(I221*H221,2)</f>
        <v>0</v>
      </c>
      <c r="BL221" s="19" t="s">
        <v>321</v>
      </c>
      <c r="BM221" s="218" t="s">
        <v>3134</v>
      </c>
    </row>
    <row r="222" s="2" customFormat="1" ht="16.5" customHeight="1">
      <c r="A222" s="40"/>
      <c r="B222" s="41"/>
      <c r="C222" s="207" t="s">
        <v>1423</v>
      </c>
      <c r="D222" s="207" t="s">
        <v>148</v>
      </c>
      <c r="E222" s="208" t="s">
        <v>3135</v>
      </c>
      <c r="F222" s="209" t="s">
        <v>3136</v>
      </c>
      <c r="G222" s="210" t="s">
        <v>429</v>
      </c>
      <c r="H222" s="211">
        <v>15</v>
      </c>
      <c r="I222" s="212"/>
      <c r="J222" s="213">
        <f>ROUND(I222*H222,2)</f>
        <v>0</v>
      </c>
      <c r="K222" s="209" t="s">
        <v>19</v>
      </c>
      <c r="L222" s="46"/>
      <c r="M222" s="214" t="s">
        <v>19</v>
      </c>
      <c r="N222" s="215" t="s">
        <v>44</v>
      </c>
      <c r="O222" s="86"/>
      <c r="P222" s="216">
        <f>O222*H222</f>
        <v>0</v>
      </c>
      <c r="Q222" s="216">
        <v>0</v>
      </c>
      <c r="R222" s="216">
        <f>Q222*H222</f>
        <v>0</v>
      </c>
      <c r="S222" s="216">
        <v>0</v>
      </c>
      <c r="T222" s="217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8" t="s">
        <v>321</v>
      </c>
      <c r="AT222" s="218" t="s">
        <v>148</v>
      </c>
      <c r="AU222" s="218" t="s">
        <v>81</v>
      </c>
      <c r="AY222" s="19" t="s">
        <v>147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19" t="s">
        <v>81</v>
      </c>
      <c r="BK222" s="219">
        <f>ROUND(I222*H222,2)</f>
        <v>0</v>
      </c>
      <c r="BL222" s="19" t="s">
        <v>321</v>
      </c>
      <c r="BM222" s="218" t="s">
        <v>3137</v>
      </c>
    </row>
    <row r="223" s="2" customFormat="1" ht="24.15" customHeight="1">
      <c r="A223" s="40"/>
      <c r="B223" s="41"/>
      <c r="C223" s="207" t="s">
        <v>1428</v>
      </c>
      <c r="D223" s="207" t="s">
        <v>148</v>
      </c>
      <c r="E223" s="208" t="s">
        <v>3138</v>
      </c>
      <c r="F223" s="209" t="s">
        <v>3139</v>
      </c>
      <c r="G223" s="210" t="s">
        <v>429</v>
      </c>
      <c r="H223" s="211">
        <v>9</v>
      </c>
      <c r="I223" s="212"/>
      <c r="J223" s="213">
        <f>ROUND(I223*H223,2)</f>
        <v>0</v>
      </c>
      <c r="K223" s="209" t="s">
        <v>19</v>
      </c>
      <c r="L223" s="46"/>
      <c r="M223" s="214" t="s">
        <v>19</v>
      </c>
      <c r="N223" s="215" t="s">
        <v>44</v>
      </c>
      <c r="O223" s="86"/>
      <c r="P223" s="216">
        <f>O223*H223</f>
        <v>0</v>
      </c>
      <c r="Q223" s="216">
        <v>0</v>
      </c>
      <c r="R223" s="216">
        <f>Q223*H223</f>
        <v>0</v>
      </c>
      <c r="S223" s="216">
        <v>0</v>
      </c>
      <c r="T223" s="217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8" t="s">
        <v>321</v>
      </c>
      <c r="AT223" s="218" t="s">
        <v>148</v>
      </c>
      <c r="AU223" s="218" t="s">
        <v>81</v>
      </c>
      <c r="AY223" s="19" t="s">
        <v>147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19" t="s">
        <v>81</v>
      </c>
      <c r="BK223" s="219">
        <f>ROUND(I223*H223,2)</f>
        <v>0</v>
      </c>
      <c r="BL223" s="19" t="s">
        <v>321</v>
      </c>
      <c r="BM223" s="218" t="s">
        <v>3140</v>
      </c>
    </row>
    <row r="224" s="2" customFormat="1" ht="16.5" customHeight="1">
      <c r="A224" s="40"/>
      <c r="B224" s="41"/>
      <c r="C224" s="207" t="s">
        <v>1432</v>
      </c>
      <c r="D224" s="207" t="s">
        <v>148</v>
      </c>
      <c r="E224" s="208" t="s">
        <v>3141</v>
      </c>
      <c r="F224" s="209" t="s">
        <v>3142</v>
      </c>
      <c r="G224" s="210" t="s">
        <v>429</v>
      </c>
      <c r="H224" s="211">
        <v>6</v>
      </c>
      <c r="I224" s="212"/>
      <c r="J224" s="213">
        <f>ROUND(I224*H224,2)</f>
        <v>0</v>
      </c>
      <c r="K224" s="209" t="s">
        <v>19</v>
      </c>
      <c r="L224" s="46"/>
      <c r="M224" s="214" t="s">
        <v>19</v>
      </c>
      <c r="N224" s="215" t="s">
        <v>44</v>
      </c>
      <c r="O224" s="86"/>
      <c r="P224" s="216">
        <f>O224*H224</f>
        <v>0</v>
      </c>
      <c r="Q224" s="216">
        <v>0</v>
      </c>
      <c r="R224" s="216">
        <f>Q224*H224</f>
        <v>0</v>
      </c>
      <c r="S224" s="216">
        <v>0</v>
      </c>
      <c r="T224" s="217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8" t="s">
        <v>321</v>
      </c>
      <c r="AT224" s="218" t="s">
        <v>148</v>
      </c>
      <c r="AU224" s="218" t="s">
        <v>81</v>
      </c>
      <c r="AY224" s="19" t="s">
        <v>147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19" t="s">
        <v>81</v>
      </c>
      <c r="BK224" s="219">
        <f>ROUND(I224*H224,2)</f>
        <v>0</v>
      </c>
      <c r="BL224" s="19" t="s">
        <v>321</v>
      </c>
      <c r="BM224" s="218" t="s">
        <v>3143</v>
      </c>
    </row>
    <row r="225" s="2" customFormat="1" ht="16.5" customHeight="1">
      <c r="A225" s="40"/>
      <c r="B225" s="41"/>
      <c r="C225" s="207" t="s">
        <v>1436</v>
      </c>
      <c r="D225" s="207" t="s">
        <v>148</v>
      </c>
      <c r="E225" s="208" t="s">
        <v>3144</v>
      </c>
      <c r="F225" s="209" t="s">
        <v>3145</v>
      </c>
      <c r="G225" s="210" t="s">
        <v>429</v>
      </c>
      <c r="H225" s="211">
        <v>9</v>
      </c>
      <c r="I225" s="212"/>
      <c r="J225" s="213">
        <f>ROUND(I225*H225,2)</f>
        <v>0</v>
      </c>
      <c r="K225" s="209" t="s">
        <v>19</v>
      </c>
      <c r="L225" s="46"/>
      <c r="M225" s="214" t="s">
        <v>19</v>
      </c>
      <c r="N225" s="215" t="s">
        <v>44</v>
      </c>
      <c r="O225" s="86"/>
      <c r="P225" s="216">
        <f>O225*H225</f>
        <v>0</v>
      </c>
      <c r="Q225" s="216">
        <v>0</v>
      </c>
      <c r="R225" s="216">
        <f>Q225*H225</f>
        <v>0</v>
      </c>
      <c r="S225" s="216">
        <v>0</v>
      </c>
      <c r="T225" s="217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8" t="s">
        <v>321</v>
      </c>
      <c r="AT225" s="218" t="s">
        <v>148</v>
      </c>
      <c r="AU225" s="218" t="s">
        <v>81</v>
      </c>
      <c r="AY225" s="19" t="s">
        <v>147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19" t="s">
        <v>81</v>
      </c>
      <c r="BK225" s="219">
        <f>ROUND(I225*H225,2)</f>
        <v>0</v>
      </c>
      <c r="BL225" s="19" t="s">
        <v>321</v>
      </c>
      <c r="BM225" s="218" t="s">
        <v>3146</v>
      </c>
    </row>
    <row r="226" s="2" customFormat="1" ht="24.15" customHeight="1">
      <c r="A226" s="40"/>
      <c r="B226" s="41"/>
      <c r="C226" s="207" t="s">
        <v>1440</v>
      </c>
      <c r="D226" s="207" t="s">
        <v>148</v>
      </c>
      <c r="E226" s="208" t="s">
        <v>3147</v>
      </c>
      <c r="F226" s="209" t="s">
        <v>3148</v>
      </c>
      <c r="G226" s="210" t="s">
        <v>429</v>
      </c>
      <c r="H226" s="211">
        <v>2</v>
      </c>
      <c r="I226" s="212"/>
      <c r="J226" s="213">
        <f>ROUND(I226*H226,2)</f>
        <v>0</v>
      </c>
      <c r="K226" s="209" t="s">
        <v>19</v>
      </c>
      <c r="L226" s="46"/>
      <c r="M226" s="214" t="s">
        <v>19</v>
      </c>
      <c r="N226" s="215" t="s">
        <v>44</v>
      </c>
      <c r="O226" s="86"/>
      <c r="P226" s="216">
        <f>O226*H226</f>
        <v>0</v>
      </c>
      <c r="Q226" s="216">
        <v>0</v>
      </c>
      <c r="R226" s="216">
        <f>Q226*H226</f>
        <v>0</v>
      </c>
      <c r="S226" s="216">
        <v>0</v>
      </c>
      <c r="T226" s="217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8" t="s">
        <v>321</v>
      </c>
      <c r="AT226" s="218" t="s">
        <v>148</v>
      </c>
      <c r="AU226" s="218" t="s">
        <v>81</v>
      </c>
      <c r="AY226" s="19" t="s">
        <v>147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19" t="s">
        <v>81</v>
      </c>
      <c r="BK226" s="219">
        <f>ROUND(I226*H226,2)</f>
        <v>0</v>
      </c>
      <c r="BL226" s="19" t="s">
        <v>321</v>
      </c>
      <c r="BM226" s="218" t="s">
        <v>3149</v>
      </c>
    </row>
    <row r="227" s="2" customFormat="1" ht="33" customHeight="1">
      <c r="A227" s="40"/>
      <c r="B227" s="41"/>
      <c r="C227" s="207" t="s">
        <v>1444</v>
      </c>
      <c r="D227" s="207" t="s">
        <v>148</v>
      </c>
      <c r="E227" s="208" t="s">
        <v>3150</v>
      </c>
      <c r="F227" s="209" t="s">
        <v>3151</v>
      </c>
      <c r="G227" s="210" t="s">
        <v>429</v>
      </c>
      <c r="H227" s="211">
        <v>9</v>
      </c>
      <c r="I227" s="212"/>
      <c r="J227" s="213">
        <f>ROUND(I227*H227,2)</f>
        <v>0</v>
      </c>
      <c r="K227" s="209" t="s">
        <v>19</v>
      </c>
      <c r="L227" s="46"/>
      <c r="M227" s="214" t="s">
        <v>19</v>
      </c>
      <c r="N227" s="215" t="s">
        <v>44</v>
      </c>
      <c r="O227" s="86"/>
      <c r="P227" s="216">
        <f>O227*H227</f>
        <v>0</v>
      </c>
      <c r="Q227" s="216">
        <v>0</v>
      </c>
      <c r="R227" s="216">
        <f>Q227*H227</f>
        <v>0</v>
      </c>
      <c r="S227" s="216">
        <v>0</v>
      </c>
      <c r="T227" s="217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8" t="s">
        <v>321</v>
      </c>
      <c r="AT227" s="218" t="s">
        <v>148</v>
      </c>
      <c r="AU227" s="218" t="s">
        <v>81</v>
      </c>
      <c r="AY227" s="19" t="s">
        <v>147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19" t="s">
        <v>81</v>
      </c>
      <c r="BK227" s="219">
        <f>ROUND(I227*H227,2)</f>
        <v>0</v>
      </c>
      <c r="BL227" s="19" t="s">
        <v>321</v>
      </c>
      <c r="BM227" s="218" t="s">
        <v>3152</v>
      </c>
    </row>
    <row r="228" s="2" customFormat="1" ht="16.5" customHeight="1">
      <c r="A228" s="40"/>
      <c r="B228" s="41"/>
      <c r="C228" s="207" t="s">
        <v>1448</v>
      </c>
      <c r="D228" s="207" t="s">
        <v>148</v>
      </c>
      <c r="E228" s="208" t="s">
        <v>3153</v>
      </c>
      <c r="F228" s="209" t="s">
        <v>3154</v>
      </c>
      <c r="G228" s="210" t="s">
        <v>429</v>
      </c>
      <c r="H228" s="211">
        <v>15</v>
      </c>
      <c r="I228" s="212"/>
      <c r="J228" s="213">
        <f>ROUND(I228*H228,2)</f>
        <v>0</v>
      </c>
      <c r="K228" s="209" t="s">
        <v>19</v>
      </c>
      <c r="L228" s="46"/>
      <c r="M228" s="214" t="s">
        <v>19</v>
      </c>
      <c r="N228" s="215" t="s">
        <v>44</v>
      </c>
      <c r="O228" s="86"/>
      <c r="P228" s="216">
        <f>O228*H228</f>
        <v>0</v>
      </c>
      <c r="Q228" s="216">
        <v>0</v>
      </c>
      <c r="R228" s="216">
        <f>Q228*H228</f>
        <v>0</v>
      </c>
      <c r="S228" s="216">
        <v>0</v>
      </c>
      <c r="T228" s="217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8" t="s">
        <v>321</v>
      </c>
      <c r="AT228" s="218" t="s">
        <v>148</v>
      </c>
      <c r="AU228" s="218" t="s">
        <v>81</v>
      </c>
      <c r="AY228" s="19" t="s">
        <v>147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19" t="s">
        <v>81</v>
      </c>
      <c r="BK228" s="219">
        <f>ROUND(I228*H228,2)</f>
        <v>0</v>
      </c>
      <c r="BL228" s="19" t="s">
        <v>321</v>
      </c>
      <c r="BM228" s="218" t="s">
        <v>3155</v>
      </c>
    </row>
    <row r="229" s="2" customFormat="1" ht="24.15" customHeight="1">
      <c r="A229" s="40"/>
      <c r="B229" s="41"/>
      <c r="C229" s="207" t="s">
        <v>1452</v>
      </c>
      <c r="D229" s="207" t="s">
        <v>148</v>
      </c>
      <c r="E229" s="208" t="s">
        <v>3156</v>
      </c>
      <c r="F229" s="209" t="s">
        <v>3157</v>
      </c>
      <c r="G229" s="210" t="s">
        <v>429</v>
      </c>
      <c r="H229" s="211">
        <v>15</v>
      </c>
      <c r="I229" s="212"/>
      <c r="J229" s="213">
        <f>ROUND(I229*H229,2)</f>
        <v>0</v>
      </c>
      <c r="K229" s="209" t="s">
        <v>19</v>
      </c>
      <c r="L229" s="46"/>
      <c r="M229" s="214" t="s">
        <v>19</v>
      </c>
      <c r="N229" s="215" t="s">
        <v>44</v>
      </c>
      <c r="O229" s="86"/>
      <c r="P229" s="216">
        <f>O229*H229</f>
        <v>0</v>
      </c>
      <c r="Q229" s="216">
        <v>0</v>
      </c>
      <c r="R229" s="216">
        <f>Q229*H229</f>
        <v>0</v>
      </c>
      <c r="S229" s="216">
        <v>0</v>
      </c>
      <c r="T229" s="217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8" t="s">
        <v>321</v>
      </c>
      <c r="AT229" s="218" t="s">
        <v>148</v>
      </c>
      <c r="AU229" s="218" t="s">
        <v>81</v>
      </c>
      <c r="AY229" s="19" t="s">
        <v>147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19" t="s">
        <v>81</v>
      </c>
      <c r="BK229" s="219">
        <f>ROUND(I229*H229,2)</f>
        <v>0</v>
      </c>
      <c r="BL229" s="19" t="s">
        <v>321</v>
      </c>
      <c r="BM229" s="218" t="s">
        <v>3158</v>
      </c>
    </row>
    <row r="230" s="2" customFormat="1" ht="24.15" customHeight="1">
      <c r="A230" s="40"/>
      <c r="B230" s="41"/>
      <c r="C230" s="207" t="s">
        <v>1456</v>
      </c>
      <c r="D230" s="207" t="s">
        <v>148</v>
      </c>
      <c r="E230" s="208" t="s">
        <v>3159</v>
      </c>
      <c r="F230" s="209" t="s">
        <v>3160</v>
      </c>
      <c r="G230" s="210" t="s">
        <v>429</v>
      </c>
      <c r="H230" s="211">
        <v>2</v>
      </c>
      <c r="I230" s="212"/>
      <c r="J230" s="213">
        <f>ROUND(I230*H230,2)</f>
        <v>0</v>
      </c>
      <c r="K230" s="209" t="s">
        <v>19</v>
      </c>
      <c r="L230" s="46"/>
      <c r="M230" s="214" t="s">
        <v>19</v>
      </c>
      <c r="N230" s="215" t="s">
        <v>44</v>
      </c>
      <c r="O230" s="86"/>
      <c r="P230" s="216">
        <f>O230*H230</f>
        <v>0</v>
      </c>
      <c r="Q230" s="216">
        <v>0</v>
      </c>
      <c r="R230" s="216">
        <f>Q230*H230</f>
        <v>0</v>
      </c>
      <c r="S230" s="216">
        <v>0</v>
      </c>
      <c r="T230" s="217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8" t="s">
        <v>321</v>
      </c>
      <c r="AT230" s="218" t="s">
        <v>148</v>
      </c>
      <c r="AU230" s="218" t="s">
        <v>81</v>
      </c>
      <c r="AY230" s="19" t="s">
        <v>147</v>
      </c>
      <c r="BE230" s="219">
        <f>IF(N230="základní",J230,0)</f>
        <v>0</v>
      </c>
      <c r="BF230" s="219">
        <f>IF(N230="snížená",J230,0)</f>
        <v>0</v>
      </c>
      <c r="BG230" s="219">
        <f>IF(N230="zákl. přenesená",J230,0)</f>
        <v>0</v>
      </c>
      <c r="BH230" s="219">
        <f>IF(N230="sníž. přenesená",J230,0)</f>
        <v>0</v>
      </c>
      <c r="BI230" s="219">
        <f>IF(N230="nulová",J230,0)</f>
        <v>0</v>
      </c>
      <c r="BJ230" s="19" t="s">
        <v>81</v>
      </c>
      <c r="BK230" s="219">
        <f>ROUND(I230*H230,2)</f>
        <v>0</v>
      </c>
      <c r="BL230" s="19" t="s">
        <v>321</v>
      </c>
      <c r="BM230" s="218" t="s">
        <v>3161</v>
      </c>
    </row>
    <row r="231" s="2" customFormat="1" ht="24.15" customHeight="1">
      <c r="A231" s="40"/>
      <c r="B231" s="41"/>
      <c r="C231" s="207" t="s">
        <v>1460</v>
      </c>
      <c r="D231" s="207" t="s">
        <v>148</v>
      </c>
      <c r="E231" s="208" t="s">
        <v>3162</v>
      </c>
      <c r="F231" s="209" t="s">
        <v>3163</v>
      </c>
      <c r="G231" s="210" t="s">
        <v>429</v>
      </c>
      <c r="H231" s="211">
        <v>2</v>
      </c>
      <c r="I231" s="212"/>
      <c r="J231" s="213">
        <f>ROUND(I231*H231,2)</f>
        <v>0</v>
      </c>
      <c r="K231" s="209" t="s">
        <v>19</v>
      </c>
      <c r="L231" s="46"/>
      <c r="M231" s="214" t="s">
        <v>19</v>
      </c>
      <c r="N231" s="215" t="s">
        <v>44</v>
      </c>
      <c r="O231" s="86"/>
      <c r="P231" s="216">
        <f>O231*H231</f>
        <v>0</v>
      </c>
      <c r="Q231" s="216">
        <v>0</v>
      </c>
      <c r="R231" s="216">
        <f>Q231*H231</f>
        <v>0</v>
      </c>
      <c r="S231" s="216">
        <v>0</v>
      </c>
      <c r="T231" s="217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8" t="s">
        <v>321</v>
      </c>
      <c r="AT231" s="218" t="s">
        <v>148</v>
      </c>
      <c r="AU231" s="218" t="s">
        <v>81</v>
      </c>
      <c r="AY231" s="19" t="s">
        <v>147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19" t="s">
        <v>81</v>
      </c>
      <c r="BK231" s="219">
        <f>ROUND(I231*H231,2)</f>
        <v>0</v>
      </c>
      <c r="BL231" s="19" t="s">
        <v>321</v>
      </c>
      <c r="BM231" s="218" t="s">
        <v>3164</v>
      </c>
    </row>
    <row r="232" s="2" customFormat="1" ht="24.15" customHeight="1">
      <c r="A232" s="40"/>
      <c r="B232" s="41"/>
      <c r="C232" s="207" t="s">
        <v>1464</v>
      </c>
      <c r="D232" s="207" t="s">
        <v>148</v>
      </c>
      <c r="E232" s="208" t="s">
        <v>3165</v>
      </c>
      <c r="F232" s="209" t="s">
        <v>3166</v>
      </c>
      <c r="G232" s="210" t="s">
        <v>429</v>
      </c>
      <c r="H232" s="211">
        <v>2</v>
      </c>
      <c r="I232" s="212"/>
      <c r="J232" s="213">
        <f>ROUND(I232*H232,2)</f>
        <v>0</v>
      </c>
      <c r="K232" s="209" t="s">
        <v>19</v>
      </c>
      <c r="L232" s="46"/>
      <c r="M232" s="214" t="s">
        <v>19</v>
      </c>
      <c r="N232" s="215" t="s">
        <v>44</v>
      </c>
      <c r="O232" s="86"/>
      <c r="P232" s="216">
        <f>O232*H232</f>
        <v>0</v>
      </c>
      <c r="Q232" s="216">
        <v>0</v>
      </c>
      <c r="R232" s="216">
        <f>Q232*H232</f>
        <v>0</v>
      </c>
      <c r="S232" s="216">
        <v>0</v>
      </c>
      <c r="T232" s="217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8" t="s">
        <v>321</v>
      </c>
      <c r="AT232" s="218" t="s">
        <v>148</v>
      </c>
      <c r="AU232" s="218" t="s">
        <v>81</v>
      </c>
      <c r="AY232" s="19" t="s">
        <v>147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19" t="s">
        <v>81</v>
      </c>
      <c r="BK232" s="219">
        <f>ROUND(I232*H232,2)</f>
        <v>0</v>
      </c>
      <c r="BL232" s="19" t="s">
        <v>321</v>
      </c>
      <c r="BM232" s="218" t="s">
        <v>3167</v>
      </c>
    </row>
    <row r="233" s="2" customFormat="1" ht="24.15" customHeight="1">
      <c r="A233" s="40"/>
      <c r="B233" s="41"/>
      <c r="C233" s="207" t="s">
        <v>1468</v>
      </c>
      <c r="D233" s="207" t="s">
        <v>148</v>
      </c>
      <c r="E233" s="208" t="s">
        <v>3168</v>
      </c>
      <c r="F233" s="209" t="s">
        <v>3169</v>
      </c>
      <c r="G233" s="210" t="s">
        <v>429</v>
      </c>
      <c r="H233" s="211">
        <v>2</v>
      </c>
      <c r="I233" s="212"/>
      <c r="J233" s="213">
        <f>ROUND(I233*H233,2)</f>
        <v>0</v>
      </c>
      <c r="K233" s="209" t="s">
        <v>19</v>
      </c>
      <c r="L233" s="46"/>
      <c r="M233" s="214" t="s">
        <v>19</v>
      </c>
      <c r="N233" s="215" t="s">
        <v>44</v>
      </c>
      <c r="O233" s="86"/>
      <c r="P233" s="216">
        <f>O233*H233</f>
        <v>0</v>
      </c>
      <c r="Q233" s="216">
        <v>0</v>
      </c>
      <c r="R233" s="216">
        <f>Q233*H233</f>
        <v>0</v>
      </c>
      <c r="S233" s="216">
        <v>0</v>
      </c>
      <c r="T233" s="217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8" t="s">
        <v>321</v>
      </c>
      <c r="AT233" s="218" t="s">
        <v>148</v>
      </c>
      <c r="AU233" s="218" t="s">
        <v>81</v>
      </c>
      <c r="AY233" s="19" t="s">
        <v>147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19" t="s">
        <v>81</v>
      </c>
      <c r="BK233" s="219">
        <f>ROUND(I233*H233,2)</f>
        <v>0</v>
      </c>
      <c r="BL233" s="19" t="s">
        <v>321</v>
      </c>
      <c r="BM233" s="218" t="s">
        <v>3170</v>
      </c>
    </row>
    <row r="234" s="2" customFormat="1" ht="24.15" customHeight="1">
      <c r="A234" s="40"/>
      <c r="B234" s="41"/>
      <c r="C234" s="207" t="s">
        <v>1472</v>
      </c>
      <c r="D234" s="207" t="s">
        <v>148</v>
      </c>
      <c r="E234" s="208" t="s">
        <v>3171</v>
      </c>
      <c r="F234" s="209" t="s">
        <v>3172</v>
      </c>
      <c r="G234" s="210" t="s">
        <v>429</v>
      </c>
      <c r="H234" s="211">
        <v>2</v>
      </c>
      <c r="I234" s="212"/>
      <c r="J234" s="213">
        <f>ROUND(I234*H234,2)</f>
        <v>0</v>
      </c>
      <c r="K234" s="209" t="s">
        <v>19</v>
      </c>
      <c r="L234" s="46"/>
      <c r="M234" s="214" t="s">
        <v>19</v>
      </c>
      <c r="N234" s="215" t="s">
        <v>44</v>
      </c>
      <c r="O234" s="86"/>
      <c r="P234" s="216">
        <f>O234*H234</f>
        <v>0</v>
      </c>
      <c r="Q234" s="216">
        <v>0</v>
      </c>
      <c r="R234" s="216">
        <f>Q234*H234</f>
        <v>0</v>
      </c>
      <c r="S234" s="216">
        <v>0</v>
      </c>
      <c r="T234" s="217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8" t="s">
        <v>321</v>
      </c>
      <c r="AT234" s="218" t="s">
        <v>148</v>
      </c>
      <c r="AU234" s="218" t="s">
        <v>81</v>
      </c>
      <c r="AY234" s="19" t="s">
        <v>147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19" t="s">
        <v>81</v>
      </c>
      <c r="BK234" s="219">
        <f>ROUND(I234*H234,2)</f>
        <v>0</v>
      </c>
      <c r="BL234" s="19" t="s">
        <v>321</v>
      </c>
      <c r="BM234" s="218" t="s">
        <v>3173</v>
      </c>
    </row>
    <row r="235" s="2" customFormat="1" ht="24.15" customHeight="1">
      <c r="A235" s="40"/>
      <c r="B235" s="41"/>
      <c r="C235" s="207" t="s">
        <v>1476</v>
      </c>
      <c r="D235" s="207" t="s">
        <v>148</v>
      </c>
      <c r="E235" s="208" t="s">
        <v>3174</v>
      </c>
      <c r="F235" s="209" t="s">
        <v>3175</v>
      </c>
      <c r="G235" s="210" t="s">
        <v>429</v>
      </c>
      <c r="H235" s="211">
        <v>2</v>
      </c>
      <c r="I235" s="212"/>
      <c r="J235" s="213">
        <f>ROUND(I235*H235,2)</f>
        <v>0</v>
      </c>
      <c r="K235" s="209" t="s">
        <v>19</v>
      </c>
      <c r="L235" s="46"/>
      <c r="M235" s="214" t="s">
        <v>19</v>
      </c>
      <c r="N235" s="215" t="s">
        <v>44</v>
      </c>
      <c r="O235" s="86"/>
      <c r="P235" s="216">
        <f>O235*H235</f>
        <v>0</v>
      </c>
      <c r="Q235" s="216">
        <v>0</v>
      </c>
      <c r="R235" s="216">
        <f>Q235*H235</f>
        <v>0</v>
      </c>
      <c r="S235" s="216">
        <v>0</v>
      </c>
      <c r="T235" s="217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8" t="s">
        <v>321</v>
      </c>
      <c r="AT235" s="218" t="s">
        <v>148</v>
      </c>
      <c r="AU235" s="218" t="s">
        <v>81</v>
      </c>
      <c r="AY235" s="19" t="s">
        <v>147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19" t="s">
        <v>81</v>
      </c>
      <c r="BK235" s="219">
        <f>ROUND(I235*H235,2)</f>
        <v>0</v>
      </c>
      <c r="BL235" s="19" t="s">
        <v>321</v>
      </c>
      <c r="BM235" s="218" t="s">
        <v>3176</v>
      </c>
    </row>
    <row r="236" s="2" customFormat="1" ht="16.5" customHeight="1">
      <c r="A236" s="40"/>
      <c r="B236" s="41"/>
      <c r="C236" s="207" t="s">
        <v>1480</v>
      </c>
      <c r="D236" s="207" t="s">
        <v>148</v>
      </c>
      <c r="E236" s="208" t="s">
        <v>3177</v>
      </c>
      <c r="F236" s="209" t="s">
        <v>3178</v>
      </c>
      <c r="G236" s="210" t="s">
        <v>429</v>
      </c>
      <c r="H236" s="211">
        <v>12</v>
      </c>
      <c r="I236" s="212"/>
      <c r="J236" s="213">
        <f>ROUND(I236*H236,2)</f>
        <v>0</v>
      </c>
      <c r="K236" s="209" t="s">
        <v>19</v>
      </c>
      <c r="L236" s="46"/>
      <c r="M236" s="214" t="s">
        <v>19</v>
      </c>
      <c r="N236" s="215" t="s">
        <v>44</v>
      </c>
      <c r="O236" s="86"/>
      <c r="P236" s="216">
        <f>O236*H236</f>
        <v>0</v>
      </c>
      <c r="Q236" s="216">
        <v>0</v>
      </c>
      <c r="R236" s="216">
        <f>Q236*H236</f>
        <v>0</v>
      </c>
      <c r="S236" s="216">
        <v>0</v>
      </c>
      <c r="T236" s="217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8" t="s">
        <v>321</v>
      </c>
      <c r="AT236" s="218" t="s">
        <v>148</v>
      </c>
      <c r="AU236" s="218" t="s">
        <v>81</v>
      </c>
      <c r="AY236" s="19" t="s">
        <v>147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19" t="s">
        <v>81</v>
      </c>
      <c r="BK236" s="219">
        <f>ROUND(I236*H236,2)</f>
        <v>0</v>
      </c>
      <c r="BL236" s="19" t="s">
        <v>321</v>
      </c>
      <c r="BM236" s="218" t="s">
        <v>3179</v>
      </c>
    </row>
    <row r="237" s="2" customFormat="1" ht="24.15" customHeight="1">
      <c r="A237" s="40"/>
      <c r="B237" s="41"/>
      <c r="C237" s="207" t="s">
        <v>1484</v>
      </c>
      <c r="D237" s="207" t="s">
        <v>148</v>
      </c>
      <c r="E237" s="208" t="s">
        <v>3180</v>
      </c>
      <c r="F237" s="209" t="s">
        <v>3181</v>
      </c>
      <c r="G237" s="210" t="s">
        <v>429</v>
      </c>
      <c r="H237" s="211">
        <v>10</v>
      </c>
      <c r="I237" s="212"/>
      <c r="J237" s="213">
        <f>ROUND(I237*H237,2)</f>
        <v>0</v>
      </c>
      <c r="K237" s="209" t="s">
        <v>19</v>
      </c>
      <c r="L237" s="46"/>
      <c r="M237" s="214" t="s">
        <v>19</v>
      </c>
      <c r="N237" s="215" t="s">
        <v>44</v>
      </c>
      <c r="O237" s="86"/>
      <c r="P237" s="216">
        <f>O237*H237</f>
        <v>0</v>
      </c>
      <c r="Q237" s="216">
        <v>0</v>
      </c>
      <c r="R237" s="216">
        <f>Q237*H237</f>
        <v>0</v>
      </c>
      <c r="S237" s="216">
        <v>0</v>
      </c>
      <c r="T237" s="217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8" t="s">
        <v>321</v>
      </c>
      <c r="AT237" s="218" t="s">
        <v>148</v>
      </c>
      <c r="AU237" s="218" t="s">
        <v>81</v>
      </c>
      <c r="AY237" s="19" t="s">
        <v>147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19" t="s">
        <v>81</v>
      </c>
      <c r="BK237" s="219">
        <f>ROUND(I237*H237,2)</f>
        <v>0</v>
      </c>
      <c r="BL237" s="19" t="s">
        <v>321</v>
      </c>
      <c r="BM237" s="218" t="s">
        <v>3182</v>
      </c>
    </row>
    <row r="238" s="2" customFormat="1" ht="24.15" customHeight="1">
      <c r="A238" s="40"/>
      <c r="B238" s="41"/>
      <c r="C238" s="207" t="s">
        <v>1488</v>
      </c>
      <c r="D238" s="207" t="s">
        <v>148</v>
      </c>
      <c r="E238" s="208" t="s">
        <v>3183</v>
      </c>
      <c r="F238" s="209" t="s">
        <v>3184</v>
      </c>
      <c r="G238" s="210" t="s">
        <v>429</v>
      </c>
      <c r="H238" s="211">
        <v>10</v>
      </c>
      <c r="I238" s="212"/>
      <c r="J238" s="213">
        <f>ROUND(I238*H238,2)</f>
        <v>0</v>
      </c>
      <c r="K238" s="209" t="s">
        <v>19</v>
      </c>
      <c r="L238" s="46"/>
      <c r="M238" s="214" t="s">
        <v>19</v>
      </c>
      <c r="N238" s="215" t="s">
        <v>44</v>
      </c>
      <c r="O238" s="86"/>
      <c r="P238" s="216">
        <f>O238*H238</f>
        <v>0</v>
      </c>
      <c r="Q238" s="216">
        <v>0</v>
      </c>
      <c r="R238" s="216">
        <f>Q238*H238</f>
        <v>0</v>
      </c>
      <c r="S238" s="216">
        <v>0</v>
      </c>
      <c r="T238" s="217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8" t="s">
        <v>321</v>
      </c>
      <c r="AT238" s="218" t="s">
        <v>148</v>
      </c>
      <c r="AU238" s="218" t="s">
        <v>81</v>
      </c>
      <c r="AY238" s="19" t="s">
        <v>147</v>
      </c>
      <c r="BE238" s="219">
        <f>IF(N238="základní",J238,0)</f>
        <v>0</v>
      </c>
      <c r="BF238" s="219">
        <f>IF(N238="snížená",J238,0)</f>
        <v>0</v>
      </c>
      <c r="BG238" s="219">
        <f>IF(N238="zákl. přenesená",J238,0)</f>
        <v>0</v>
      </c>
      <c r="BH238" s="219">
        <f>IF(N238="sníž. přenesená",J238,0)</f>
        <v>0</v>
      </c>
      <c r="BI238" s="219">
        <f>IF(N238="nulová",J238,0)</f>
        <v>0</v>
      </c>
      <c r="BJ238" s="19" t="s">
        <v>81</v>
      </c>
      <c r="BK238" s="219">
        <f>ROUND(I238*H238,2)</f>
        <v>0</v>
      </c>
      <c r="BL238" s="19" t="s">
        <v>321</v>
      </c>
      <c r="BM238" s="218" t="s">
        <v>3185</v>
      </c>
    </row>
    <row r="239" s="2" customFormat="1" ht="24.15" customHeight="1">
      <c r="A239" s="40"/>
      <c r="B239" s="41"/>
      <c r="C239" s="207" t="s">
        <v>1492</v>
      </c>
      <c r="D239" s="207" t="s">
        <v>148</v>
      </c>
      <c r="E239" s="208" t="s">
        <v>3186</v>
      </c>
      <c r="F239" s="209" t="s">
        <v>3187</v>
      </c>
      <c r="G239" s="210" t="s">
        <v>429</v>
      </c>
      <c r="H239" s="211">
        <v>12</v>
      </c>
      <c r="I239" s="212"/>
      <c r="J239" s="213">
        <f>ROUND(I239*H239,2)</f>
        <v>0</v>
      </c>
      <c r="K239" s="209" t="s">
        <v>19</v>
      </c>
      <c r="L239" s="46"/>
      <c r="M239" s="214" t="s">
        <v>19</v>
      </c>
      <c r="N239" s="215" t="s">
        <v>44</v>
      </c>
      <c r="O239" s="86"/>
      <c r="P239" s="216">
        <f>O239*H239</f>
        <v>0</v>
      </c>
      <c r="Q239" s="216">
        <v>0</v>
      </c>
      <c r="R239" s="216">
        <f>Q239*H239</f>
        <v>0</v>
      </c>
      <c r="S239" s="216">
        <v>0</v>
      </c>
      <c r="T239" s="217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8" t="s">
        <v>321</v>
      </c>
      <c r="AT239" s="218" t="s">
        <v>148</v>
      </c>
      <c r="AU239" s="218" t="s">
        <v>81</v>
      </c>
      <c r="AY239" s="19" t="s">
        <v>147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19" t="s">
        <v>81</v>
      </c>
      <c r="BK239" s="219">
        <f>ROUND(I239*H239,2)</f>
        <v>0</v>
      </c>
      <c r="BL239" s="19" t="s">
        <v>321</v>
      </c>
      <c r="BM239" s="218" t="s">
        <v>3188</v>
      </c>
    </row>
    <row r="240" s="2" customFormat="1" ht="16.5" customHeight="1">
      <c r="A240" s="40"/>
      <c r="B240" s="41"/>
      <c r="C240" s="207" t="s">
        <v>1496</v>
      </c>
      <c r="D240" s="207" t="s">
        <v>148</v>
      </c>
      <c r="E240" s="208" t="s">
        <v>3189</v>
      </c>
      <c r="F240" s="209" t="s">
        <v>3190</v>
      </c>
      <c r="G240" s="210" t="s">
        <v>429</v>
      </c>
      <c r="H240" s="211">
        <v>12</v>
      </c>
      <c r="I240" s="212"/>
      <c r="J240" s="213">
        <f>ROUND(I240*H240,2)</f>
        <v>0</v>
      </c>
      <c r="K240" s="209" t="s">
        <v>19</v>
      </c>
      <c r="L240" s="46"/>
      <c r="M240" s="214" t="s">
        <v>19</v>
      </c>
      <c r="N240" s="215" t="s">
        <v>44</v>
      </c>
      <c r="O240" s="86"/>
      <c r="P240" s="216">
        <f>O240*H240</f>
        <v>0</v>
      </c>
      <c r="Q240" s="216">
        <v>0</v>
      </c>
      <c r="R240" s="216">
        <f>Q240*H240</f>
        <v>0</v>
      </c>
      <c r="S240" s="216">
        <v>0</v>
      </c>
      <c r="T240" s="217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8" t="s">
        <v>321</v>
      </c>
      <c r="AT240" s="218" t="s">
        <v>148</v>
      </c>
      <c r="AU240" s="218" t="s">
        <v>81</v>
      </c>
      <c r="AY240" s="19" t="s">
        <v>147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19" t="s">
        <v>81</v>
      </c>
      <c r="BK240" s="219">
        <f>ROUND(I240*H240,2)</f>
        <v>0</v>
      </c>
      <c r="BL240" s="19" t="s">
        <v>321</v>
      </c>
      <c r="BM240" s="218" t="s">
        <v>3191</v>
      </c>
    </row>
    <row r="241" s="2" customFormat="1" ht="24.15" customHeight="1">
      <c r="A241" s="40"/>
      <c r="B241" s="41"/>
      <c r="C241" s="207" t="s">
        <v>1502</v>
      </c>
      <c r="D241" s="207" t="s">
        <v>148</v>
      </c>
      <c r="E241" s="208" t="s">
        <v>3192</v>
      </c>
      <c r="F241" s="209" t="s">
        <v>3193</v>
      </c>
      <c r="G241" s="210" t="s">
        <v>429</v>
      </c>
      <c r="H241" s="211">
        <v>2</v>
      </c>
      <c r="I241" s="212"/>
      <c r="J241" s="213">
        <f>ROUND(I241*H241,2)</f>
        <v>0</v>
      </c>
      <c r="K241" s="209" t="s">
        <v>19</v>
      </c>
      <c r="L241" s="46"/>
      <c r="M241" s="214" t="s">
        <v>19</v>
      </c>
      <c r="N241" s="215" t="s">
        <v>44</v>
      </c>
      <c r="O241" s="86"/>
      <c r="P241" s="216">
        <f>O241*H241</f>
        <v>0</v>
      </c>
      <c r="Q241" s="216">
        <v>0</v>
      </c>
      <c r="R241" s="216">
        <f>Q241*H241</f>
        <v>0</v>
      </c>
      <c r="S241" s="216">
        <v>0</v>
      </c>
      <c r="T241" s="217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8" t="s">
        <v>321</v>
      </c>
      <c r="AT241" s="218" t="s">
        <v>148</v>
      </c>
      <c r="AU241" s="218" t="s">
        <v>81</v>
      </c>
      <c r="AY241" s="19" t="s">
        <v>147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19" t="s">
        <v>81</v>
      </c>
      <c r="BK241" s="219">
        <f>ROUND(I241*H241,2)</f>
        <v>0</v>
      </c>
      <c r="BL241" s="19" t="s">
        <v>321</v>
      </c>
      <c r="BM241" s="218" t="s">
        <v>3194</v>
      </c>
    </row>
    <row r="242" s="2" customFormat="1" ht="24.15" customHeight="1">
      <c r="A242" s="40"/>
      <c r="B242" s="41"/>
      <c r="C242" s="207" t="s">
        <v>1507</v>
      </c>
      <c r="D242" s="207" t="s">
        <v>148</v>
      </c>
      <c r="E242" s="208" t="s">
        <v>3195</v>
      </c>
      <c r="F242" s="209" t="s">
        <v>3196</v>
      </c>
      <c r="G242" s="210" t="s">
        <v>429</v>
      </c>
      <c r="H242" s="211">
        <v>10</v>
      </c>
      <c r="I242" s="212"/>
      <c r="J242" s="213">
        <f>ROUND(I242*H242,2)</f>
        <v>0</v>
      </c>
      <c r="K242" s="209" t="s">
        <v>19</v>
      </c>
      <c r="L242" s="46"/>
      <c r="M242" s="214" t="s">
        <v>19</v>
      </c>
      <c r="N242" s="215" t="s">
        <v>44</v>
      </c>
      <c r="O242" s="86"/>
      <c r="P242" s="216">
        <f>O242*H242</f>
        <v>0</v>
      </c>
      <c r="Q242" s="216">
        <v>0</v>
      </c>
      <c r="R242" s="216">
        <f>Q242*H242</f>
        <v>0</v>
      </c>
      <c r="S242" s="216">
        <v>0</v>
      </c>
      <c r="T242" s="217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8" t="s">
        <v>321</v>
      </c>
      <c r="AT242" s="218" t="s">
        <v>148</v>
      </c>
      <c r="AU242" s="218" t="s">
        <v>81</v>
      </c>
      <c r="AY242" s="19" t="s">
        <v>147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19" t="s">
        <v>81</v>
      </c>
      <c r="BK242" s="219">
        <f>ROUND(I242*H242,2)</f>
        <v>0</v>
      </c>
      <c r="BL242" s="19" t="s">
        <v>321</v>
      </c>
      <c r="BM242" s="218" t="s">
        <v>3197</v>
      </c>
    </row>
    <row r="243" s="2" customFormat="1" ht="24.15" customHeight="1">
      <c r="A243" s="40"/>
      <c r="B243" s="41"/>
      <c r="C243" s="207" t="s">
        <v>1512</v>
      </c>
      <c r="D243" s="207" t="s">
        <v>148</v>
      </c>
      <c r="E243" s="208" t="s">
        <v>3198</v>
      </c>
      <c r="F243" s="209" t="s">
        <v>3199</v>
      </c>
      <c r="G243" s="210" t="s">
        <v>429</v>
      </c>
      <c r="H243" s="211">
        <v>1</v>
      </c>
      <c r="I243" s="212"/>
      <c r="J243" s="213">
        <f>ROUND(I243*H243,2)</f>
        <v>0</v>
      </c>
      <c r="K243" s="209" t="s">
        <v>19</v>
      </c>
      <c r="L243" s="46"/>
      <c r="M243" s="214" t="s">
        <v>19</v>
      </c>
      <c r="N243" s="215" t="s">
        <v>44</v>
      </c>
      <c r="O243" s="86"/>
      <c r="P243" s="216">
        <f>O243*H243</f>
        <v>0</v>
      </c>
      <c r="Q243" s="216">
        <v>0</v>
      </c>
      <c r="R243" s="216">
        <f>Q243*H243</f>
        <v>0</v>
      </c>
      <c r="S243" s="216">
        <v>0</v>
      </c>
      <c r="T243" s="217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8" t="s">
        <v>321</v>
      </c>
      <c r="AT243" s="218" t="s">
        <v>148</v>
      </c>
      <c r="AU243" s="218" t="s">
        <v>81</v>
      </c>
      <c r="AY243" s="19" t="s">
        <v>147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19" t="s">
        <v>81</v>
      </c>
      <c r="BK243" s="219">
        <f>ROUND(I243*H243,2)</f>
        <v>0</v>
      </c>
      <c r="BL243" s="19" t="s">
        <v>321</v>
      </c>
      <c r="BM243" s="218" t="s">
        <v>3200</v>
      </c>
    </row>
    <row r="244" s="2" customFormat="1" ht="16.5" customHeight="1">
      <c r="A244" s="40"/>
      <c r="B244" s="41"/>
      <c r="C244" s="207" t="s">
        <v>1517</v>
      </c>
      <c r="D244" s="207" t="s">
        <v>148</v>
      </c>
      <c r="E244" s="208" t="s">
        <v>3201</v>
      </c>
      <c r="F244" s="209" t="s">
        <v>3202</v>
      </c>
      <c r="G244" s="210" t="s">
        <v>429</v>
      </c>
      <c r="H244" s="211">
        <v>1</v>
      </c>
      <c r="I244" s="212"/>
      <c r="J244" s="213">
        <f>ROUND(I244*H244,2)</f>
        <v>0</v>
      </c>
      <c r="K244" s="209" t="s">
        <v>19</v>
      </c>
      <c r="L244" s="46"/>
      <c r="M244" s="214" t="s">
        <v>19</v>
      </c>
      <c r="N244" s="215" t="s">
        <v>44</v>
      </c>
      <c r="O244" s="86"/>
      <c r="P244" s="216">
        <f>O244*H244</f>
        <v>0</v>
      </c>
      <c r="Q244" s="216">
        <v>0</v>
      </c>
      <c r="R244" s="216">
        <f>Q244*H244</f>
        <v>0</v>
      </c>
      <c r="S244" s="216">
        <v>0</v>
      </c>
      <c r="T244" s="217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8" t="s">
        <v>321</v>
      </c>
      <c r="AT244" s="218" t="s">
        <v>148</v>
      </c>
      <c r="AU244" s="218" t="s">
        <v>81</v>
      </c>
      <c r="AY244" s="19" t="s">
        <v>147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19" t="s">
        <v>81</v>
      </c>
      <c r="BK244" s="219">
        <f>ROUND(I244*H244,2)</f>
        <v>0</v>
      </c>
      <c r="BL244" s="19" t="s">
        <v>321</v>
      </c>
      <c r="BM244" s="218" t="s">
        <v>3203</v>
      </c>
    </row>
    <row r="245" s="2" customFormat="1" ht="24.15" customHeight="1">
      <c r="A245" s="40"/>
      <c r="B245" s="41"/>
      <c r="C245" s="207" t="s">
        <v>1521</v>
      </c>
      <c r="D245" s="207" t="s">
        <v>148</v>
      </c>
      <c r="E245" s="208" t="s">
        <v>3204</v>
      </c>
      <c r="F245" s="209" t="s">
        <v>3205</v>
      </c>
      <c r="G245" s="210" t="s">
        <v>429</v>
      </c>
      <c r="H245" s="211">
        <v>1</v>
      </c>
      <c r="I245" s="212"/>
      <c r="J245" s="213">
        <f>ROUND(I245*H245,2)</f>
        <v>0</v>
      </c>
      <c r="K245" s="209" t="s">
        <v>19</v>
      </c>
      <c r="L245" s="46"/>
      <c r="M245" s="214" t="s">
        <v>19</v>
      </c>
      <c r="N245" s="215" t="s">
        <v>44</v>
      </c>
      <c r="O245" s="86"/>
      <c r="P245" s="216">
        <f>O245*H245</f>
        <v>0</v>
      </c>
      <c r="Q245" s="216">
        <v>0</v>
      </c>
      <c r="R245" s="216">
        <f>Q245*H245</f>
        <v>0</v>
      </c>
      <c r="S245" s="216">
        <v>0</v>
      </c>
      <c r="T245" s="217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8" t="s">
        <v>321</v>
      </c>
      <c r="AT245" s="218" t="s">
        <v>148</v>
      </c>
      <c r="AU245" s="218" t="s">
        <v>81</v>
      </c>
      <c r="AY245" s="19" t="s">
        <v>147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19" t="s">
        <v>81</v>
      </c>
      <c r="BK245" s="219">
        <f>ROUND(I245*H245,2)</f>
        <v>0</v>
      </c>
      <c r="BL245" s="19" t="s">
        <v>321</v>
      </c>
      <c r="BM245" s="218" t="s">
        <v>3206</v>
      </c>
    </row>
    <row r="246" s="2" customFormat="1" ht="16.5" customHeight="1">
      <c r="A246" s="40"/>
      <c r="B246" s="41"/>
      <c r="C246" s="207" t="s">
        <v>1525</v>
      </c>
      <c r="D246" s="207" t="s">
        <v>148</v>
      </c>
      <c r="E246" s="208" t="s">
        <v>3207</v>
      </c>
      <c r="F246" s="209" t="s">
        <v>3208</v>
      </c>
      <c r="G246" s="210" t="s">
        <v>429</v>
      </c>
      <c r="H246" s="211">
        <v>2</v>
      </c>
      <c r="I246" s="212"/>
      <c r="J246" s="213">
        <f>ROUND(I246*H246,2)</f>
        <v>0</v>
      </c>
      <c r="K246" s="209" t="s">
        <v>19</v>
      </c>
      <c r="L246" s="46"/>
      <c r="M246" s="214" t="s">
        <v>19</v>
      </c>
      <c r="N246" s="215" t="s">
        <v>44</v>
      </c>
      <c r="O246" s="86"/>
      <c r="P246" s="216">
        <f>O246*H246</f>
        <v>0</v>
      </c>
      <c r="Q246" s="216">
        <v>0</v>
      </c>
      <c r="R246" s="216">
        <f>Q246*H246</f>
        <v>0</v>
      </c>
      <c r="S246" s="216">
        <v>0</v>
      </c>
      <c r="T246" s="217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8" t="s">
        <v>321</v>
      </c>
      <c r="AT246" s="218" t="s">
        <v>148</v>
      </c>
      <c r="AU246" s="218" t="s">
        <v>81</v>
      </c>
      <c r="AY246" s="19" t="s">
        <v>147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19" t="s">
        <v>81</v>
      </c>
      <c r="BK246" s="219">
        <f>ROUND(I246*H246,2)</f>
        <v>0</v>
      </c>
      <c r="BL246" s="19" t="s">
        <v>321</v>
      </c>
      <c r="BM246" s="218" t="s">
        <v>3209</v>
      </c>
    </row>
    <row r="247" s="2" customFormat="1" ht="24.15" customHeight="1">
      <c r="A247" s="40"/>
      <c r="B247" s="41"/>
      <c r="C247" s="207" t="s">
        <v>1529</v>
      </c>
      <c r="D247" s="207" t="s">
        <v>148</v>
      </c>
      <c r="E247" s="208" t="s">
        <v>3210</v>
      </c>
      <c r="F247" s="209" t="s">
        <v>3211</v>
      </c>
      <c r="G247" s="210" t="s">
        <v>429</v>
      </c>
      <c r="H247" s="211">
        <v>2</v>
      </c>
      <c r="I247" s="212"/>
      <c r="J247" s="213">
        <f>ROUND(I247*H247,2)</f>
        <v>0</v>
      </c>
      <c r="K247" s="209" t="s">
        <v>19</v>
      </c>
      <c r="L247" s="46"/>
      <c r="M247" s="214" t="s">
        <v>19</v>
      </c>
      <c r="N247" s="215" t="s">
        <v>44</v>
      </c>
      <c r="O247" s="86"/>
      <c r="P247" s="216">
        <f>O247*H247</f>
        <v>0</v>
      </c>
      <c r="Q247" s="216">
        <v>0</v>
      </c>
      <c r="R247" s="216">
        <f>Q247*H247</f>
        <v>0</v>
      </c>
      <c r="S247" s="216">
        <v>0</v>
      </c>
      <c r="T247" s="217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8" t="s">
        <v>321</v>
      </c>
      <c r="AT247" s="218" t="s">
        <v>148</v>
      </c>
      <c r="AU247" s="218" t="s">
        <v>81</v>
      </c>
      <c r="AY247" s="19" t="s">
        <v>147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19" t="s">
        <v>81</v>
      </c>
      <c r="BK247" s="219">
        <f>ROUND(I247*H247,2)</f>
        <v>0</v>
      </c>
      <c r="BL247" s="19" t="s">
        <v>321</v>
      </c>
      <c r="BM247" s="218" t="s">
        <v>3212</v>
      </c>
    </row>
    <row r="248" s="2" customFormat="1" ht="16.5" customHeight="1">
      <c r="A248" s="40"/>
      <c r="B248" s="41"/>
      <c r="C248" s="207" t="s">
        <v>1533</v>
      </c>
      <c r="D248" s="207" t="s">
        <v>148</v>
      </c>
      <c r="E248" s="208" t="s">
        <v>3213</v>
      </c>
      <c r="F248" s="209" t="s">
        <v>3214</v>
      </c>
      <c r="G248" s="210" t="s">
        <v>429</v>
      </c>
      <c r="H248" s="211">
        <v>2</v>
      </c>
      <c r="I248" s="212"/>
      <c r="J248" s="213">
        <f>ROUND(I248*H248,2)</f>
        <v>0</v>
      </c>
      <c r="K248" s="209" t="s">
        <v>19</v>
      </c>
      <c r="L248" s="46"/>
      <c r="M248" s="214" t="s">
        <v>19</v>
      </c>
      <c r="N248" s="215" t="s">
        <v>44</v>
      </c>
      <c r="O248" s="86"/>
      <c r="P248" s="216">
        <f>O248*H248</f>
        <v>0</v>
      </c>
      <c r="Q248" s="216">
        <v>0</v>
      </c>
      <c r="R248" s="216">
        <f>Q248*H248</f>
        <v>0</v>
      </c>
      <c r="S248" s="216">
        <v>0</v>
      </c>
      <c r="T248" s="217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8" t="s">
        <v>321</v>
      </c>
      <c r="AT248" s="218" t="s">
        <v>148</v>
      </c>
      <c r="AU248" s="218" t="s">
        <v>81</v>
      </c>
      <c r="AY248" s="19" t="s">
        <v>147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19" t="s">
        <v>81</v>
      </c>
      <c r="BK248" s="219">
        <f>ROUND(I248*H248,2)</f>
        <v>0</v>
      </c>
      <c r="BL248" s="19" t="s">
        <v>321</v>
      </c>
      <c r="BM248" s="218" t="s">
        <v>3215</v>
      </c>
    </row>
    <row r="249" s="2" customFormat="1" ht="24.15" customHeight="1">
      <c r="A249" s="40"/>
      <c r="B249" s="41"/>
      <c r="C249" s="207" t="s">
        <v>1537</v>
      </c>
      <c r="D249" s="207" t="s">
        <v>148</v>
      </c>
      <c r="E249" s="208" t="s">
        <v>3216</v>
      </c>
      <c r="F249" s="209" t="s">
        <v>3217</v>
      </c>
      <c r="G249" s="210" t="s">
        <v>429</v>
      </c>
      <c r="H249" s="211">
        <v>2</v>
      </c>
      <c r="I249" s="212"/>
      <c r="J249" s="213">
        <f>ROUND(I249*H249,2)</f>
        <v>0</v>
      </c>
      <c r="K249" s="209" t="s">
        <v>19</v>
      </c>
      <c r="L249" s="46"/>
      <c r="M249" s="214" t="s">
        <v>19</v>
      </c>
      <c r="N249" s="215" t="s">
        <v>44</v>
      </c>
      <c r="O249" s="86"/>
      <c r="P249" s="216">
        <f>O249*H249</f>
        <v>0</v>
      </c>
      <c r="Q249" s="216">
        <v>0</v>
      </c>
      <c r="R249" s="216">
        <f>Q249*H249</f>
        <v>0</v>
      </c>
      <c r="S249" s="216">
        <v>0</v>
      </c>
      <c r="T249" s="217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8" t="s">
        <v>321</v>
      </c>
      <c r="AT249" s="218" t="s">
        <v>148</v>
      </c>
      <c r="AU249" s="218" t="s">
        <v>81</v>
      </c>
      <c r="AY249" s="19" t="s">
        <v>147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19" t="s">
        <v>81</v>
      </c>
      <c r="BK249" s="219">
        <f>ROUND(I249*H249,2)</f>
        <v>0</v>
      </c>
      <c r="BL249" s="19" t="s">
        <v>321</v>
      </c>
      <c r="BM249" s="218" t="s">
        <v>3218</v>
      </c>
    </row>
    <row r="250" s="2" customFormat="1" ht="24.15" customHeight="1">
      <c r="A250" s="40"/>
      <c r="B250" s="41"/>
      <c r="C250" s="207" t="s">
        <v>1541</v>
      </c>
      <c r="D250" s="207" t="s">
        <v>148</v>
      </c>
      <c r="E250" s="208" t="s">
        <v>3219</v>
      </c>
      <c r="F250" s="209" t="s">
        <v>3220</v>
      </c>
      <c r="G250" s="210" t="s">
        <v>429</v>
      </c>
      <c r="H250" s="211">
        <v>2</v>
      </c>
      <c r="I250" s="212"/>
      <c r="J250" s="213">
        <f>ROUND(I250*H250,2)</f>
        <v>0</v>
      </c>
      <c r="K250" s="209" t="s">
        <v>19</v>
      </c>
      <c r="L250" s="46"/>
      <c r="M250" s="214" t="s">
        <v>19</v>
      </c>
      <c r="N250" s="215" t="s">
        <v>44</v>
      </c>
      <c r="O250" s="86"/>
      <c r="P250" s="216">
        <f>O250*H250</f>
        <v>0</v>
      </c>
      <c r="Q250" s="216">
        <v>0</v>
      </c>
      <c r="R250" s="216">
        <f>Q250*H250</f>
        <v>0</v>
      </c>
      <c r="S250" s="216">
        <v>0</v>
      </c>
      <c r="T250" s="217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8" t="s">
        <v>321</v>
      </c>
      <c r="AT250" s="218" t="s">
        <v>148</v>
      </c>
      <c r="AU250" s="218" t="s">
        <v>81</v>
      </c>
      <c r="AY250" s="19" t="s">
        <v>147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19" t="s">
        <v>81</v>
      </c>
      <c r="BK250" s="219">
        <f>ROUND(I250*H250,2)</f>
        <v>0</v>
      </c>
      <c r="BL250" s="19" t="s">
        <v>321</v>
      </c>
      <c r="BM250" s="218" t="s">
        <v>3221</v>
      </c>
    </row>
    <row r="251" s="2" customFormat="1" ht="21.75" customHeight="1">
      <c r="A251" s="40"/>
      <c r="B251" s="41"/>
      <c r="C251" s="207" t="s">
        <v>1545</v>
      </c>
      <c r="D251" s="207" t="s">
        <v>148</v>
      </c>
      <c r="E251" s="208" t="s">
        <v>3222</v>
      </c>
      <c r="F251" s="209" t="s">
        <v>3223</v>
      </c>
      <c r="G251" s="210" t="s">
        <v>1339</v>
      </c>
      <c r="H251" s="283"/>
      <c r="I251" s="212"/>
      <c r="J251" s="213">
        <f>ROUND(I251*H251,2)</f>
        <v>0</v>
      </c>
      <c r="K251" s="209" t="s">
        <v>19</v>
      </c>
      <c r="L251" s="46"/>
      <c r="M251" s="214" t="s">
        <v>19</v>
      </c>
      <c r="N251" s="215" t="s">
        <v>44</v>
      </c>
      <c r="O251" s="86"/>
      <c r="P251" s="216">
        <f>O251*H251</f>
        <v>0</v>
      </c>
      <c r="Q251" s="216">
        <v>0</v>
      </c>
      <c r="R251" s="216">
        <f>Q251*H251</f>
        <v>0</v>
      </c>
      <c r="S251" s="216">
        <v>0</v>
      </c>
      <c r="T251" s="217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8" t="s">
        <v>321</v>
      </c>
      <c r="AT251" s="218" t="s">
        <v>148</v>
      </c>
      <c r="AU251" s="218" t="s">
        <v>81</v>
      </c>
      <c r="AY251" s="19" t="s">
        <v>147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19" t="s">
        <v>81</v>
      </c>
      <c r="BK251" s="219">
        <f>ROUND(I251*H251,2)</f>
        <v>0</v>
      </c>
      <c r="BL251" s="19" t="s">
        <v>321</v>
      </c>
      <c r="BM251" s="218" t="s">
        <v>3224</v>
      </c>
    </row>
    <row r="252" s="11" customFormat="1" ht="25.92" customHeight="1">
      <c r="A252" s="11"/>
      <c r="B252" s="193"/>
      <c r="C252" s="194"/>
      <c r="D252" s="195" t="s">
        <v>72</v>
      </c>
      <c r="E252" s="196" t="s">
        <v>2735</v>
      </c>
      <c r="F252" s="196" t="s">
        <v>2736</v>
      </c>
      <c r="G252" s="194"/>
      <c r="H252" s="194"/>
      <c r="I252" s="197"/>
      <c r="J252" s="198">
        <f>BK252</f>
        <v>0</v>
      </c>
      <c r="K252" s="194"/>
      <c r="L252" s="199"/>
      <c r="M252" s="200"/>
      <c r="N252" s="201"/>
      <c r="O252" s="201"/>
      <c r="P252" s="202">
        <f>SUM(P253:P258)</f>
        <v>0</v>
      </c>
      <c r="Q252" s="201"/>
      <c r="R252" s="202">
        <f>SUM(R253:R258)</f>
        <v>0</v>
      </c>
      <c r="S252" s="201"/>
      <c r="T252" s="203">
        <f>SUM(T253:T258)</f>
        <v>0</v>
      </c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R252" s="204" t="s">
        <v>81</v>
      </c>
      <c r="AT252" s="205" t="s">
        <v>72</v>
      </c>
      <c r="AU252" s="205" t="s">
        <v>73</v>
      </c>
      <c r="AY252" s="204" t="s">
        <v>147</v>
      </c>
      <c r="BK252" s="206">
        <f>SUM(BK253:BK258)</f>
        <v>0</v>
      </c>
    </row>
    <row r="253" s="2" customFormat="1" ht="21.75" customHeight="1">
      <c r="A253" s="40"/>
      <c r="B253" s="41"/>
      <c r="C253" s="207" t="s">
        <v>1557</v>
      </c>
      <c r="D253" s="207" t="s">
        <v>148</v>
      </c>
      <c r="E253" s="208" t="s">
        <v>2737</v>
      </c>
      <c r="F253" s="209" t="s">
        <v>2738</v>
      </c>
      <c r="G253" s="210" t="s">
        <v>436</v>
      </c>
      <c r="H253" s="211">
        <v>0.628</v>
      </c>
      <c r="I253" s="212"/>
      <c r="J253" s="213">
        <f>ROUND(I253*H253,2)</f>
        <v>0</v>
      </c>
      <c r="K253" s="209" t="s">
        <v>19</v>
      </c>
      <c r="L253" s="46"/>
      <c r="M253" s="214" t="s">
        <v>19</v>
      </c>
      <c r="N253" s="215" t="s">
        <v>44</v>
      </c>
      <c r="O253" s="86"/>
      <c r="P253" s="216">
        <f>O253*H253</f>
        <v>0</v>
      </c>
      <c r="Q253" s="216">
        <v>0</v>
      </c>
      <c r="R253" s="216">
        <f>Q253*H253</f>
        <v>0</v>
      </c>
      <c r="S253" s="216">
        <v>0</v>
      </c>
      <c r="T253" s="217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8" t="s">
        <v>152</v>
      </c>
      <c r="AT253" s="218" t="s">
        <v>148</v>
      </c>
      <c r="AU253" s="218" t="s">
        <v>81</v>
      </c>
      <c r="AY253" s="19" t="s">
        <v>147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19" t="s">
        <v>81</v>
      </c>
      <c r="BK253" s="219">
        <f>ROUND(I253*H253,2)</f>
        <v>0</v>
      </c>
      <c r="BL253" s="19" t="s">
        <v>152</v>
      </c>
      <c r="BM253" s="218" t="s">
        <v>3225</v>
      </c>
    </row>
    <row r="254" s="2" customFormat="1" ht="21.75" customHeight="1">
      <c r="A254" s="40"/>
      <c r="B254" s="41"/>
      <c r="C254" s="207" t="s">
        <v>1565</v>
      </c>
      <c r="D254" s="207" t="s">
        <v>148</v>
      </c>
      <c r="E254" s="208" t="s">
        <v>2740</v>
      </c>
      <c r="F254" s="209" t="s">
        <v>2741</v>
      </c>
      <c r="G254" s="210" t="s">
        <v>436</v>
      </c>
      <c r="H254" s="211">
        <v>8.7919999999999998</v>
      </c>
      <c r="I254" s="212"/>
      <c r="J254" s="213">
        <f>ROUND(I254*H254,2)</f>
        <v>0</v>
      </c>
      <c r="K254" s="209" t="s">
        <v>19</v>
      </c>
      <c r="L254" s="46"/>
      <c r="M254" s="214" t="s">
        <v>19</v>
      </c>
      <c r="N254" s="215" t="s">
        <v>44</v>
      </c>
      <c r="O254" s="86"/>
      <c r="P254" s="216">
        <f>O254*H254</f>
        <v>0</v>
      </c>
      <c r="Q254" s="216">
        <v>0</v>
      </c>
      <c r="R254" s="216">
        <f>Q254*H254</f>
        <v>0</v>
      </c>
      <c r="S254" s="216">
        <v>0</v>
      </c>
      <c r="T254" s="217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8" t="s">
        <v>152</v>
      </c>
      <c r="AT254" s="218" t="s">
        <v>148</v>
      </c>
      <c r="AU254" s="218" t="s">
        <v>81</v>
      </c>
      <c r="AY254" s="19" t="s">
        <v>147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19" t="s">
        <v>81</v>
      </c>
      <c r="BK254" s="219">
        <f>ROUND(I254*H254,2)</f>
        <v>0</v>
      </c>
      <c r="BL254" s="19" t="s">
        <v>152</v>
      </c>
      <c r="BM254" s="218" t="s">
        <v>3226</v>
      </c>
    </row>
    <row r="255" s="2" customFormat="1" ht="16.5" customHeight="1">
      <c r="A255" s="40"/>
      <c r="B255" s="41"/>
      <c r="C255" s="207" t="s">
        <v>1570</v>
      </c>
      <c r="D255" s="207" t="s">
        <v>148</v>
      </c>
      <c r="E255" s="208" t="s">
        <v>2743</v>
      </c>
      <c r="F255" s="209" t="s">
        <v>2744</v>
      </c>
      <c r="G255" s="210" t="s">
        <v>436</v>
      </c>
      <c r="H255" s="211">
        <v>0.628</v>
      </c>
      <c r="I255" s="212"/>
      <c r="J255" s="213">
        <f>ROUND(I255*H255,2)</f>
        <v>0</v>
      </c>
      <c r="K255" s="209" t="s">
        <v>19</v>
      </c>
      <c r="L255" s="46"/>
      <c r="M255" s="214" t="s">
        <v>19</v>
      </c>
      <c r="N255" s="215" t="s">
        <v>44</v>
      </c>
      <c r="O255" s="86"/>
      <c r="P255" s="216">
        <f>O255*H255</f>
        <v>0</v>
      </c>
      <c r="Q255" s="216">
        <v>0</v>
      </c>
      <c r="R255" s="216">
        <f>Q255*H255</f>
        <v>0</v>
      </c>
      <c r="S255" s="216">
        <v>0</v>
      </c>
      <c r="T255" s="217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8" t="s">
        <v>152</v>
      </c>
      <c r="AT255" s="218" t="s">
        <v>148</v>
      </c>
      <c r="AU255" s="218" t="s">
        <v>81</v>
      </c>
      <c r="AY255" s="19" t="s">
        <v>147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19" t="s">
        <v>81</v>
      </c>
      <c r="BK255" s="219">
        <f>ROUND(I255*H255,2)</f>
        <v>0</v>
      </c>
      <c r="BL255" s="19" t="s">
        <v>152</v>
      </c>
      <c r="BM255" s="218" t="s">
        <v>3227</v>
      </c>
    </row>
    <row r="256" s="2" customFormat="1" ht="24.15" customHeight="1">
      <c r="A256" s="40"/>
      <c r="B256" s="41"/>
      <c r="C256" s="207" t="s">
        <v>1575</v>
      </c>
      <c r="D256" s="207" t="s">
        <v>148</v>
      </c>
      <c r="E256" s="208" t="s">
        <v>2746</v>
      </c>
      <c r="F256" s="209" t="s">
        <v>2747</v>
      </c>
      <c r="G256" s="210" t="s">
        <v>436</v>
      </c>
      <c r="H256" s="211">
        <v>5.024</v>
      </c>
      <c r="I256" s="212"/>
      <c r="J256" s="213">
        <f>ROUND(I256*H256,2)</f>
        <v>0</v>
      </c>
      <c r="K256" s="209" t="s">
        <v>19</v>
      </c>
      <c r="L256" s="46"/>
      <c r="M256" s="214" t="s">
        <v>19</v>
      </c>
      <c r="N256" s="215" t="s">
        <v>44</v>
      </c>
      <c r="O256" s="86"/>
      <c r="P256" s="216">
        <f>O256*H256</f>
        <v>0</v>
      </c>
      <c r="Q256" s="216">
        <v>0</v>
      </c>
      <c r="R256" s="216">
        <f>Q256*H256</f>
        <v>0</v>
      </c>
      <c r="S256" s="216">
        <v>0</v>
      </c>
      <c r="T256" s="217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8" t="s">
        <v>152</v>
      </c>
      <c r="AT256" s="218" t="s">
        <v>148</v>
      </c>
      <c r="AU256" s="218" t="s">
        <v>81</v>
      </c>
      <c r="AY256" s="19" t="s">
        <v>147</v>
      </c>
      <c r="BE256" s="219">
        <f>IF(N256="základní",J256,0)</f>
        <v>0</v>
      </c>
      <c r="BF256" s="219">
        <f>IF(N256="snížená",J256,0)</f>
        <v>0</v>
      </c>
      <c r="BG256" s="219">
        <f>IF(N256="zákl. přenesená",J256,0)</f>
        <v>0</v>
      </c>
      <c r="BH256" s="219">
        <f>IF(N256="sníž. přenesená",J256,0)</f>
        <v>0</v>
      </c>
      <c r="BI256" s="219">
        <f>IF(N256="nulová",J256,0)</f>
        <v>0</v>
      </c>
      <c r="BJ256" s="19" t="s">
        <v>81</v>
      </c>
      <c r="BK256" s="219">
        <f>ROUND(I256*H256,2)</f>
        <v>0</v>
      </c>
      <c r="BL256" s="19" t="s">
        <v>152</v>
      </c>
      <c r="BM256" s="218" t="s">
        <v>3228</v>
      </c>
    </row>
    <row r="257" s="2" customFormat="1" ht="21.75" customHeight="1">
      <c r="A257" s="40"/>
      <c r="B257" s="41"/>
      <c r="C257" s="207" t="s">
        <v>1580</v>
      </c>
      <c r="D257" s="207" t="s">
        <v>148</v>
      </c>
      <c r="E257" s="208" t="s">
        <v>2749</v>
      </c>
      <c r="F257" s="209" t="s">
        <v>2750</v>
      </c>
      <c r="G257" s="210" t="s">
        <v>436</v>
      </c>
      <c r="H257" s="211">
        <v>0.628</v>
      </c>
      <c r="I257" s="212"/>
      <c r="J257" s="213">
        <f>ROUND(I257*H257,2)</f>
        <v>0</v>
      </c>
      <c r="K257" s="209" t="s">
        <v>19</v>
      </c>
      <c r="L257" s="46"/>
      <c r="M257" s="214" t="s">
        <v>19</v>
      </c>
      <c r="N257" s="215" t="s">
        <v>44</v>
      </c>
      <c r="O257" s="86"/>
      <c r="P257" s="216">
        <f>O257*H257</f>
        <v>0</v>
      </c>
      <c r="Q257" s="216">
        <v>0</v>
      </c>
      <c r="R257" s="216">
        <f>Q257*H257</f>
        <v>0</v>
      </c>
      <c r="S257" s="216">
        <v>0</v>
      </c>
      <c r="T257" s="217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8" t="s">
        <v>152</v>
      </c>
      <c r="AT257" s="218" t="s">
        <v>148</v>
      </c>
      <c r="AU257" s="218" t="s">
        <v>81</v>
      </c>
      <c r="AY257" s="19" t="s">
        <v>147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19" t="s">
        <v>81</v>
      </c>
      <c r="BK257" s="219">
        <f>ROUND(I257*H257,2)</f>
        <v>0</v>
      </c>
      <c r="BL257" s="19" t="s">
        <v>152</v>
      </c>
      <c r="BM257" s="218" t="s">
        <v>3229</v>
      </c>
    </row>
    <row r="258" s="2" customFormat="1" ht="16.5" customHeight="1">
      <c r="A258" s="40"/>
      <c r="B258" s="41"/>
      <c r="C258" s="207" t="s">
        <v>1586</v>
      </c>
      <c r="D258" s="207" t="s">
        <v>148</v>
      </c>
      <c r="E258" s="208" t="s">
        <v>3230</v>
      </c>
      <c r="F258" s="209" t="s">
        <v>3231</v>
      </c>
      <c r="G258" s="210" t="s">
        <v>436</v>
      </c>
      <c r="H258" s="211">
        <v>0.628</v>
      </c>
      <c r="I258" s="212"/>
      <c r="J258" s="213">
        <f>ROUND(I258*H258,2)</f>
        <v>0</v>
      </c>
      <c r="K258" s="209" t="s">
        <v>19</v>
      </c>
      <c r="L258" s="46"/>
      <c r="M258" s="214" t="s">
        <v>19</v>
      </c>
      <c r="N258" s="215" t="s">
        <v>44</v>
      </c>
      <c r="O258" s="86"/>
      <c r="P258" s="216">
        <f>O258*H258</f>
        <v>0</v>
      </c>
      <c r="Q258" s="216">
        <v>0</v>
      </c>
      <c r="R258" s="216">
        <f>Q258*H258</f>
        <v>0</v>
      </c>
      <c r="S258" s="216">
        <v>0</v>
      </c>
      <c r="T258" s="217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8" t="s">
        <v>152</v>
      </c>
      <c r="AT258" s="218" t="s">
        <v>148</v>
      </c>
      <c r="AU258" s="218" t="s">
        <v>81</v>
      </c>
      <c r="AY258" s="19" t="s">
        <v>147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19" t="s">
        <v>81</v>
      </c>
      <c r="BK258" s="219">
        <f>ROUND(I258*H258,2)</f>
        <v>0</v>
      </c>
      <c r="BL258" s="19" t="s">
        <v>152</v>
      </c>
      <c r="BM258" s="218" t="s">
        <v>3232</v>
      </c>
    </row>
    <row r="259" s="11" customFormat="1" ht="25.92" customHeight="1">
      <c r="A259" s="11"/>
      <c r="B259" s="193"/>
      <c r="C259" s="194"/>
      <c r="D259" s="195" t="s">
        <v>72</v>
      </c>
      <c r="E259" s="196" t="s">
        <v>1151</v>
      </c>
      <c r="F259" s="196" t="s">
        <v>2712</v>
      </c>
      <c r="G259" s="194"/>
      <c r="H259" s="194"/>
      <c r="I259" s="197"/>
      <c r="J259" s="198">
        <f>BK259</f>
        <v>0</v>
      </c>
      <c r="K259" s="194"/>
      <c r="L259" s="199"/>
      <c r="M259" s="200"/>
      <c r="N259" s="201"/>
      <c r="O259" s="201"/>
      <c r="P259" s="202">
        <f>SUM(P260:P263)</f>
        <v>0</v>
      </c>
      <c r="Q259" s="201"/>
      <c r="R259" s="202">
        <f>SUM(R260:R263)</f>
        <v>0</v>
      </c>
      <c r="S259" s="201"/>
      <c r="T259" s="203">
        <f>SUM(T260:T263)</f>
        <v>0</v>
      </c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R259" s="204" t="s">
        <v>81</v>
      </c>
      <c r="AT259" s="205" t="s">
        <v>72</v>
      </c>
      <c r="AU259" s="205" t="s">
        <v>73</v>
      </c>
      <c r="AY259" s="204" t="s">
        <v>147</v>
      </c>
      <c r="BK259" s="206">
        <f>SUM(BK260:BK263)</f>
        <v>0</v>
      </c>
    </row>
    <row r="260" s="2" customFormat="1" ht="16.5" customHeight="1">
      <c r="A260" s="40"/>
      <c r="B260" s="41"/>
      <c r="C260" s="207" t="s">
        <v>1593</v>
      </c>
      <c r="D260" s="207" t="s">
        <v>148</v>
      </c>
      <c r="E260" s="208" t="s">
        <v>2723</v>
      </c>
      <c r="F260" s="209" t="s">
        <v>2724</v>
      </c>
      <c r="G260" s="210" t="s">
        <v>2246</v>
      </c>
      <c r="H260" s="211">
        <v>1</v>
      </c>
      <c r="I260" s="212"/>
      <c r="J260" s="213">
        <f>ROUND(I260*H260,2)</f>
        <v>0</v>
      </c>
      <c r="K260" s="209" t="s">
        <v>19</v>
      </c>
      <c r="L260" s="46"/>
      <c r="M260" s="214" t="s">
        <v>19</v>
      </c>
      <c r="N260" s="215" t="s">
        <v>44</v>
      </c>
      <c r="O260" s="86"/>
      <c r="P260" s="216">
        <f>O260*H260</f>
        <v>0</v>
      </c>
      <c r="Q260" s="216">
        <v>0</v>
      </c>
      <c r="R260" s="216">
        <f>Q260*H260</f>
        <v>0</v>
      </c>
      <c r="S260" s="216">
        <v>0</v>
      </c>
      <c r="T260" s="217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8" t="s">
        <v>152</v>
      </c>
      <c r="AT260" s="218" t="s">
        <v>148</v>
      </c>
      <c r="AU260" s="218" t="s">
        <v>81</v>
      </c>
      <c r="AY260" s="19" t="s">
        <v>147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19" t="s">
        <v>81</v>
      </c>
      <c r="BK260" s="219">
        <f>ROUND(I260*H260,2)</f>
        <v>0</v>
      </c>
      <c r="BL260" s="19" t="s">
        <v>152</v>
      </c>
      <c r="BM260" s="218" t="s">
        <v>3233</v>
      </c>
    </row>
    <row r="261" s="2" customFormat="1" ht="16.5" customHeight="1">
      <c r="A261" s="40"/>
      <c r="B261" s="41"/>
      <c r="C261" s="207" t="s">
        <v>1598</v>
      </c>
      <c r="D261" s="207" t="s">
        <v>148</v>
      </c>
      <c r="E261" s="208" t="s">
        <v>3234</v>
      </c>
      <c r="F261" s="209" t="s">
        <v>3235</v>
      </c>
      <c r="G261" s="210" t="s">
        <v>429</v>
      </c>
      <c r="H261" s="211">
        <v>3</v>
      </c>
      <c r="I261" s="212"/>
      <c r="J261" s="213">
        <f>ROUND(I261*H261,2)</f>
        <v>0</v>
      </c>
      <c r="K261" s="209" t="s">
        <v>19</v>
      </c>
      <c r="L261" s="46"/>
      <c r="M261" s="214" t="s">
        <v>19</v>
      </c>
      <c r="N261" s="215" t="s">
        <v>44</v>
      </c>
      <c r="O261" s="86"/>
      <c r="P261" s="216">
        <f>O261*H261</f>
        <v>0</v>
      </c>
      <c r="Q261" s="216">
        <v>0</v>
      </c>
      <c r="R261" s="216">
        <f>Q261*H261</f>
        <v>0</v>
      </c>
      <c r="S261" s="216">
        <v>0</v>
      </c>
      <c r="T261" s="217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8" t="s">
        <v>152</v>
      </c>
      <c r="AT261" s="218" t="s">
        <v>148</v>
      </c>
      <c r="AU261" s="218" t="s">
        <v>81</v>
      </c>
      <c r="AY261" s="19" t="s">
        <v>147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19" t="s">
        <v>81</v>
      </c>
      <c r="BK261" s="219">
        <f>ROUND(I261*H261,2)</f>
        <v>0</v>
      </c>
      <c r="BL261" s="19" t="s">
        <v>152</v>
      </c>
      <c r="BM261" s="218" t="s">
        <v>3236</v>
      </c>
    </row>
    <row r="262" s="2" customFormat="1" ht="16.5" customHeight="1">
      <c r="A262" s="40"/>
      <c r="B262" s="41"/>
      <c r="C262" s="207" t="s">
        <v>1604</v>
      </c>
      <c r="D262" s="207" t="s">
        <v>148</v>
      </c>
      <c r="E262" s="208" t="s">
        <v>3237</v>
      </c>
      <c r="F262" s="209" t="s">
        <v>3238</v>
      </c>
      <c r="G262" s="210" t="s">
        <v>429</v>
      </c>
      <c r="H262" s="211">
        <v>2</v>
      </c>
      <c r="I262" s="212"/>
      <c r="J262" s="213">
        <f>ROUND(I262*H262,2)</f>
        <v>0</v>
      </c>
      <c r="K262" s="209" t="s">
        <v>19</v>
      </c>
      <c r="L262" s="46"/>
      <c r="M262" s="214" t="s">
        <v>19</v>
      </c>
      <c r="N262" s="215" t="s">
        <v>44</v>
      </c>
      <c r="O262" s="86"/>
      <c r="P262" s="216">
        <f>O262*H262</f>
        <v>0</v>
      </c>
      <c r="Q262" s="216">
        <v>0</v>
      </c>
      <c r="R262" s="216">
        <f>Q262*H262</f>
        <v>0</v>
      </c>
      <c r="S262" s="216">
        <v>0</v>
      </c>
      <c r="T262" s="217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8" t="s">
        <v>152</v>
      </c>
      <c r="AT262" s="218" t="s">
        <v>148</v>
      </c>
      <c r="AU262" s="218" t="s">
        <v>81</v>
      </c>
      <c r="AY262" s="19" t="s">
        <v>147</v>
      </c>
      <c r="BE262" s="219">
        <f>IF(N262="základní",J262,0)</f>
        <v>0</v>
      </c>
      <c r="BF262" s="219">
        <f>IF(N262="snížená",J262,0)</f>
        <v>0</v>
      </c>
      <c r="BG262" s="219">
        <f>IF(N262="zákl. přenesená",J262,0)</f>
        <v>0</v>
      </c>
      <c r="BH262" s="219">
        <f>IF(N262="sníž. přenesená",J262,0)</f>
        <v>0</v>
      </c>
      <c r="BI262" s="219">
        <f>IF(N262="nulová",J262,0)</f>
        <v>0</v>
      </c>
      <c r="BJ262" s="19" t="s">
        <v>81</v>
      </c>
      <c r="BK262" s="219">
        <f>ROUND(I262*H262,2)</f>
        <v>0</v>
      </c>
      <c r="BL262" s="19" t="s">
        <v>152</v>
      </c>
      <c r="BM262" s="218" t="s">
        <v>3239</v>
      </c>
    </row>
    <row r="263" s="2" customFormat="1" ht="16.5" customHeight="1">
      <c r="A263" s="40"/>
      <c r="B263" s="41"/>
      <c r="C263" s="207" t="s">
        <v>1609</v>
      </c>
      <c r="D263" s="207" t="s">
        <v>148</v>
      </c>
      <c r="E263" s="208" t="s">
        <v>2720</v>
      </c>
      <c r="F263" s="209" t="s">
        <v>3240</v>
      </c>
      <c r="G263" s="210" t="s">
        <v>2715</v>
      </c>
      <c r="H263" s="211">
        <v>32</v>
      </c>
      <c r="I263" s="212"/>
      <c r="J263" s="213">
        <f>ROUND(I263*H263,2)</f>
        <v>0</v>
      </c>
      <c r="K263" s="209" t="s">
        <v>19</v>
      </c>
      <c r="L263" s="46"/>
      <c r="M263" s="242" t="s">
        <v>19</v>
      </c>
      <c r="N263" s="243" t="s">
        <v>44</v>
      </c>
      <c r="O263" s="244"/>
      <c r="P263" s="245">
        <f>O263*H263</f>
        <v>0</v>
      </c>
      <c r="Q263" s="245">
        <v>0</v>
      </c>
      <c r="R263" s="245">
        <f>Q263*H263</f>
        <v>0</v>
      </c>
      <c r="S263" s="245">
        <v>0</v>
      </c>
      <c r="T263" s="24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8" t="s">
        <v>152</v>
      </c>
      <c r="AT263" s="218" t="s">
        <v>148</v>
      </c>
      <c r="AU263" s="218" t="s">
        <v>81</v>
      </c>
      <c r="AY263" s="19" t="s">
        <v>147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19" t="s">
        <v>81</v>
      </c>
      <c r="BK263" s="219">
        <f>ROUND(I263*H263,2)</f>
        <v>0</v>
      </c>
      <c r="BL263" s="19" t="s">
        <v>152</v>
      </c>
      <c r="BM263" s="218" t="s">
        <v>3241</v>
      </c>
    </row>
    <row r="264" s="2" customFormat="1" ht="6.96" customHeight="1">
      <c r="A264" s="40"/>
      <c r="B264" s="61"/>
      <c r="C264" s="62"/>
      <c r="D264" s="62"/>
      <c r="E264" s="62"/>
      <c r="F264" s="62"/>
      <c r="G264" s="62"/>
      <c r="H264" s="62"/>
      <c r="I264" s="62"/>
      <c r="J264" s="62"/>
      <c r="K264" s="62"/>
      <c r="L264" s="46"/>
      <c r="M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</row>
  </sheetData>
  <sheetProtection sheet="1" autoFilter="0" formatColumns="0" formatRows="0" objects="1" scenarios="1" spinCount="100000" saltValue="0wzy9GqNW/C4+aJyR9F00jR6un0bbt/XsbmYTkNuPZxBEpE9eCUg62SfHtAuQJTlxg+ZlK8+EUdGlB2wdddsVw==" hashValue="rlTPDXH0bOIyHppCQ48TF+nMT4jEYpVvlAJ53wzlwIMnGljDseft4AtRpAyq6AWc94lMunNLLdyaIzdyTvyHDw==" algorithmName="SHA-512" password="9690"/>
  <autoFilter ref="C90:K26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108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124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Víceúčelový objekt č.p. 55 - stavební úpravy 2NP a přístavba výtahu</v>
      </c>
      <c r="F7" s="144"/>
      <c r="G7" s="144"/>
      <c r="H7" s="144"/>
      <c r="L7" s="22"/>
    </row>
    <row r="8" s="1" customFormat="1" ht="12" customHeight="1">
      <c r="B8" s="22"/>
      <c r="D8" s="144" t="s">
        <v>125</v>
      </c>
      <c r="L8" s="22"/>
    </row>
    <row r="9" s="2" customFormat="1" ht="16.5" customHeight="1">
      <c r="A9" s="40"/>
      <c r="B9" s="46"/>
      <c r="C9" s="40"/>
      <c r="D9" s="40"/>
      <c r="E9" s="145" t="s">
        <v>1913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1914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3242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21. 9. 2024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35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36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37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49"/>
      <c r="B29" s="150"/>
      <c r="C29" s="149"/>
      <c r="D29" s="149"/>
      <c r="E29" s="151" t="s">
        <v>38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39</v>
      </c>
      <c r="E32" s="40"/>
      <c r="F32" s="40"/>
      <c r="G32" s="40"/>
      <c r="H32" s="40"/>
      <c r="I32" s="40"/>
      <c r="J32" s="155">
        <f>ROUND(J91,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41</v>
      </c>
      <c r="G34" s="40"/>
      <c r="H34" s="40"/>
      <c r="I34" s="156" t="s">
        <v>40</v>
      </c>
      <c r="J34" s="156" t="s">
        <v>42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43</v>
      </c>
      <c r="E35" s="144" t="s">
        <v>44</v>
      </c>
      <c r="F35" s="158">
        <f>ROUND((SUM(BE91:BE155)),  2)</f>
        <v>0</v>
      </c>
      <c r="G35" s="40"/>
      <c r="H35" s="40"/>
      <c r="I35" s="159">
        <v>0.20999999999999999</v>
      </c>
      <c r="J35" s="158">
        <f>ROUND(((SUM(BE91:BE155))*I35),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45</v>
      </c>
      <c r="F36" s="158">
        <f>ROUND((SUM(BF91:BF155)),  2)</f>
        <v>0</v>
      </c>
      <c r="G36" s="40"/>
      <c r="H36" s="40"/>
      <c r="I36" s="159">
        <v>0.12</v>
      </c>
      <c r="J36" s="158">
        <f>ROUND(((SUM(BF91:BF155))*I36),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46</v>
      </c>
      <c r="F37" s="158">
        <f>ROUND((SUM(BG91:BG155)),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47</v>
      </c>
      <c r="F38" s="158">
        <f>ROUND((SUM(BH91:BH155)),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48</v>
      </c>
      <c r="F39" s="158">
        <f>ROUND((SUM(BI91:BI155)),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49</v>
      </c>
      <c r="E41" s="162"/>
      <c r="F41" s="162"/>
      <c r="G41" s="163" t="s">
        <v>50</v>
      </c>
      <c r="H41" s="164" t="s">
        <v>51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127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71" t="str">
        <f>E7</f>
        <v>Víceúčelový objekt č.p. 55 - stavební úpravy 2NP a přístavba výtahu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1913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1914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03.5 - Tuková kanalizace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Zlatá Koruna</v>
      </c>
      <c r="G56" s="42"/>
      <c r="H56" s="42"/>
      <c r="I56" s="34" t="s">
        <v>23</v>
      </c>
      <c r="J56" s="74" t="str">
        <f>IF(J14="","",J14)</f>
        <v>21. 9. 2024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Obec Zlatá Koruna</v>
      </c>
      <c r="G58" s="42"/>
      <c r="H58" s="42"/>
      <c r="I58" s="34" t="s">
        <v>31</v>
      </c>
      <c r="J58" s="38" t="str">
        <f>E23</f>
        <v>Ing. Ladislav Sláma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5.6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Filip Šimek www.rozp.cz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128</v>
      </c>
      <c r="D61" s="173"/>
      <c r="E61" s="173"/>
      <c r="F61" s="173"/>
      <c r="G61" s="173"/>
      <c r="H61" s="173"/>
      <c r="I61" s="173"/>
      <c r="J61" s="174" t="s">
        <v>129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71</v>
      </c>
      <c r="D63" s="42"/>
      <c r="E63" s="42"/>
      <c r="F63" s="42"/>
      <c r="G63" s="42"/>
      <c r="H63" s="42"/>
      <c r="I63" s="42"/>
      <c r="J63" s="104">
        <f>J91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130</v>
      </c>
    </row>
    <row r="64" s="9" customFormat="1" ht="24.96" customHeight="1">
      <c r="A64" s="9"/>
      <c r="B64" s="176"/>
      <c r="C64" s="177"/>
      <c r="D64" s="178" t="s">
        <v>3243</v>
      </c>
      <c r="E64" s="179"/>
      <c r="F64" s="179"/>
      <c r="G64" s="179"/>
      <c r="H64" s="179"/>
      <c r="I64" s="179"/>
      <c r="J64" s="180">
        <f>J92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6"/>
      <c r="C65" s="177"/>
      <c r="D65" s="178" t="s">
        <v>3244</v>
      </c>
      <c r="E65" s="179"/>
      <c r="F65" s="179"/>
      <c r="G65" s="179"/>
      <c r="H65" s="179"/>
      <c r="I65" s="179"/>
      <c r="J65" s="180">
        <f>J108</f>
        <v>0</v>
      </c>
      <c r="K65" s="177"/>
      <c r="L65" s="18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6"/>
      <c r="C66" s="177"/>
      <c r="D66" s="178" t="s">
        <v>3245</v>
      </c>
      <c r="E66" s="179"/>
      <c r="F66" s="179"/>
      <c r="G66" s="179"/>
      <c r="H66" s="179"/>
      <c r="I66" s="179"/>
      <c r="J66" s="180">
        <f>J112</f>
        <v>0</v>
      </c>
      <c r="K66" s="177"/>
      <c r="L66" s="18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6"/>
      <c r="C67" s="177"/>
      <c r="D67" s="178" t="s">
        <v>3246</v>
      </c>
      <c r="E67" s="179"/>
      <c r="F67" s="179"/>
      <c r="G67" s="179"/>
      <c r="H67" s="179"/>
      <c r="I67" s="179"/>
      <c r="J67" s="180">
        <f>J114</f>
        <v>0</v>
      </c>
      <c r="K67" s="177"/>
      <c r="L67" s="18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76"/>
      <c r="C68" s="177"/>
      <c r="D68" s="178" t="s">
        <v>2756</v>
      </c>
      <c r="E68" s="179"/>
      <c r="F68" s="179"/>
      <c r="G68" s="179"/>
      <c r="H68" s="179"/>
      <c r="I68" s="179"/>
      <c r="J68" s="180">
        <f>J133</f>
        <v>0</v>
      </c>
      <c r="K68" s="177"/>
      <c r="L68" s="18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76"/>
      <c r="C69" s="177"/>
      <c r="D69" s="178" t="s">
        <v>2229</v>
      </c>
      <c r="E69" s="179"/>
      <c r="F69" s="179"/>
      <c r="G69" s="179"/>
      <c r="H69" s="179"/>
      <c r="I69" s="179"/>
      <c r="J69" s="180">
        <f>J151</f>
        <v>0</v>
      </c>
      <c r="K69" s="177"/>
      <c r="L69" s="18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133</v>
      </c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6.25" customHeight="1">
      <c r="A79" s="40"/>
      <c r="B79" s="41"/>
      <c r="C79" s="42"/>
      <c r="D79" s="42"/>
      <c r="E79" s="171" t="str">
        <f>E7</f>
        <v>Víceúčelový objekt č.p. 55 - stavební úpravy 2NP a přístavba výtahu</v>
      </c>
      <c r="F79" s="34"/>
      <c r="G79" s="34"/>
      <c r="H79" s="34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" customFormat="1" ht="12" customHeight="1">
      <c r="B80" s="23"/>
      <c r="C80" s="34" t="s">
        <v>125</v>
      </c>
      <c r="D80" s="24"/>
      <c r="E80" s="24"/>
      <c r="F80" s="24"/>
      <c r="G80" s="24"/>
      <c r="H80" s="24"/>
      <c r="I80" s="24"/>
      <c r="J80" s="24"/>
      <c r="K80" s="24"/>
      <c r="L80" s="22"/>
    </row>
    <row r="81" s="2" customFormat="1" ht="16.5" customHeight="1">
      <c r="A81" s="40"/>
      <c r="B81" s="41"/>
      <c r="C81" s="42"/>
      <c r="D81" s="42"/>
      <c r="E81" s="171" t="s">
        <v>1913</v>
      </c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1914</v>
      </c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E11</f>
        <v>03.5 - Tuková kanalizace</v>
      </c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21</v>
      </c>
      <c r="D85" s="42"/>
      <c r="E85" s="42"/>
      <c r="F85" s="29" t="str">
        <f>F14</f>
        <v>Zlatá Koruna</v>
      </c>
      <c r="G85" s="42"/>
      <c r="H85" s="42"/>
      <c r="I85" s="34" t="s">
        <v>23</v>
      </c>
      <c r="J85" s="74" t="str">
        <f>IF(J14="","",J14)</f>
        <v>21. 9. 2024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25</v>
      </c>
      <c r="D87" s="42"/>
      <c r="E87" s="42"/>
      <c r="F87" s="29" t="str">
        <f>E17</f>
        <v>Obec Zlatá Koruna</v>
      </c>
      <c r="G87" s="42"/>
      <c r="H87" s="42"/>
      <c r="I87" s="34" t="s">
        <v>31</v>
      </c>
      <c r="J87" s="38" t="str">
        <f>E23</f>
        <v>Ing. Ladislav Sláma</v>
      </c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25.65" customHeight="1">
      <c r="A88" s="40"/>
      <c r="B88" s="41"/>
      <c r="C88" s="34" t="s">
        <v>29</v>
      </c>
      <c r="D88" s="42"/>
      <c r="E88" s="42"/>
      <c r="F88" s="29" t="str">
        <f>IF(E20="","",E20)</f>
        <v>Vyplň údaj</v>
      </c>
      <c r="G88" s="42"/>
      <c r="H88" s="42"/>
      <c r="I88" s="34" t="s">
        <v>34</v>
      </c>
      <c r="J88" s="38" t="str">
        <f>E26</f>
        <v>Filip Šimek www.rozp.cz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0" customFormat="1" ht="29.28" customHeight="1">
      <c r="A90" s="182"/>
      <c r="B90" s="183"/>
      <c r="C90" s="184" t="s">
        <v>134</v>
      </c>
      <c r="D90" s="185" t="s">
        <v>58</v>
      </c>
      <c r="E90" s="185" t="s">
        <v>54</v>
      </c>
      <c r="F90" s="185" t="s">
        <v>55</v>
      </c>
      <c r="G90" s="185" t="s">
        <v>135</v>
      </c>
      <c r="H90" s="185" t="s">
        <v>136</v>
      </c>
      <c r="I90" s="185" t="s">
        <v>137</v>
      </c>
      <c r="J90" s="185" t="s">
        <v>129</v>
      </c>
      <c r="K90" s="186" t="s">
        <v>138</v>
      </c>
      <c r="L90" s="187"/>
      <c r="M90" s="94" t="s">
        <v>19</v>
      </c>
      <c r="N90" s="95" t="s">
        <v>43</v>
      </c>
      <c r="O90" s="95" t="s">
        <v>139</v>
      </c>
      <c r="P90" s="95" t="s">
        <v>140</v>
      </c>
      <c r="Q90" s="95" t="s">
        <v>141</v>
      </c>
      <c r="R90" s="95" t="s">
        <v>142</v>
      </c>
      <c r="S90" s="95" t="s">
        <v>143</v>
      </c>
      <c r="T90" s="96" t="s">
        <v>144</v>
      </c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</row>
    <row r="91" s="2" customFormat="1" ht="22.8" customHeight="1">
      <c r="A91" s="40"/>
      <c r="B91" s="41"/>
      <c r="C91" s="101" t="s">
        <v>145</v>
      </c>
      <c r="D91" s="42"/>
      <c r="E91" s="42"/>
      <c r="F91" s="42"/>
      <c r="G91" s="42"/>
      <c r="H91" s="42"/>
      <c r="I91" s="42"/>
      <c r="J91" s="188">
        <f>BK91</f>
        <v>0</v>
      </c>
      <c r="K91" s="42"/>
      <c r="L91" s="46"/>
      <c r="M91" s="97"/>
      <c r="N91" s="189"/>
      <c r="O91" s="98"/>
      <c r="P91" s="190">
        <f>P92+P108+P112+P114+P133+P151</f>
        <v>0</v>
      </c>
      <c r="Q91" s="98"/>
      <c r="R91" s="190">
        <f>R92+R108+R112+R114+R133+R151</f>
        <v>0</v>
      </c>
      <c r="S91" s="98"/>
      <c r="T91" s="191">
        <f>T92+T108+T112+T114+T133+T151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72</v>
      </c>
      <c r="AU91" s="19" t="s">
        <v>130</v>
      </c>
      <c r="BK91" s="192">
        <f>BK92+BK108+BK112+BK114+BK133+BK151</f>
        <v>0</v>
      </c>
    </row>
    <row r="92" s="11" customFormat="1" ht="25.92" customHeight="1">
      <c r="A92" s="11"/>
      <c r="B92" s="193"/>
      <c r="C92" s="194"/>
      <c r="D92" s="195" t="s">
        <v>72</v>
      </c>
      <c r="E92" s="196" t="s">
        <v>3247</v>
      </c>
      <c r="F92" s="196" t="s">
        <v>236</v>
      </c>
      <c r="G92" s="194"/>
      <c r="H92" s="194"/>
      <c r="I92" s="197"/>
      <c r="J92" s="198">
        <f>BK92</f>
        <v>0</v>
      </c>
      <c r="K92" s="194"/>
      <c r="L92" s="199"/>
      <c r="M92" s="200"/>
      <c r="N92" s="201"/>
      <c r="O92" s="201"/>
      <c r="P92" s="202">
        <f>SUM(P93:P107)</f>
        <v>0</v>
      </c>
      <c r="Q92" s="201"/>
      <c r="R92" s="202">
        <f>SUM(R93:R107)</f>
        <v>0</v>
      </c>
      <c r="S92" s="201"/>
      <c r="T92" s="203">
        <f>SUM(T93:T107)</f>
        <v>0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R92" s="204" t="s">
        <v>81</v>
      </c>
      <c r="AT92" s="205" t="s">
        <v>72</v>
      </c>
      <c r="AU92" s="205" t="s">
        <v>73</v>
      </c>
      <c r="AY92" s="204" t="s">
        <v>147</v>
      </c>
      <c r="BK92" s="206">
        <f>SUM(BK93:BK107)</f>
        <v>0</v>
      </c>
    </row>
    <row r="93" s="2" customFormat="1" ht="16.5" customHeight="1">
      <c r="A93" s="40"/>
      <c r="B93" s="41"/>
      <c r="C93" s="207" t="s">
        <v>81</v>
      </c>
      <c r="D93" s="207" t="s">
        <v>148</v>
      </c>
      <c r="E93" s="208" t="s">
        <v>3248</v>
      </c>
      <c r="F93" s="209" t="s">
        <v>3249</v>
      </c>
      <c r="G93" s="210" t="s">
        <v>272</v>
      </c>
      <c r="H93" s="211">
        <v>3.2400000000000002</v>
      </c>
      <c r="I93" s="212"/>
      <c r="J93" s="213">
        <f>ROUND(I93*H93,2)</f>
        <v>0</v>
      </c>
      <c r="K93" s="209" t="s">
        <v>19</v>
      </c>
      <c r="L93" s="46"/>
      <c r="M93" s="214" t="s">
        <v>19</v>
      </c>
      <c r="N93" s="215" t="s">
        <v>44</v>
      </c>
      <c r="O93" s="86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8" t="s">
        <v>152</v>
      </c>
      <c r="AT93" s="218" t="s">
        <v>148</v>
      </c>
      <c r="AU93" s="218" t="s">
        <v>81</v>
      </c>
      <c r="AY93" s="19" t="s">
        <v>147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81</v>
      </c>
      <c r="BK93" s="219">
        <f>ROUND(I93*H93,2)</f>
        <v>0</v>
      </c>
      <c r="BL93" s="19" t="s">
        <v>152</v>
      </c>
      <c r="BM93" s="218" t="s">
        <v>3250</v>
      </c>
    </row>
    <row r="94" s="2" customFormat="1" ht="21.75" customHeight="1">
      <c r="A94" s="40"/>
      <c r="B94" s="41"/>
      <c r="C94" s="207" t="s">
        <v>83</v>
      </c>
      <c r="D94" s="207" t="s">
        <v>148</v>
      </c>
      <c r="E94" s="208" t="s">
        <v>3251</v>
      </c>
      <c r="F94" s="209" t="s">
        <v>3252</v>
      </c>
      <c r="G94" s="210" t="s">
        <v>272</v>
      </c>
      <c r="H94" s="211">
        <v>10.800000000000001</v>
      </c>
      <c r="I94" s="212"/>
      <c r="J94" s="213">
        <f>ROUND(I94*H94,2)</f>
        <v>0</v>
      </c>
      <c r="K94" s="209" t="s">
        <v>19</v>
      </c>
      <c r="L94" s="46"/>
      <c r="M94" s="214" t="s">
        <v>19</v>
      </c>
      <c r="N94" s="215" t="s">
        <v>44</v>
      </c>
      <c r="O94" s="86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8" t="s">
        <v>152</v>
      </c>
      <c r="AT94" s="218" t="s">
        <v>148</v>
      </c>
      <c r="AU94" s="218" t="s">
        <v>81</v>
      </c>
      <c r="AY94" s="19" t="s">
        <v>147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9" t="s">
        <v>81</v>
      </c>
      <c r="BK94" s="219">
        <f>ROUND(I94*H94,2)</f>
        <v>0</v>
      </c>
      <c r="BL94" s="19" t="s">
        <v>152</v>
      </c>
      <c r="BM94" s="218" t="s">
        <v>3253</v>
      </c>
    </row>
    <row r="95" s="2" customFormat="1" ht="21.75" customHeight="1">
      <c r="A95" s="40"/>
      <c r="B95" s="41"/>
      <c r="C95" s="207" t="s">
        <v>161</v>
      </c>
      <c r="D95" s="207" t="s">
        <v>148</v>
      </c>
      <c r="E95" s="208" t="s">
        <v>3254</v>
      </c>
      <c r="F95" s="209" t="s">
        <v>3255</v>
      </c>
      <c r="G95" s="210" t="s">
        <v>272</v>
      </c>
      <c r="H95" s="211">
        <v>10.800000000000001</v>
      </c>
      <c r="I95" s="212"/>
      <c r="J95" s="213">
        <f>ROUND(I95*H95,2)</f>
        <v>0</v>
      </c>
      <c r="K95" s="209" t="s">
        <v>19</v>
      </c>
      <c r="L95" s="46"/>
      <c r="M95" s="214" t="s">
        <v>19</v>
      </c>
      <c r="N95" s="215" t="s">
        <v>44</v>
      </c>
      <c r="O95" s="86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8" t="s">
        <v>152</v>
      </c>
      <c r="AT95" s="218" t="s">
        <v>148</v>
      </c>
      <c r="AU95" s="218" t="s">
        <v>81</v>
      </c>
      <c r="AY95" s="19" t="s">
        <v>147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19" t="s">
        <v>81</v>
      </c>
      <c r="BK95" s="219">
        <f>ROUND(I95*H95,2)</f>
        <v>0</v>
      </c>
      <c r="BL95" s="19" t="s">
        <v>152</v>
      </c>
      <c r="BM95" s="218" t="s">
        <v>3256</v>
      </c>
    </row>
    <row r="96" s="2" customFormat="1" ht="16.5" customHeight="1">
      <c r="A96" s="40"/>
      <c r="B96" s="41"/>
      <c r="C96" s="207" t="s">
        <v>152</v>
      </c>
      <c r="D96" s="207" t="s">
        <v>148</v>
      </c>
      <c r="E96" s="208" t="s">
        <v>3257</v>
      </c>
      <c r="F96" s="209" t="s">
        <v>3258</v>
      </c>
      <c r="G96" s="210" t="s">
        <v>272</v>
      </c>
      <c r="H96" s="211">
        <v>3.2400000000000002</v>
      </c>
      <c r="I96" s="212"/>
      <c r="J96" s="213">
        <f>ROUND(I96*H96,2)</f>
        <v>0</v>
      </c>
      <c r="K96" s="209" t="s">
        <v>19</v>
      </c>
      <c r="L96" s="46"/>
      <c r="M96" s="214" t="s">
        <v>19</v>
      </c>
      <c r="N96" s="215" t="s">
        <v>44</v>
      </c>
      <c r="O96" s="86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8" t="s">
        <v>152</v>
      </c>
      <c r="AT96" s="218" t="s">
        <v>148</v>
      </c>
      <c r="AU96" s="218" t="s">
        <v>81</v>
      </c>
      <c r="AY96" s="19" t="s">
        <v>147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9" t="s">
        <v>81</v>
      </c>
      <c r="BK96" s="219">
        <f>ROUND(I96*H96,2)</f>
        <v>0</v>
      </c>
      <c r="BL96" s="19" t="s">
        <v>152</v>
      </c>
      <c r="BM96" s="218" t="s">
        <v>3259</v>
      </c>
    </row>
    <row r="97" s="2" customFormat="1" ht="16.5" customHeight="1">
      <c r="A97" s="40"/>
      <c r="B97" s="41"/>
      <c r="C97" s="207" t="s">
        <v>169</v>
      </c>
      <c r="D97" s="207" t="s">
        <v>148</v>
      </c>
      <c r="E97" s="208" t="s">
        <v>3260</v>
      </c>
      <c r="F97" s="209" t="s">
        <v>3261</v>
      </c>
      <c r="G97" s="210" t="s">
        <v>272</v>
      </c>
      <c r="H97" s="211">
        <v>0.76000000000000001</v>
      </c>
      <c r="I97" s="212"/>
      <c r="J97" s="213">
        <f>ROUND(I97*H97,2)</f>
        <v>0</v>
      </c>
      <c r="K97" s="209" t="s">
        <v>19</v>
      </c>
      <c r="L97" s="46"/>
      <c r="M97" s="214" t="s">
        <v>19</v>
      </c>
      <c r="N97" s="215" t="s">
        <v>44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152</v>
      </c>
      <c r="AT97" s="218" t="s">
        <v>148</v>
      </c>
      <c r="AU97" s="218" t="s">
        <v>81</v>
      </c>
      <c r="AY97" s="19" t="s">
        <v>147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81</v>
      </c>
      <c r="BK97" s="219">
        <f>ROUND(I97*H97,2)</f>
        <v>0</v>
      </c>
      <c r="BL97" s="19" t="s">
        <v>152</v>
      </c>
      <c r="BM97" s="218" t="s">
        <v>3262</v>
      </c>
    </row>
    <row r="98" s="2" customFormat="1" ht="16.5" customHeight="1">
      <c r="A98" s="40"/>
      <c r="B98" s="41"/>
      <c r="C98" s="207" t="s">
        <v>176</v>
      </c>
      <c r="D98" s="207" t="s">
        <v>148</v>
      </c>
      <c r="E98" s="208" t="s">
        <v>3263</v>
      </c>
      <c r="F98" s="209" t="s">
        <v>3264</v>
      </c>
      <c r="G98" s="210" t="s">
        <v>272</v>
      </c>
      <c r="H98" s="211">
        <v>0.76000000000000001</v>
      </c>
      <c r="I98" s="212"/>
      <c r="J98" s="213">
        <f>ROUND(I98*H98,2)</f>
        <v>0</v>
      </c>
      <c r="K98" s="209" t="s">
        <v>19</v>
      </c>
      <c r="L98" s="46"/>
      <c r="M98" s="214" t="s">
        <v>19</v>
      </c>
      <c r="N98" s="215" t="s">
        <v>44</v>
      </c>
      <c r="O98" s="86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8" t="s">
        <v>152</v>
      </c>
      <c r="AT98" s="218" t="s">
        <v>148</v>
      </c>
      <c r="AU98" s="218" t="s">
        <v>81</v>
      </c>
      <c r="AY98" s="19" t="s">
        <v>147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19" t="s">
        <v>81</v>
      </c>
      <c r="BK98" s="219">
        <f>ROUND(I98*H98,2)</f>
        <v>0</v>
      </c>
      <c r="BL98" s="19" t="s">
        <v>152</v>
      </c>
      <c r="BM98" s="218" t="s">
        <v>3265</v>
      </c>
    </row>
    <row r="99" s="2" customFormat="1" ht="21.75" customHeight="1">
      <c r="A99" s="40"/>
      <c r="B99" s="41"/>
      <c r="C99" s="207" t="s">
        <v>182</v>
      </c>
      <c r="D99" s="207" t="s">
        <v>148</v>
      </c>
      <c r="E99" s="208" t="s">
        <v>3266</v>
      </c>
      <c r="F99" s="209" t="s">
        <v>3267</v>
      </c>
      <c r="G99" s="210" t="s">
        <v>272</v>
      </c>
      <c r="H99" s="211">
        <v>6.6600000000000001</v>
      </c>
      <c r="I99" s="212"/>
      <c r="J99" s="213">
        <f>ROUND(I99*H99,2)</f>
        <v>0</v>
      </c>
      <c r="K99" s="209" t="s">
        <v>19</v>
      </c>
      <c r="L99" s="46"/>
      <c r="M99" s="214" t="s">
        <v>19</v>
      </c>
      <c r="N99" s="215" t="s">
        <v>44</v>
      </c>
      <c r="O99" s="86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152</v>
      </c>
      <c r="AT99" s="218" t="s">
        <v>148</v>
      </c>
      <c r="AU99" s="218" t="s">
        <v>81</v>
      </c>
      <c r="AY99" s="19" t="s">
        <v>147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81</v>
      </c>
      <c r="BK99" s="219">
        <f>ROUND(I99*H99,2)</f>
        <v>0</v>
      </c>
      <c r="BL99" s="19" t="s">
        <v>152</v>
      </c>
      <c r="BM99" s="218" t="s">
        <v>3268</v>
      </c>
    </row>
    <row r="100" s="2" customFormat="1" ht="24.15" customHeight="1">
      <c r="A100" s="40"/>
      <c r="B100" s="41"/>
      <c r="C100" s="207" t="s">
        <v>189</v>
      </c>
      <c r="D100" s="207" t="s">
        <v>148</v>
      </c>
      <c r="E100" s="208" t="s">
        <v>3269</v>
      </c>
      <c r="F100" s="209" t="s">
        <v>3270</v>
      </c>
      <c r="G100" s="210" t="s">
        <v>272</v>
      </c>
      <c r="H100" s="211">
        <v>33.299999999999997</v>
      </c>
      <c r="I100" s="212"/>
      <c r="J100" s="213">
        <f>ROUND(I100*H100,2)</f>
        <v>0</v>
      </c>
      <c r="K100" s="209" t="s">
        <v>19</v>
      </c>
      <c r="L100" s="46"/>
      <c r="M100" s="214" t="s">
        <v>19</v>
      </c>
      <c r="N100" s="215" t="s">
        <v>44</v>
      </c>
      <c r="O100" s="86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8" t="s">
        <v>152</v>
      </c>
      <c r="AT100" s="218" t="s">
        <v>148</v>
      </c>
      <c r="AU100" s="218" t="s">
        <v>81</v>
      </c>
      <c r="AY100" s="19" t="s">
        <v>147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9" t="s">
        <v>81</v>
      </c>
      <c r="BK100" s="219">
        <f>ROUND(I100*H100,2)</f>
        <v>0</v>
      </c>
      <c r="BL100" s="19" t="s">
        <v>152</v>
      </c>
      <c r="BM100" s="218" t="s">
        <v>3271</v>
      </c>
    </row>
    <row r="101" s="2" customFormat="1" ht="21.75" customHeight="1">
      <c r="A101" s="40"/>
      <c r="B101" s="41"/>
      <c r="C101" s="207" t="s">
        <v>195</v>
      </c>
      <c r="D101" s="207" t="s">
        <v>148</v>
      </c>
      <c r="E101" s="208" t="s">
        <v>3272</v>
      </c>
      <c r="F101" s="209" t="s">
        <v>3273</v>
      </c>
      <c r="G101" s="210" t="s">
        <v>272</v>
      </c>
      <c r="H101" s="211">
        <v>6.6600000000000001</v>
      </c>
      <c r="I101" s="212"/>
      <c r="J101" s="213">
        <f>ROUND(I101*H101,2)</f>
        <v>0</v>
      </c>
      <c r="K101" s="209" t="s">
        <v>19</v>
      </c>
      <c r="L101" s="46"/>
      <c r="M101" s="214" t="s">
        <v>19</v>
      </c>
      <c r="N101" s="215" t="s">
        <v>44</v>
      </c>
      <c r="O101" s="86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8" t="s">
        <v>152</v>
      </c>
      <c r="AT101" s="218" t="s">
        <v>148</v>
      </c>
      <c r="AU101" s="218" t="s">
        <v>81</v>
      </c>
      <c r="AY101" s="19" t="s">
        <v>147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81</v>
      </c>
      <c r="BK101" s="219">
        <f>ROUND(I101*H101,2)</f>
        <v>0</v>
      </c>
      <c r="BL101" s="19" t="s">
        <v>152</v>
      </c>
      <c r="BM101" s="218" t="s">
        <v>3274</v>
      </c>
    </row>
    <row r="102" s="2" customFormat="1" ht="21.75" customHeight="1">
      <c r="A102" s="40"/>
      <c r="B102" s="41"/>
      <c r="C102" s="207" t="s">
        <v>200</v>
      </c>
      <c r="D102" s="207" t="s">
        <v>148</v>
      </c>
      <c r="E102" s="208" t="s">
        <v>3275</v>
      </c>
      <c r="F102" s="209" t="s">
        <v>3276</v>
      </c>
      <c r="G102" s="210" t="s">
        <v>272</v>
      </c>
      <c r="H102" s="211">
        <v>6.6600000000000001</v>
      </c>
      <c r="I102" s="212"/>
      <c r="J102" s="213">
        <f>ROUND(I102*H102,2)</f>
        <v>0</v>
      </c>
      <c r="K102" s="209" t="s">
        <v>19</v>
      </c>
      <c r="L102" s="46"/>
      <c r="M102" s="214" t="s">
        <v>19</v>
      </c>
      <c r="N102" s="215" t="s">
        <v>44</v>
      </c>
      <c r="O102" s="86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8" t="s">
        <v>152</v>
      </c>
      <c r="AT102" s="218" t="s">
        <v>148</v>
      </c>
      <c r="AU102" s="218" t="s">
        <v>81</v>
      </c>
      <c r="AY102" s="19" t="s">
        <v>147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9" t="s">
        <v>81</v>
      </c>
      <c r="BK102" s="219">
        <f>ROUND(I102*H102,2)</f>
        <v>0</v>
      </c>
      <c r="BL102" s="19" t="s">
        <v>152</v>
      </c>
      <c r="BM102" s="218" t="s">
        <v>3277</v>
      </c>
    </row>
    <row r="103" s="2" customFormat="1" ht="16.5" customHeight="1">
      <c r="A103" s="40"/>
      <c r="B103" s="41"/>
      <c r="C103" s="207" t="s">
        <v>208</v>
      </c>
      <c r="D103" s="207" t="s">
        <v>148</v>
      </c>
      <c r="E103" s="208" t="s">
        <v>3278</v>
      </c>
      <c r="F103" s="209" t="s">
        <v>3279</v>
      </c>
      <c r="G103" s="210" t="s">
        <v>436</v>
      </c>
      <c r="H103" s="211">
        <v>11.130000000000001</v>
      </c>
      <c r="I103" s="212"/>
      <c r="J103" s="213">
        <f>ROUND(I103*H103,2)</f>
        <v>0</v>
      </c>
      <c r="K103" s="209" t="s">
        <v>19</v>
      </c>
      <c r="L103" s="46"/>
      <c r="M103" s="214" t="s">
        <v>19</v>
      </c>
      <c r="N103" s="215" t="s">
        <v>44</v>
      </c>
      <c r="O103" s="86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8" t="s">
        <v>152</v>
      </c>
      <c r="AT103" s="218" t="s">
        <v>148</v>
      </c>
      <c r="AU103" s="218" t="s">
        <v>81</v>
      </c>
      <c r="AY103" s="19" t="s">
        <v>147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81</v>
      </c>
      <c r="BK103" s="219">
        <f>ROUND(I103*H103,2)</f>
        <v>0</v>
      </c>
      <c r="BL103" s="19" t="s">
        <v>152</v>
      </c>
      <c r="BM103" s="218" t="s">
        <v>3280</v>
      </c>
    </row>
    <row r="104" s="2" customFormat="1" ht="16.5" customHeight="1">
      <c r="A104" s="40"/>
      <c r="B104" s="41"/>
      <c r="C104" s="207" t="s">
        <v>8</v>
      </c>
      <c r="D104" s="207" t="s">
        <v>148</v>
      </c>
      <c r="E104" s="208" t="s">
        <v>3281</v>
      </c>
      <c r="F104" s="209" t="s">
        <v>3282</v>
      </c>
      <c r="G104" s="210" t="s">
        <v>272</v>
      </c>
      <c r="H104" s="211">
        <v>6.6600000000000001</v>
      </c>
      <c r="I104" s="212"/>
      <c r="J104" s="213">
        <f>ROUND(I104*H104,2)</f>
        <v>0</v>
      </c>
      <c r="K104" s="209" t="s">
        <v>19</v>
      </c>
      <c r="L104" s="46"/>
      <c r="M104" s="214" t="s">
        <v>19</v>
      </c>
      <c r="N104" s="215" t="s">
        <v>44</v>
      </c>
      <c r="O104" s="86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8" t="s">
        <v>152</v>
      </c>
      <c r="AT104" s="218" t="s">
        <v>148</v>
      </c>
      <c r="AU104" s="218" t="s">
        <v>81</v>
      </c>
      <c r="AY104" s="19" t="s">
        <v>147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19" t="s">
        <v>81</v>
      </c>
      <c r="BK104" s="219">
        <f>ROUND(I104*H104,2)</f>
        <v>0</v>
      </c>
      <c r="BL104" s="19" t="s">
        <v>152</v>
      </c>
      <c r="BM104" s="218" t="s">
        <v>3283</v>
      </c>
    </row>
    <row r="105" s="2" customFormat="1" ht="24.15" customHeight="1">
      <c r="A105" s="40"/>
      <c r="B105" s="41"/>
      <c r="C105" s="207" t="s">
        <v>330</v>
      </c>
      <c r="D105" s="207" t="s">
        <v>148</v>
      </c>
      <c r="E105" s="208" t="s">
        <v>3284</v>
      </c>
      <c r="F105" s="209" t="s">
        <v>3285</v>
      </c>
      <c r="G105" s="210" t="s">
        <v>272</v>
      </c>
      <c r="H105" s="211">
        <v>3.6800000000000002</v>
      </c>
      <c r="I105" s="212"/>
      <c r="J105" s="213">
        <f>ROUND(I105*H105,2)</f>
        <v>0</v>
      </c>
      <c r="K105" s="209" t="s">
        <v>19</v>
      </c>
      <c r="L105" s="46"/>
      <c r="M105" s="214" t="s">
        <v>19</v>
      </c>
      <c r="N105" s="215" t="s">
        <v>44</v>
      </c>
      <c r="O105" s="86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8" t="s">
        <v>152</v>
      </c>
      <c r="AT105" s="218" t="s">
        <v>148</v>
      </c>
      <c r="AU105" s="218" t="s">
        <v>81</v>
      </c>
      <c r="AY105" s="19" t="s">
        <v>147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9" t="s">
        <v>81</v>
      </c>
      <c r="BK105" s="219">
        <f>ROUND(I105*H105,2)</f>
        <v>0</v>
      </c>
      <c r="BL105" s="19" t="s">
        <v>152</v>
      </c>
      <c r="BM105" s="218" t="s">
        <v>3286</v>
      </c>
    </row>
    <row r="106" s="2" customFormat="1" ht="21.75" customHeight="1">
      <c r="A106" s="40"/>
      <c r="B106" s="41"/>
      <c r="C106" s="207" t="s">
        <v>337</v>
      </c>
      <c r="D106" s="207" t="s">
        <v>148</v>
      </c>
      <c r="E106" s="208" t="s">
        <v>3287</v>
      </c>
      <c r="F106" s="209" t="s">
        <v>3288</v>
      </c>
      <c r="G106" s="210" t="s">
        <v>239</v>
      </c>
      <c r="H106" s="211">
        <v>8</v>
      </c>
      <c r="I106" s="212"/>
      <c r="J106" s="213">
        <f>ROUND(I106*H106,2)</f>
        <v>0</v>
      </c>
      <c r="K106" s="209" t="s">
        <v>19</v>
      </c>
      <c r="L106" s="46"/>
      <c r="M106" s="214" t="s">
        <v>19</v>
      </c>
      <c r="N106" s="215" t="s">
        <v>44</v>
      </c>
      <c r="O106" s="86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8" t="s">
        <v>152</v>
      </c>
      <c r="AT106" s="218" t="s">
        <v>148</v>
      </c>
      <c r="AU106" s="218" t="s">
        <v>81</v>
      </c>
      <c r="AY106" s="19" t="s">
        <v>147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9" t="s">
        <v>81</v>
      </c>
      <c r="BK106" s="219">
        <f>ROUND(I106*H106,2)</f>
        <v>0</v>
      </c>
      <c r="BL106" s="19" t="s">
        <v>152</v>
      </c>
      <c r="BM106" s="218" t="s">
        <v>3289</v>
      </c>
    </row>
    <row r="107" s="2" customFormat="1" ht="21.75" customHeight="1">
      <c r="A107" s="40"/>
      <c r="B107" s="41"/>
      <c r="C107" s="207" t="s">
        <v>346</v>
      </c>
      <c r="D107" s="207" t="s">
        <v>148</v>
      </c>
      <c r="E107" s="208" t="s">
        <v>3290</v>
      </c>
      <c r="F107" s="209" t="s">
        <v>3291</v>
      </c>
      <c r="G107" s="210" t="s">
        <v>239</v>
      </c>
      <c r="H107" s="211">
        <v>8</v>
      </c>
      <c r="I107" s="212"/>
      <c r="J107" s="213">
        <f>ROUND(I107*H107,2)</f>
        <v>0</v>
      </c>
      <c r="K107" s="209" t="s">
        <v>19</v>
      </c>
      <c r="L107" s="46"/>
      <c r="M107" s="214" t="s">
        <v>19</v>
      </c>
      <c r="N107" s="215" t="s">
        <v>44</v>
      </c>
      <c r="O107" s="86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8" t="s">
        <v>152</v>
      </c>
      <c r="AT107" s="218" t="s">
        <v>148</v>
      </c>
      <c r="AU107" s="218" t="s">
        <v>81</v>
      </c>
      <c r="AY107" s="19" t="s">
        <v>147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9" t="s">
        <v>81</v>
      </c>
      <c r="BK107" s="219">
        <f>ROUND(I107*H107,2)</f>
        <v>0</v>
      </c>
      <c r="BL107" s="19" t="s">
        <v>152</v>
      </c>
      <c r="BM107" s="218" t="s">
        <v>3292</v>
      </c>
    </row>
    <row r="108" s="11" customFormat="1" ht="25.92" customHeight="1">
      <c r="A108" s="11"/>
      <c r="B108" s="193"/>
      <c r="C108" s="194"/>
      <c r="D108" s="195" t="s">
        <v>72</v>
      </c>
      <c r="E108" s="196" t="s">
        <v>208</v>
      </c>
      <c r="F108" s="196" t="s">
        <v>3293</v>
      </c>
      <c r="G108" s="194"/>
      <c r="H108" s="194"/>
      <c r="I108" s="197"/>
      <c r="J108" s="198">
        <f>BK108</f>
        <v>0</v>
      </c>
      <c r="K108" s="194"/>
      <c r="L108" s="199"/>
      <c r="M108" s="200"/>
      <c r="N108" s="201"/>
      <c r="O108" s="201"/>
      <c r="P108" s="202">
        <f>SUM(P109:P111)</f>
        <v>0</v>
      </c>
      <c r="Q108" s="201"/>
      <c r="R108" s="202">
        <f>SUM(R109:R111)</f>
        <v>0</v>
      </c>
      <c r="S108" s="201"/>
      <c r="T108" s="203">
        <f>SUM(T109:T111)</f>
        <v>0</v>
      </c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R108" s="204" t="s">
        <v>81</v>
      </c>
      <c r="AT108" s="205" t="s">
        <v>72</v>
      </c>
      <c r="AU108" s="205" t="s">
        <v>73</v>
      </c>
      <c r="AY108" s="204" t="s">
        <v>147</v>
      </c>
      <c r="BK108" s="206">
        <f>SUM(BK109:BK111)</f>
        <v>0</v>
      </c>
    </row>
    <row r="109" s="2" customFormat="1" ht="16.5" customHeight="1">
      <c r="A109" s="40"/>
      <c r="B109" s="41"/>
      <c r="C109" s="207" t="s">
        <v>321</v>
      </c>
      <c r="D109" s="207" t="s">
        <v>148</v>
      </c>
      <c r="E109" s="208" t="s">
        <v>3294</v>
      </c>
      <c r="F109" s="209" t="s">
        <v>3295</v>
      </c>
      <c r="G109" s="210" t="s">
        <v>2246</v>
      </c>
      <c r="H109" s="211">
        <v>1</v>
      </c>
      <c r="I109" s="212"/>
      <c r="J109" s="213">
        <f>ROUND(I109*H109,2)</f>
        <v>0</v>
      </c>
      <c r="K109" s="209" t="s">
        <v>19</v>
      </c>
      <c r="L109" s="46"/>
      <c r="M109" s="214" t="s">
        <v>19</v>
      </c>
      <c r="N109" s="215" t="s">
        <v>44</v>
      </c>
      <c r="O109" s="86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8" t="s">
        <v>152</v>
      </c>
      <c r="AT109" s="218" t="s">
        <v>148</v>
      </c>
      <c r="AU109" s="218" t="s">
        <v>81</v>
      </c>
      <c r="AY109" s="19" t="s">
        <v>147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19" t="s">
        <v>81</v>
      </c>
      <c r="BK109" s="219">
        <f>ROUND(I109*H109,2)</f>
        <v>0</v>
      </c>
      <c r="BL109" s="19" t="s">
        <v>152</v>
      </c>
      <c r="BM109" s="218" t="s">
        <v>3296</v>
      </c>
    </row>
    <row r="110" s="2" customFormat="1" ht="16.5" customHeight="1">
      <c r="A110" s="40"/>
      <c r="B110" s="41"/>
      <c r="C110" s="207" t="s">
        <v>360</v>
      </c>
      <c r="D110" s="207" t="s">
        <v>148</v>
      </c>
      <c r="E110" s="208" t="s">
        <v>3297</v>
      </c>
      <c r="F110" s="209" t="s">
        <v>3298</v>
      </c>
      <c r="G110" s="210" t="s">
        <v>252</v>
      </c>
      <c r="H110" s="211">
        <v>10</v>
      </c>
      <c r="I110" s="212"/>
      <c r="J110" s="213">
        <f>ROUND(I110*H110,2)</f>
        <v>0</v>
      </c>
      <c r="K110" s="209" t="s">
        <v>19</v>
      </c>
      <c r="L110" s="46"/>
      <c r="M110" s="214" t="s">
        <v>19</v>
      </c>
      <c r="N110" s="215" t="s">
        <v>44</v>
      </c>
      <c r="O110" s="86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8" t="s">
        <v>152</v>
      </c>
      <c r="AT110" s="218" t="s">
        <v>148</v>
      </c>
      <c r="AU110" s="218" t="s">
        <v>81</v>
      </c>
      <c r="AY110" s="19" t="s">
        <v>147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19" t="s">
        <v>81</v>
      </c>
      <c r="BK110" s="219">
        <f>ROUND(I110*H110,2)</f>
        <v>0</v>
      </c>
      <c r="BL110" s="19" t="s">
        <v>152</v>
      </c>
      <c r="BM110" s="218" t="s">
        <v>3299</v>
      </c>
    </row>
    <row r="111" s="2" customFormat="1" ht="16.5" customHeight="1">
      <c r="A111" s="40"/>
      <c r="B111" s="41"/>
      <c r="C111" s="207" t="s">
        <v>367</v>
      </c>
      <c r="D111" s="207" t="s">
        <v>148</v>
      </c>
      <c r="E111" s="208" t="s">
        <v>3300</v>
      </c>
      <c r="F111" s="209" t="s">
        <v>3301</v>
      </c>
      <c r="G111" s="210" t="s">
        <v>252</v>
      </c>
      <c r="H111" s="211">
        <v>10</v>
      </c>
      <c r="I111" s="212"/>
      <c r="J111" s="213">
        <f>ROUND(I111*H111,2)</f>
        <v>0</v>
      </c>
      <c r="K111" s="209" t="s">
        <v>19</v>
      </c>
      <c r="L111" s="46"/>
      <c r="M111" s="214" t="s">
        <v>19</v>
      </c>
      <c r="N111" s="215" t="s">
        <v>44</v>
      </c>
      <c r="O111" s="86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8" t="s">
        <v>152</v>
      </c>
      <c r="AT111" s="218" t="s">
        <v>148</v>
      </c>
      <c r="AU111" s="218" t="s">
        <v>81</v>
      </c>
      <c r="AY111" s="19" t="s">
        <v>147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81</v>
      </c>
      <c r="BK111" s="219">
        <f>ROUND(I111*H111,2)</f>
        <v>0</v>
      </c>
      <c r="BL111" s="19" t="s">
        <v>152</v>
      </c>
      <c r="BM111" s="218" t="s">
        <v>3302</v>
      </c>
    </row>
    <row r="112" s="11" customFormat="1" ht="25.92" customHeight="1">
      <c r="A112" s="11"/>
      <c r="B112" s="193"/>
      <c r="C112" s="194"/>
      <c r="D112" s="195" t="s">
        <v>72</v>
      </c>
      <c r="E112" s="196" t="s">
        <v>569</v>
      </c>
      <c r="F112" s="196" t="s">
        <v>3303</v>
      </c>
      <c r="G112" s="194"/>
      <c r="H112" s="194"/>
      <c r="I112" s="197"/>
      <c r="J112" s="198">
        <f>BK112</f>
        <v>0</v>
      </c>
      <c r="K112" s="194"/>
      <c r="L112" s="199"/>
      <c r="M112" s="200"/>
      <c r="N112" s="201"/>
      <c r="O112" s="201"/>
      <c r="P112" s="202">
        <f>P113</f>
        <v>0</v>
      </c>
      <c r="Q112" s="201"/>
      <c r="R112" s="202">
        <f>R113</f>
        <v>0</v>
      </c>
      <c r="S112" s="201"/>
      <c r="T112" s="203">
        <f>T113</f>
        <v>0</v>
      </c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R112" s="204" t="s">
        <v>81</v>
      </c>
      <c r="AT112" s="205" t="s">
        <v>72</v>
      </c>
      <c r="AU112" s="205" t="s">
        <v>73</v>
      </c>
      <c r="AY112" s="204" t="s">
        <v>147</v>
      </c>
      <c r="BK112" s="206">
        <f>BK113</f>
        <v>0</v>
      </c>
    </row>
    <row r="113" s="2" customFormat="1" ht="21.75" customHeight="1">
      <c r="A113" s="40"/>
      <c r="B113" s="41"/>
      <c r="C113" s="207" t="s">
        <v>386</v>
      </c>
      <c r="D113" s="207" t="s">
        <v>148</v>
      </c>
      <c r="E113" s="208" t="s">
        <v>3304</v>
      </c>
      <c r="F113" s="209" t="s">
        <v>3305</v>
      </c>
      <c r="G113" s="210" t="s">
        <v>272</v>
      </c>
      <c r="H113" s="211">
        <v>0.80000000000000004</v>
      </c>
      <c r="I113" s="212"/>
      <c r="J113" s="213">
        <f>ROUND(I113*H113,2)</f>
        <v>0</v>
      </c>
      <c r="K113" s="209" t="s">
        <v>19</v>
      </c>
      <c r="L113" s="46"/>
      <c r="M113" s="214" t="s">
        <v>19</v>
      </c>
      <c r="N113" s="215" t="s">
        <v>44</v>
      </c>
      <c r="O113" s="86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8" t="s">
        <v>152</v>
      </c>
      <c r="AT113" s="218" t="s">
        <v>148</v>
      </c>
      <c r="AU113" s="218" t="s">
        <v>81</v>
      </c>
      <c r="AY113" s="19" t="s">
        <v>147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9" t="s">
        <v>81</v>
      </c>
      <c r="BK113" s="219">
        <f>ROUND(I113*H113,2)</f>
        <v>0</v>
      </c>
      <c r="BL113" s="19" t="s">
        <v>152</v>
      </c>
      <c r="BM113" s="218" t="s">
        <v>3306</v>
      </c>
    </row>
    <row r="114" s="11" customFormat="1" ht="25.92" customHeight="1">
      <c r="A114" s="11"/>
      <c r="B114" s="193"/>
      <c r="C114" s="194"/>
      <c r="D114" s="195" t="s">
        <v>72</v>
      </c>
      <c r="E114" s="196" t="s">
        <v>1197</v>
      </c>
      <c r="F114" s="196" t="s">
        <v>3307</v>
      </c>
      <c r="G114" s="194"/>
      <c r="H114" s="194"/>
      <c r="I114" s="197"/>
      <c r="J114" s="198">
        <f>BK114</f>
        <v>0</v>
      </c>
      <c r="K114" s="194"/>
      <c r="L114" s="199"/>
      <c r="M114" s="200"/>
      <c r="N114" s="201"/>
      <c r="O114" s="201"/>
      <c r="P114" s="202">
        <f>SUM(P115:P132)</f>
        <v>0</v>
      </c>
      <c r="Q114" s="201"/>
      <c r="R114" s="202">
        <f>SUM(R115:R132)</f>
        <v>0</v>
      </c>
      <c r="S114" s="201"/>
      <c r="T114" s="203">
        <f>SUM(T115:T132)</f>
        <v>0</v>
      </c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R114" s="204" t="s">
        <v>81</v>
      </c>
      <c r="AT114" s="205" t="s">
        <v>72</v>
      </c>
      <c r="AU114" s="205" t="s">
        <v>73</v>
      </c>
      <c r="AY114" s="204" t="s">
        <v>147</v>
      </c>
      <c r="BK114" s="206">
        <f>SUM(BK115:BK132)</f>
        <v>0</v>
      </c>
    </row>
    <row r="115" s="2" customFormat="1" ht="24.15" customHeight="1">
      <c r="A115" s="40"/>
      <c r="B115" s="41"/>
      <c r="C115" s="207" t="s">
        <v>397</v>
      </c>
      <c r="D115" s="207" t="s">
        <v>148</v>
      </c>
      <c r="E115" s="208" t="s">
        <v>3308</v>
      </c>
      <c r="F115" s="209" t="s">
        <v>3309</v>
      </c>
      <c r="G115" s="210" t="s">
        <v>429</v>
      </c>
      <c r="H115" s="211">
        <v>1</v>
      </c>
      <c r="I115" s="212"/>
      <c r="J115" s="213">
        <f>ROUND(I115*H115,2)</f>
        <v>0</v>
      </c>
      <c r="K115" s="209" t="s">
        <v>19</v>
      </c>
      <c r="L115" s="46"/>
      <c r="M115" s="214" t="s">
        <v>19</v>
      </c>
      <c r="N115" s="215" t="s">
        <v>44</v>
      </c>
      <c r="O115" s="86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8" t="s">
        <v>152</v>
      </c>
      <c r="AT115" s="218" t="s">
        <v>148</v>
      </c>
      <c r="AU115" s="218" t="s">
        <v>81</v>
      </c>
      <c r="AY115" s="19" t="s">
        <v>147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19" t="s">
        <v>81</v>
      </c>
      <c r="BK115" s="219">
        <f>ROUND(I115*H115,2)</f>
        <v>0</v>
      </c>
      <c r="BL115" s="19" t="s">
        <v>152</v>
      </c>
      <c r="BM115" s="218" t="s">
        <v>3310</v>
      </c>
    </row>
    <row r="116" s="2" customFormat="1" ht="16.5" customHeight="1">
      <c r="A116" s="40"/>
      <c r="B116" s="41"/>
      <c r="C116" s="207" t="s">
        <v>7</v>
      </c>
      <c r="D116" s="207" t="s">
        <v>148</v>
      </c>
      <c r="E116" s="208" t="s">
        <v>3311</v>
      </c>
      <c r="F116" s="209" t="s">
        <v>3312</v>
      </c>
      <c r="G116" s="210" t="s">
        <v>252</v>
      </c>
      <c r="H116" s="211">
        <v>10</v>
      </c>
      <c r="I116" s="212"/>
      <c r="J116" s="213">
        <f>ROUND(I116*H116,2)</f>
        <v>0</v>
      </c>
      <c r="K116" s="209" t="s">
        <v>19</v>
      </c>
      <c r="L116" s="46"/>
      <c r="M116" s="214" t="s">
        <v>19</v>
      </c>
      <c r="N116" s="215" t="s">
        <v>44</v>
      </c>
      <c r="O116" s="86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8" t="s">
        <v>152</v>
      </c>
      <c r="AT116" s="218" t="s">
        <v>148</v>
      </c>
      <c r="AU116" s="218" t="s">
        <v>81</v>
      </c>
      <c r="AY116" s="19" t="s">
        <v>147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9" t="s">
        <v>81</v>
      </c>
      <c r="BK116" s="219">
        <f>ROUND(I116*H116,2)</f>
        <v>0</v>
      </c>
      <c r="BL116" s="19" t="s">
        <v>152</v>
      </c>
      <c r="BM116" s="218" t="s">
        <v>3313</v>
      </c>
    </row>
    <row r="117" s="2" customFormat="1" ht="16.5" customHeight="1">
      <c r="A117" s="40"/>
      <c r="B117" s="41"/>
      <c r="C117" s="207" t="s">
        <v>410</v>
      </c>
      <c r="D117" s="207" t="s">
        <v>148</v>
      </c>
      <c r="E117" s="208" t="s">
        <v>3314</v>
      </c>
      <c r="F117" s="209" t="s">
        <v>3315</v>
      </c>
      <c r="G117" s="210" t="s">
        <v>252</v>
      </c>
      <c r="H117" s="211">
        <v>10</v>
      </c>
      <c r="I117" s="212"/>
      <c r="J117" s="213">
        <f>ROUND(I117*H117,2)</f>
        <v>0</v>
      </c>
      <c r="K117" s="209" t="s">
        <v>19</v>
      </c>
      <c r="L117" s="46"/>
      <c r="M117" s="214" t="s">
        <v>19</v>
      </c>
      <c r="N117" s="215" t="s">
        <v>44</v>
      </c>
      <c r="O117" s="86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8" t="s">
        <v>152</v>
      </c>
      <c r="AT117" s="218" t="s">
        <v>148</v>
      </c>
      <c r="AU117" s="218" t="s">
        <v>81</v>
      </c>
      <c r="AY117" s="19" t="s">
        <v>147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19" t="s">
        <v>81</v>
      </c>
      <c r="BK117" s="219">
        <f>ROUND(I117*H117,2)</f>
        <v>0</v>
      </c>
      <c r="BL117" s="19" t="s">
        <v>152</v>
      </c>
      <c r="BM117" s="218" t="s">
        <v>3316</v>
      </c>
    </row>
    <row r="118" s="2" customFormat="1" ht="21.75" customHeight="1">
      <c r="A118" s="40"/>
      <c r="B118" s="41"/>
      <c r="C118" s="207" t="s">
        <v>417</v>
      </c>
      <c r="D118" s="207" t="s">
        <v>148</v>
      </c>
      <c r="E118" s="208" t="s">
        <v>3317</v>
      </c>
      <c r="F118" s="209" t="s">
        <v>3318</v>
      </c>
      <c r="G118" s="210" t="s">
        <v>3319</v>
      </c>
      <c r="H118" s="211">
        <v>1</v>
      </c>
      <c r="I118" s="212"/>
      <c r="J118" s="213">
        <f>ROUND(I118*H118,2)</f>
        <v>0</v>
      </c>
      <c r="K118" s="209" t="s">
        <v>19</v>
      </c>
      <c r="L118" s="46"/>
      <c r="M118" s="214" t="s">
        <v>19</v>
      </c>
      <c r="N118" s="215" t="s">
        <v>44</v>
      </c>
      <c r="O118" s="86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8" t="s">
        <v>152</v>
      </c>
      <c r="AT118" s="218" t="s">
        <v>148</v>
      </c>
      <c r="AU118" s="218" t="s">
        <v>81</v>
      </c>
      <c r="AY118" s="19" t="s">
        <v>147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19" t="s">
        <v>81</v>
      </c>
      <c r="BK118" s="219">
        <f>ROUND(I118*H118,2)</f>
        <v>0</v>
      </c>
      <c r="BL118" s="19" t="s">
        <v>152</v>
      </c>
      <c r="BM118" s="218" t="s">
        <v>3320</v>
      </c>
    </row>
    <row r="119" s="2" customFormat="1" ht="21.75" customHeight="1">
      <c r="A119" s="40"/>
      <c r="B119" s="41"/>
      <c r="C119" s="207" t="s">
        <v>426</v>
      </c>
      <c r="D119" s="207" t="s">
        <v>148</v>
      </c>
      <c r="E119" s="208" t="s">
        <v>3321</v>
      </c>
      <c r="F119" s="209" t="s">
        <v>3322</v>
      </c>
      <c r="G119" s="210" t="s">
        <v>1510</v>
      </c>
      <c r="H119" s="211">
        <v>1</v>
      </c>
      <c r="I119" s="212"/>
      <c r="J119" s="213">
        <f>ROUND(I119*H119,2)</f>
        <v>0</v>
      </c>
      <c r="K119" s="209" t="s">
        <v>19</v>
      </c>
      <c r="L119" s="46"/>
      <c r="M119" s="214" t="s">
        <v>19</v>
      </c>
      <c r="N119" s="215" t="s">
        <v>44</v>
      </c>
      <c r="O119" s="86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8" t="s">
        <v>152</v>
      </c>
      <c r="AT119" s="218" t="s">
        <v>148</v>
      </c>
      <c r="AU119" s="218" t="s">
        <v>81</v>
      </c>
      <c r="AY119" s="19" t="s">
        <v>147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19" t="s">
        <v>81</v>
      </c>
      <c r="BK119" s="219">
        <f>ROUND(I119*H119,2)</f>
        <v>0</v>
      </c>
      <c r="BL119" s="19" t="s">
        <v>152</v>
      </c>
      <c r="BM119" s="218" t="s">
        <v>3323</v>
      </c>
    </row>
    <row r="120" s="2" customFormat="1" ht="16.5" customHeight="1">
      <c r="A120" s="40"/>
      <c r="B120" s="41"/>
      <c r="C120" s="207" t="s">
        <v>433</v>
      </c>
      <c r="D120" s="207" t="s">
        <v>148</v>
      </c>
      <c r="E120" s="208" t="s">
        <v>3324</v>
      </c>
      <c r="F120" s="209" t="s">
        <v>3325</v>
      </c>
      <c r="G120" s="210" t="s">
        <v>3319</v>
      </c>
      <c r="H120" s="211">
        <v>10</v>
      </c>
      <c r="I120" s="212"/>
      <c r="J120" s="213">
        <f>ROUND(I120*H120,2)</f>
        <v>0</v>
      </c>
      <c r="K120" s="209" t="s">
        <v>19</v>
      </c>
      <c r="L120" s="46"/>
      <c r="M120" s="214" t="s">
        <v>19</v>
      </c>
      <c r="N120" s="215" t="s">
        <v>44</v>
      </c>
      <c r="O120" s="86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8" t="s">
        <v>152</v>
      </c>
      <c r="AT120" s="218" t="s">
        <v>148</v>
      </c>
      <c r="AU120" s="218" t="s">
        <v>81</v>
      </c>
      <c r="AY120" s="19" t="s">
        <v>147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9" t="s">
        <v>81</v>
      </c>
      <c r="BK120" s="219">
        <f>ROUND(I120*H120,2)</f>
        <v>0</v>
      </c>
      <c r="BL120" s="19" t="s">
        <v>152</v>
      </c>
      <c r="BM120" s="218" t="s">
        <v>3326</v>
      </c>
    </row>
    <row r="121" s="2" customFormat="1" ht="16.5" customHeight="1">
      <c r="A121" s="40"/>
      <c r="B121" s="41"/>
      <c r="C121" s="207" t="s">
        <v>439</v>
      </c>
      <c r="D121" s="207" t="s">
        <v>148</v>
      </c>
      <c r="E121" s="208" t="s">
        <v>3327</v>
      </c>
      <c r="F121" s="209" t="s">
        <v>3328</v>
      </c>
      <c r="G121" s="210" t="s">
        <v>429</v>
      </c>
      <c r="H121" s="211">
        <v>1</v>
      </c>
      <c r="I121" s="212"/>
      <c r="J121" s="213">
        <f>ROUND(I121*H121,2)</f>
        <v>0</v>
      </c>
      <c r="K121" s="209" t="s">
        <v>19</v>
      </c>
      <c r="L121" s="46"/>
      <c r="M121" s="214" t="s">
        <v>19</v>
      </c>
      <c r="N121" s="215" t="s">
        <v>44</v>
      </c>
      <c r="O121" s="86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8" t="s">
        <v>152</v>
      </c>
      <c r="AT121" s="218" t="s">
        <v>148</v>
      </c>
      <c r="AU121" s="218" t="s">
        <v>81</v>
      </c>
      <c r="AY121" s="19" t="s">
        <v>147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19" t="s">
        <v>81</v>
      </c>
      <c r="BK121" s="219">
        <f>ROUND(I121*H121,2)</f>
        <v>0</v>
      </c>
      <c r="BL121" s="19" t="s">
        <v>152</v>
      </c>
      <c r="BM121" s="218" t="s">
        <v>3329</v>
      </c>
    </row>
    <row r="122" s="2" customFormat="1" ht="24.15" customHeight="1">
      <c r="A122" s="40"/>
      <c r="B122" s="41"/>
      <c r="C122" s="207" t="s">
        <v>444</v>
      </c>
      <c r="D122" s="207" t="s">
        <v>148</v>
      </c>
      <c r="E122" s="208" t="s">
        <v>3330</v>
      </c>
      <c r="F122" s="209" t="s">
        <v>3331</v>
      </c>
      <c r="G122" s="210" t="s">
        <v>429</v>
      </c>
      <c r="H122" s="211">
        <v>1</v>
      </c>
      <c r="I122" s="212"/>
      <c r="J122" s="213">
        <f>ROUND(I122*H122,2)</f>
        <v>0</v>
      </c>
      <c r="K122" s="209" t="s">
        <v>19</v>
      </c>
      <c r="L122" s="46"/>
      <c r="M122" s="214" t="s">
        <v>19</v>
      </c>
      <c r="N122" s="215" t="s">
        <v>44</v>
      </c>
      <c r="O122" s="86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8" t="s">
        <v>152</v>
      </c>
      <c r="AT122" s="218" t="s">
        <v>148</v>
      </c>
      <c r="AU122" s="218" t="s">
        <v>81</v>
      </c>
      <c r="AY122" s="19" t="s">
        <v>147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19" t="s">
        <v>81</v>
      </c>
      <c r="BK122" s="219">
        <f>ROUND(I122*H122,2)</f>
        <v>0</v>
      </c>
      <c r="BL122" s="19" t="s">
        <v>152</v>
      </c>
      <c r="BM122" s="218" t="s">
        <v>3332</v>
      </c>
    </row>
    <row r="123" s="2" customFormat="1" ht="21.75" customHeight="1">
      <c r="A123" s="40"/>
      <c r="B123" s="41"/>
      <c r="C123" s="207" t="s">
        <v>450</v>
      </c>
      <c r="D123" s="207" t="s">
        <v>148</v>
      </c>
      <c r="E123" s="208" t="s">
        <v>3333</v>
      </c>
      <c r="F123" s="209" t="s">
        <v>3334</v>
      </c>
      <c r="G123" s="210" t="s">
        <v>429</v>
      </c>
      <c r="H123" s="211">
        <v>10.15</v>
      </c>
      <c r="I123" s="212"/>
      <c r="J123" s="213">
        <f>ROUND(I123*H123,2)</f>
        <v>0</v>
      </c>
      <c r="K123" s="209" t="s">
        <v>19</v>
      </c>
      <c r="L123" s="46"/>
      <c r="M123" s="214" t="s">
        <v>19</v>
      </c>
      <c r="N123" s="215" t="s">
        <v>44</v>
      </c>
      <c r="O123" s="86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8" t="s">
        <v>152</v>
      </c>
      <c r="AT123" s="218" t="s">
        <v>148</v>
      </c>
      <c r="AU123" s="218" t="s">
        <v>81</v>
      </c>
      <c r="AY123" s="19" t="s">
        <v>147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9" t="s">
        <v>81</v>
      </c>
      <c r="BK123" s="219">
        <f>ROUND(I123*H123,2)</f>
        <v>0</v>
      </c>
      <c r="BL123" s="19" t="s">
        <v>152</v>
      </c>
      <c r="BM123" s="218" t="s">
        <v>3335</v>
      </c>
    </row>
    <row r="124" s="2" customFormat="1" ht="16.5" customHeight="1">
      <c r="A124" s="40"/>
      <c r="B124" s="41"/>
      <c r="C124" s="207" t="s">
        <v>455</v>
      </c>
      <c r="D124" s="207" t="s">
        <v>148</v>
      </c>
      <c r="E124" s="208" t="s">
        <v>3336</v>
      </c>
      <c r="F124" s="209" t="s">
        <v>3337</v>
      </c>
      <c r="G124" s="210" t="s">
        <v>252</v>
      </c>
      <c r="H124" s="211">
        <v>10</v>
      </c>
      <c r="I124" s="212"/>
      <c r="J124" s="213">
        <f>ROUND(I124*H124,2)</f>
        <v>0</v>
      </c>
      <c r="K124" s="209" t="s">
        <v>19</v>
      </c>
      <c r="L124" s="46"/>
      <c r="M124" s="214" t="s">
        <v>19</v>
      </c>
      <c r="N124" s="215" t="s">
        <v>44</v>
      </c>
      <c r="O124" s="86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8" t="s">
        <v>152</v>
      </c>
      <c r="AT124" s="218" t="s">
        <v>148</v>
      </c>
      <c r="AU124" s="218" t="s">
        <v>81</v>
      </c>
      <c r="AY124" s="19" t="s">
        <v>147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9" t="s">
        <v>81</v>
      </c>
      <c r="BK124" s="219">
        <f>ROUND(I124*H124,2)</f>
        <v>0</v>
      </c>
      <c r="BL124" s="19" t="s">
        <v>152</v>
      </c>
      <c r="BM124" s="218" t="s">
        <v>3338</v>
      </c>
    </row>
    <row r="125" s="2" customFormat="1" ht="21.75" customHeight="1">
      <c r="A125" s="40"/>
      <c r="B125" s="41"/>
      <c r="C125" s="207" t="s">
        <v>461</v>
      </c>
      <c r="D125" s="207" t="s">
        <v>148</v>
      </c>
      <c r="E125" s="208" t="s">
        <v>3339</v>
      </c>
      <c r="F125" s="209" t="s">
        <v>3340</v>
      </c>
      <c r="G125" s="210" t="s">
        <v>429</v>
      </c>
      <c r="H125" s="211">
        <v>1</v>
      </c>
      <c r="I125" s="212"/>
      <c r="J125" s="213">
        <f>ROUND(I125*H125,2)</f>
        <v>0</v>
      </c>
      <c r="K125" s="209" t="s">
        <v>19</v>
      </c>
      <c r="L125" s="46"/>
      <c r="M125" s="214" t="s">
        <v>19</v>
      </c>
      <c r="N125" s="215" t="s">
        <v>44</v>
      </c>
      <c r="O125" s="86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8" t="s">
        <v>152</v>
      </c>
      <c r="AT125" s="218" t="s">
        <v>148</v>
      </c>
      <c r="AU125" s="218" t="s">
        <v>81</v>
      </c>
      <c r="AY125" s="19" t="s">
        <v>147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19" t="s">
        <v>81</v>
      </c>
      <c r="BK125" s="219">
        <f>ROUND(I125*H125,2)</f>
        <v>0</v>
      </c>
      <c r="BL125" s="19" t="s">
        <v>152</v>
      </c>
      <c r="BM125" s="218" t="s">
        <v>3341</v>
      </c>
    </row>
    <row r="126" s="2" customFormat="1" ht="16.5" customHeight="1">
      <c r="A126" s="40"/>
      <c r="B126" s="41"/>
      <c r="C126" s="207" t="s">
        <v>468</v>
      </c>
      <c r="D126" s="207" t="s">
        <v>148</v>
      </c>
      <c r="E126" s="208" t="s">
        <v>3342</v>
      </c>
      <c r="F126" s="209" t="s">
        <v>3343</v>
      </c>
      <c r="G126" s="210" t="s">
        <v>429</v>
      </c>
      <c r="H126" s="211">
        <v>1</v>
      </c>
      <c r="I126" s="212"/>
      <c r="J126" s="213">
        <f>ROUND(I126*H126,2)</f>
        <v>0</v>
      </c>
      <c r="K126" s="209" t="s">
        <v>19</v>
      </c>
      <c r="L126" s="46"/>
      <c r="M126" s="214" t="s">
        <v>19</v>
      </c>
      <c r="N126" s="215" t="s">
        <v>44</v>
      </c>
      <c r="O126" s="86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8" t="s">
        <v>152</v>
      </c>
      <c r="AT126" s="218" t="s">
        <v>148</v>
      </c>
      <c r="AU126" s="218" t="s">
        <v>81</v>
      </c>
      <c r="AY126" s="19" t="s">
        <v>147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19" t="s">
        <v>81</v>
      </c>
      <c r="BK126" s="219">
        <f>ROUND(I126*H126,2)</f>
        <v>0</v>
      </c>
      <c r="BL126" s="19" t="s">
        <v>152</v>
      </c>
      <c r="BM126" s="218" t="s">
        <v>3344</v>
      </c>
    </row>
    <row r="127" s="2" customFormat="1" ht="16.5" customHeight="1">
      <c r="A127" s="40"/>
      <c r="B127" s="41"/>
      <c r="C127" s="207" t="s">
        <v>474</v>
      </c>
      <c r="D127" s="207" t="s">
        <v>148</v>
      </c>
      <c r="E127" s="208" t="s">
        <v>3345</v>
      </c>
      <c r="F127" s="209" t="s">
        <v>3346</v>
      </c>
      <c r="G127" s="210" t="s">
        <v>429</v>
      </c>
      <c r="H127" s="211">
        <v>1</v>
      </c>
      <c r="I127" s="212"/>
      <c r="J127" s="213">
        <f>ROUND(I127*H127,2)</f>
        <v>0</v>
      </c>
      <c r="K127" s="209" t="s">
        <v>19</v>
      </c>
      <c r="L127" s="46"/>
      <c r="M127" s="214" t="s">
        <v>19</v>
      </c>
      <c r="N127" s="215" t="s">
        <v>44</v>
      </c>
      <c r="O127" s="86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8" t="s">
        <v>152</v>
      </c>
      <c r="AT127" s="218" t="s">
        <v>148</v>
      </c>
      <c r="AU127" s="218" t="s">
        <v>81</v>
      </c>
      <c r="AY127" s="19" t="s">
        <v>147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19" t="s">
        <v>81</v>
      </c>
      <c r="BK127" s="219">
        <f>ROUND(I127*H127,2)</f>
        <v>0</v>
      </c>
      <c r="BL127" s="19" t="s">
        <v>152</v>
      </c>
      <c r="BM127" s="218" t="s">
        <v>3347</v>
      </c>
    </row>
    <row r="128" s="2" customFormat="1" ht="24.15" customHeight="1">
      <c r="A128" s="40"/>
      <c r="B128" s="41"/>
      <c r="C128" s="207" t="s">
        <v>480</v>
      </c>
      <c r="D128" s="207" t="s">
        <v>148</v>
      </c>
      <c r="E128" s="208" t="s">
        <v>3348</v>
      </c>
      <c r="F128" s="209" t="s">
        <v>3349</v>
      </c>
      <c r="G128" s="210" t="s">
        <v>429</v>
      </c>
      <c r="H128" s="211">
        <v>1</v>
      </c>
      <c r="I128" s="212"/>
      <c r="J128" s="213">
        <f>ROUND(I128*H128,2)</f>
        <v>0</v>
      </c>
      <c r="K128" s="209" t="s">
        <v>19</v>
      </c>
      <c r="L128" s="46"/>
      <c r="M128" s="214" t="s">
        <v>19</v>
      </c>
      <c r="N128" s="215" t="s">
        <v>44</v>
      </c>
      <c r="O128" s="86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8" t="s">
        <v>152</v>
      </c>
      <c r="AT128" s="218" t="s">
        <v>148</v>
      </c>
      <c r="AU128" s="218" t="s">
        <v>81</v>
      </c>
      <c r="AY128" s="19" t="s">
        <v>147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9" t="s">
        <v>81</v>
      </c>
      <c r="BK128" s="219">
        <f>ROUND(I128*H128,2)</f>
        <v>0</v>
      </c>
      <c r="BL128" s="19" t="s">
        <v>152</v>
      </c>
      <c r="BM128" s="218" t="s">
        <v>3350</v>
      </c>
    </row>
    <row r="129" s="2" customFormat="1" ht="16.5" customHeight="1">
      <c r="A129" s="40"/>
      <c r="B129" s="41"/>
      <c r="C129" s="207" t="s">
        <v>490</v>
      </c>
      <c r="D129" s="207" t="s">
        <v>148</v>
      </c>
      <c r="E129" s="208" t="s">
        <v>3351</v>
      </c>
      <c r="F129" s="209" t="s">
        <v>3352</v>
      </c>
      <c r="G129" s="210" t="s">
        <v>429</v>
      </c>
      <c r="H129" s="211">
        <v>1</v>
      </c>
      <c r="I129" s="212"/>
      <c r="J129" s="213">
        <f>ROUND(I129*H129,2)</f>
        <v>0</v>
      </c>
      <c r="K129" s="209" t="s">
        <v>19</v>
      </c>
      <c r="L129" s="46"/>
      <c r="M129" s="214" t="s">
        <v>19</v>
      </c>
      <c r="N129" s="215" t="s">
        <v>44</v>
      </c>
      <c r="O129" s="86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8" t="s">
        <v>152</v>
      </c>
      <c r="AT129" s="218" t="s">
        <v>148</v>
      </c>
      <c r="AU129" s="218" t="s">
        <v>81</v>
      </c>
      <c r="AY129" s="19" t="s">
        <v>147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19" t="s">
        <v>81</v>
      </c>
      <c r="BK129" s="219">
        <f>ROUND(I129*H129,2)</f>
        <v>0</v>
      </c>
      <c r="BL129" s="19" t="s">
        <v>152</v>
      </c>
      <c r="BM129" s="218" t="s">
        <v>3353</v>
      </c>
    </row>
    <row r="130" s="2" customFormat="1" ht="16.5" customHeight="1">
      <c r="A130" s="40"/>
      <c r="B130" s="41"/>
      <c r="C130" s="207" t="s">
        <v>496</v>
      </c>
      <c r="D130" s="207" t="s">
        <v>148</v>
      </c>
      <c r="E130" s="208" t="s">
        <v>3354</v>
      </c>
      <c r="F130" s="209" t="s">
        <v>3355</v>
      </c>
      <c r="G130" s="210" t="s">
        <v>429</v>
      </c>
      <c r="H130" s="211">
        <v>1</v>
      </c>
      <c r="I130" s="212"/>
      <c r="J130" s="213">
        <f>ROUND(I130*H130,2)</f>
        <v>0</v>
      </c>
      <c r="K130" s="209" t="s">
        <v>19</v>
      </c>
      <c r="L130" s="46"/>
      <c r="M130" s="214" t="s">
        <v>19</v>
      </c>
      <c r="N130" s="215" t="s">
        <v>44</v>
      </c>
      <c r="O130" s="86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8" t="s">
        <v>152</v>
      </c>
      <c r="AT130" s="218" t="s">
        <v>148</v>
      </c>
      <c r="AU130" s="218" t="s">
        <v>81</v>
      </c>
      <c r="AY130" s="19" t="s">
        <v>147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9" t="s">
        <v>81</v>
      </c>
      <c r="BK130" s="219">
        <f>ROUND(I130*H130,2)</f>
        <v>0</v>
      </c>
      <c r="BL130" s="19" t="s">
        <v>152</v>
      </c>
      <c r="BM130" s="218" t="s">
        <v>3356</v>
      </c>
    </row>
    <row r="131" s="2" customFormat="1" ht="16.5" customHeight="1">
      <c r="A131" s="40"/>
      <c r="B131" s="41"/>
      <c r="C131" s="207" t="s">
        <v>503</v>
      </c>
      <c r="D131" s="207" t="s">
        <v>148</v>
      </c>
      <c r="E131" s="208" t="s">
        <v>3357</v>
      </c>
      <c r="F131" s="209" t="s">
        <v>3358</v>
      </c>
      <c r="G131" s="210" t="s">
        <v>429</v>
      </c>
      <c r="H131" s="211">
        <v>1</v>
      </c>
      <c r="I131" s="212"/>
      <c r="J131" s="213">
        <f>ROUND(I131*H131,2)</f>
        <v>0</v>
      </c>
      <c r="K131" s="209" t="s">
        <v>19</v>
      </c>
      <c r="L131" s="46"/>
      <c r="M131" s="214" t="s">
        <v>19</v>
      </c>
      <c r="N131" s="215" t="s">
        <v>44</v>
      </c>
      <c r="O131" s="86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8" t="s">
        <v>152</v>
      </c>
      <c r="AT131" s="218" t="s">
        <v>148</v>
      </c>
      <c r="AU131" s="218" t="s">
        <v>81</v>
      </c>
      <c r="AY131" s="19" t="s">
        <v>147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19" t="s">
        <v>81</v>
      </c>
      <c r="BK131" s="219">
        <f>ROUND(I131*H131,2)</f>
        <v>0</v>
      </c>
      <c r="BL131" s="19" t="s">
        <v>152</v>
      </c>
      <c r="BM131" s="218" t="s">
        <v>3359</v>
      </c>
    </row>
    <row r="132" s="2" customFormat="1" ht="16.5" customHeight="1">
      <c r="A132" s="40"/>
      <c r="B132" s="41"/>
      <c r="C132" s="207" t="s">
        <v>511</v>
      </c>
      <c r="D132" s="207" t="s">
        <v>148</v>
      </c>
      <c r="E132" s="208" t="s">
        <v>3360</v>
      </c>
      <c r="F132" s="209" t="s">
        <v>3361</v>
      </c>
      <c r="G132" s="210" t="s">
        <v>436</v>
      </c>
      <c r="H132" s="211">
        <v>7.9560000000000004</v>
      </c>
      <c r="I132" s="212"/>
      <c r="J132" s="213">
        <f>ROUND(I132*H132,2)</f>
        <v>0</v>
      </c>
      <c r="K132" s="209" t="s">
        <v>19</v>
      </c>
      <c r="L132" s="46"/>
      <c r="M132" s="214" t="s">
        <v>19</v>
      </c>
      <c r="N132" s="215" t="s">
        <v>44</v>
      </c>
      <c r="O132" s="86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8" t="s">
        <v>152</v>
      </c>
      <c r="AT132" s="218" t="s">
        <v>148</v>
      </c>
      <c r="AU132" s="218" t="s">
        <v>81</v>
      </c>
      <c r="AY132" s="19" t="s">
        <v>147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19" t="s">
        <v>81</v>
      </c>
      <c r="BK132" s="219">
        <f>ROUND(I132*H132,2)</f>
        <v>0</v>
      </c>
      <c r="BL132" s="19" t="s">
        <v>152</v>
      </c>
      <c r="BM132" s="218" t="s">
        <v>3362</v>
      </c>
    </row>
    <row r="133" s="11" customFormat="1" ht="25.92" customHeight="1">
      <c r="A133" s="11"/>
      <c r="B133" s="193"/>
      <c r="C133" s="194"/>
      <c r="D133" s="195" t="s">
        <v>72</v>
      </c>
      <c r="E133" s="196" t="s">
        <v>2777</v>
      </c>
      <c r="F133" s="196" t="s">
        <v>2778</v>
      </c>
      <c r="G133" s="194"/>
      <c r="H133" s="194"/>
      <c r="I133" s="197"/>
      <c r="J133" s="198">
        <f>BK133</f>
        <v>0</v>
      </c>
      <c r="K133" s="194"/>
      <c r="L133" s="199"/>
      <c r="M133" s="200"/>
      <c r="N133" s="201"/>
      <c r="O133" s="201"/>
      <c r="P133" s="202">
        <f>SUM(P134:P150)</f>
        <v>0</v>
      </c>
      <c r="Q133" s="201"/>
      <c r="R133" s="202">
        <f>SUM(R134:R150)</f>
        <v>0</v>
      </c>
      <c r="S133" s="201"/>
      <c r="T133" s="203">
        <f>SUM(T134:T150)</f>
        <v>0</v>
      </c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R133" s="204" t="s">
        <v>83</v>
      </c>
      <c r="AT133" s="205" t="s">
        <v>72</v>
      </c>
      <c r="AU133" s="205" t="s">
        <v>73</v>
      </c>
      <c r="AY133" s="204" t="s">
        <v>147</v>
      </c>
      <c r="BK133" s="206">
        <f>SUM(BK134:BK150)</f>
        <v>0</v>
      </c>
    </row>
    <row r="134" s="2" customFormat="1" ht="24.15" customHeight="1">
      <c r="A134" s="40"/>
      <c r="B134" s="41"/>
      <c r="C134" s="207" t="s">
        <v>518</v>
      </c>
      <c r="D134" s="207" t="s">
        <v>148</v>
      </c>
      <c r="E134" s="208" t="s">
        <v>2803</v>
      </c>
      <c r="F134" s="209" t="s">
        <v>3363</v>
      </c>
      <c r="G134" s="210" t="s">
        <v>252</v>
      </c>
      <c r="H134" s="211">
        <v>7</v>
      </c>
      <c r="I134" s="212"/>
      <c r="J134" s="213">
        <f>ROUND(I134*H134,2)</f>
        <v>0</v>
      </c>
      <c r="K134" s="209" t="s">
        <v>19</v>
      </c>
      <c r="L134" s="46"/>
      <c r="M134" s="214" t="s">
        <v>19</v>
      </c>
      <c r="N134" s="215" t="s">
        <v>44</v>
      </c>
      <c r="O134" s="86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8" t="s">
        <v>321</v>
      </c>
      <c r="AT134" s="218" t="s">
        <v>148</v>
      </c>
      <c r="AU134" s="218" t="s">
        <v>81</v>
      </c>
      <c r="AY134" s="19" t="s">
        <v>147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19" t="s">
        <v>81</v>
      </c>
      <c r="BK134" s="219">
        <f>ROUND(I134*H134,2)</f>
        <v>0</v>
      </c>
      <c r="BL134" s="19" t="s">
        <v>321</v>
      </c>
      <c r="BM134" s="218" t="s">
        <v>3364</v>
      </c>
    </row>
    <row r="135" s="2" customFormat="1" ht="24.15" customHeight="1">
      <c r="A135" s="40"/>
      <c r="B135" s="41"/>
      <c r="C135" s="207" t="s">
        <v>529</v>
      </c>
      <c r="D135" s="207" t="s">
        <v>148</v>
      </c>
      <c r="E135" s="208" t="s">
        <v>2812</v>
      </c>
      <c r="F135" s="209" t="s">
        <v>3365</v>
      </c>
      <c r="G135" s="210" t="s">
        <v>252</v>
      </c>
      <c r="H135" s="211">
        <v>6</v>
      </c>
      <c r="I135" s="212"/>
      <c r="J135" s="213">
        <f>ROUND(I135*H135,2)</f>
        <v>0</v>
      </c>
      <c r="K135" s="209" t="s">
        <v>19</v>
      </c>
      <c r="L135" s="46"/>
      <c r="M135" s="214" t="s">
        <v>19</v>
      </c>
      <c r="N135" s="215" t="s">
        <v>44</v>
      </c>
      <c r="O135" s="86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8" t="s">
        <v>321</v>
      </c>
      <c r="AT135" s="218" t="s">
        <v>148</v>
      </c>
      <c r="AU135" s="218" t="s">
        <v>81</v>
      </c>
      <c r="AY135" s="19" t="s">
        <v>147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19" t="s">
        <v>81</v>
      </c>
      <c r="BK135" s="219">
        <f>ROUND(I135*H135,2)</f>
        <v>0</v>
      </c>
      <c r="BL135" s="19" t="s">
        <v>321</v>
      </c>
      <c r="BM135" s="218" t="s">
        <v>3366</v>
      </c>
    </row>
    <row r="136" s="2" customFormat="1" ht="24.15" customHeight="1">
      <c r="A136" s="40"/>
      <c r="B136" s="41"/>
      <c r="C136" s="207" t="s">
        <v>535</v>
      </c>
      <c r="D136" s="207" t="s">
        <v>148</v>
      </c>
      <c r="E136" s="208" t="s">
        <v>2815</v>
      </c>
      <c r="F136" s="209" t="s">
        <v>3367</v>
      </c>
      <c r="G136" s="210" t="s">
        <v>252</v>
      </c>
      <c r="H136" s="211">
        <v>9</v>
      </c>
      <c r="I136" s="212"/>
      <c r="J136" s="213">
        <f>ROUND(I136*H136,2)</f>
        <v>0</v>
      </c>
      <c r="K136" s="209" t="s">
        <v>19</v>
      </c>
      <c r="L136" s="46"/>
      <c r="M136" s="214" t="s">
        <v>19</v>
      </c>
      <c r="N136" s="215" t="s">
        <v>44</v>
      </c>
      <c r="O136" s="86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8" t="s">
        <v>321</v>
      </c>
      <c r="AT136" s="218" t="s">
        <v>148</v>
      </c>
      <c r="AU136" s="218" t="s">
        <v>81</v>
      </c>
      <c r="AY136" s="19" t="s">
        <v>147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19" t="s">
        <v>81</v>
      </c>
      <c r="BK136" s="219">
        <f>ROUND(I136*H136,2)</f>
        <v>0</v>
      </c>
      <c r="BL136" s="19" t="s">
        <v>321</v>
      </c>
      <c r="BM136" s="218" t="s">
        <v>3368</v>
      </c>
    </row>
    <row r="137" s="2" customFormat="1" ht="24.15" customHeight="1">
      <c r="A137" s="40"/>
      <c r="B137" s="41"/>
      <c r="C137" s="207" t="s">
        <v>541</v>
      </c>
      <c r="D137" s="207" t="s">
        <v>148</v>
      </c>
      <c r="E137" s="208" t="s">
        <v>2818</v>
      </c>
      <c r="F137" s="209" t="s">
        <v>3369</v>
      </c>
      <c r="G137" s="210" t="s">
        <v>252</v>
      </c>
      <c r="H137" s="211">
        <v>10.5</v>
      </c>
      <c r="I137" s="212"/>
      <c r="J137" s="213">
        <f>ROUND(I137*H137,2)</f>
        <v>0</v>
      </c>
      <c r="K137" s="209" t="s">
        <v>19</v>
      </c>
      <c r="L137" s="46"/>
      <c r="M137" s="214" t="s">
        <v>19</v>
      </c>
      <c r="N137" s="215" t="s">
        <v>44</v>
      </c>
      <c r="O137" s="86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8" t="s">
        <v>321</v>
      </c>
      <c r="AT137" s="218" t="s">
        <v>148</v>
      </c>
      <c r="AU137" s="218" t="s">
        <v>81</v>
      </c>
      <c r="AY137" s="19" t="s">
        <v>147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19" t="s">
        <v>81</v>
      </c>
      <c r="BK137" s="219">
        <f>ROUND(I137*H137,2)</f>
        <v>0</v>
      </c>
      <c r="BL137" s="19" t="s">
        <v>321</v>
      </c>
      <c r="BM137" s="218" t="s">
        <v>3370</v>
      </c>
    </row>
    <row r="138" s="2" customFormat="1" ht="24.15" customHeight="1">
      <c r="A138" s="40"/>
      <c r="B138" s="41"/>
      <c r="C138" s="207" t="s">
        <v>546</v>
      </c>
      <c r="D138" s="207" t="s">
        <v>148</v>
      </c>
      <c r="E138" s="208" t="s">
        <v>2821</v>
      </c>
      <c r="F138" s="209" t="s">
        <v>3371</v>
      </c>
      <c r="G138" s="210" t="s">
        <v>252</v>
      </c>
      <c r="H138" s="211">
        <v>5</v>
      </c>
      <c r="I138" s="212"/>
      <c r="J138" s="213">
        <f>ROUND(I138*H138,2)</f>
        <v>0</v>
      </c>
      <c r="K138" s="209" t="s">
        <v>19</v>
      </c>
      <c r="L138" s="46"/>
      <c r="M138" s="214" t="s">
        <v>19</v>
      </c>
      <c r="N138" s="215" t="s">
        <v>44</v>
      </c>
      <c r="O138" s="86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8" t="s">
        <v>321</v>
      </c>
      <c r="AT138" s="218" t="s">
        <v>148</v>
      </c>
      <c r="AU138" s="218" t="s">
        <v>81</v>
      </c>
      <c r="AY138" s="19" t="s">
        <v>147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19" t="s">
        <v>81</v>
      </c>
      <c r="BK138" s="219">
        <f>ROUND(I138*H138,2)</f>
        <v>0</v>
      </c>
      <c r="BL138" s="19" t="s">
        <v>321</v>
      </c>
      <c r="BM138" s="218" t="s">
        <v>3372</v>
      </c>
    </row>
    <row r="139" s="2" customFormat="1" ht="16.5" customHeight="1">
      <c r="A139" s="40"/>
      <c r="B139" s="41"/>
      <c r="C139" s="207" t="s">
        <v>554</v>
      </c>
      <c r="D139" s="207" t="s">
        <v>148</v>
      </c>
      <c r="E139" s="208" t="s">
        <v>3373</v>
      </c>
      <c r="F139" s="209" t="s">
        <v>3374</v>
      </c>
      <c r="G139" s="210" t="s">
        <v>429</v>
      </c>
      <c r="H139" s="211">
        <v>1</v>
      </c>
      <c r="I139" s="212"/>
      <c r="J139" s="213">
        <f>ROUND(I139*H139,2)</f>
        <v>0</v>
      </c>
      <c r="K139" s="209" t="s">
        <v>19</v>
      </c>
      <c r="L139" s="46"/>
      <c r="M139" s="214" t="s">
        <v>19</v>
      </c>
      <c r="N139" s="215" t="s">
        <v>44</v>
      </c>
      <c r="O139" s="86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8" t="s">
        <v>321</v>
      </c>
      <c r="AT139" s="218" t="s">
        <v>148</v>
      </c>
      <c r="AU139" s="218" t="s">
        <v>81</v>
      </c>
      <c r="AY139" s="19" t="s">
        <v>147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19" t="s">
        <v>81</v>
      </c>
      <c r="BK139" s="219">
        <f>ROUND(I139*H139,2)</f>
        <v>0</v>
      </c>
      <c r="BL139" s="19" t="s">
        <v>321</v>
      </c>
      <c r="BM139" s="218" t="s">
        <v>3375</v>
      </c>
    </row>
    <row r="140" s="2" customFormat="1" ht="16.5" customHeight="1">
      <c r="A140" s="40"/>
      <c r="B140" s="41"/>
      <c r="C140" s="207" t="s">
        <v>561</v>
      </c>
      <c r="D140" s="207" t="s">
        <v>148</v>
      </c>
      <c r="E140" s="208" t="s">
        <v>3376</v>
      </c>
      <c r="F140" s="209" t="s">
        <v>3377</v>
      </c>
      <c r="G140" s="210" t="s">
        <v>2246</v>
      </c>
      <c r="H140" s="211">
        <v>1</v>
      </c>
      <c r="I140" s="212"/>
      <c r="J140" s="213">
        <f>ROUND(I140*H140,2)</f>
        <v>0</v>
      </c>
      <c r="K140" s="209" t="s">
        <v>19</v>
      </c>
      <c r="L140" s="46"/>
      <c r="M140" s="214" t="s">
        <v>19</v>
      </c>
      <c r="N140" s="215" t="s">
        <v>44</v>
      </c>
      <c r="O140" s="86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8" t="s">
        <v>321</v>
      </c>
      <c r="AT140" s="218" t="s">
        <v>148</v>
      </c>
      <c r="AU140" s="218" t="s">
        <v>81</v>
      </c>
      <c r="AY140" s="19" t="s">
        <v>147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19" t="s">
        <v>81</v>
      </c>
      <c r="BK140" s="219">
        <f>ROUND(I140*H140,2)</f>
        <v>0</v>
      </c>
      <c r="BL140" s="19" t="s">
        <v>321</v>
      </c>
      <c r="BM140" s="218" t="s">
        <v>3378</v>
      </c>
    </row>
    <row r="141" s="2" customFormat="1" ht="16.5" customHeight="1">
      <c r="A141" s="40"/>
      <c r="B141" s="41"/>
      <c r="C141" s="207" t="s">
        <v>569</v>
      </c>
      <c r="D141" s="207" t="s">
        <v>148</v>
      </c>
      <c r="E141" s="208" t="s">
        <v>2827</v>
      </c>
      <c r="F141" s="209" t="s">
        <v>2828</v>
      </c>
      <c r="G141" s="210" t="s">
        <v>429</v>
      </c>
      <c r="H141" s="211">
        <v>4</v>
      </c>
      <c r="I141" s="212"/>
      <c r="J141" s="213">
        <f>ROUND(I141*H141,2)</f>
        <v>0</v>
      </c>
      <c r="K141" s="209" t="s">
        <v>19</v>
      </c>
      <c r="L141" s="46"/>
      <c r="M141" s="214" t="s">
        <v>19</v>
      </c>
      <c r="N141" s="215" t="s">
        <v>44</v>
      </c>
      <c r="O141" s="86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8" t="s">
        <v>321</v>
      </c>
      <c r="AT141" s="218" t="s">
        <v>148</v>
      </c>
      <c r="AU141" s="218" t="s">
        <v>81</v>
      </c>
      <c r="AY141" s="19" t="s">
        <v>147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19" t="s">
        <v>81</v>
      </c>
      <c r="BK141" s="219">
        <f>ROUND(I141*H141,2)</f>
        <v>0</v>
      </c>
      <c r="BL141" s="19" t="s">
        <v>321</v>
      </c>
      <c r="BM141" s="218" t="s">
        <v>3379</v>
      </c>
    </row>
    <row r="142" s="2" customFormat="1" ht="16.5" customHeight="1">
      <c r="A142" s="40"/>
      <c r="B142" s="41"/>
      <c r="C142" s="207" t="s">
        <v>574</v>
      </c>
      <c r="D142" s="207" t="s">
        <v>148</v>
      </c>
      <c r="E142" s="208" t="s">
        <v>2830</v>
      </c>
      <c r="F142" s="209" t="s">
        <v>2831</v>
      </c>
      <c r="G142" s="210" t="s">
        <v>429</v>
      </c>
      <c r="H142" s="211">
        <v>2</v>
      </c>
      <c r="I142" s="212"/>
      <c r="J142" s="213">
        <f>ROUND(I142*H142,2)</f>
        <v>0</v>
      </c>
      <c r="K142" s="209" t="s">
        <v>19</v>
      </c>
      <c r="L142" s="46"/>
      <c r="M142" s="214" t="s">
        <v>19</v>
      </c>
      <c r="N142" s="215" t="s">
        <v>44</v>
      </c>
      <c r="O142" s="86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8" t="s">
        <v>321</v>
      </c>
      <c r="AT142" s="218" t="s">
        <v>148</v>
      </c>
      <c r="AU142" s="218" t="s">
        <v>81</v>
      </c>
      <c r="AY142" s="19" t="s">
        <v>147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19" t="s">
        <v>81</v>
      </c>
      <c r="BK142" s="219">
        <f>ROUND(I142*H142,2)</f>
        <v>0</v>
      </c>
      <c r="BL142" s="19" t="s">
        <v>321</v>
      </c>
      <c r="BM142" s="218" t="s">
        <v>3380</v>
      </c>
    </row>
    <row r="143" s="2" customFormat="1" ht="16.5" customHeight="1">
      <c r="A143" s="40"/>
      <c r="B143" s="41"/>
      <c r="C143" s="207" t="s">
        <v>580</v>
      </c>
      <c r="D143" s="207" t="s">
        <v>148</v>
      </c>
      <c r="E143" s="208" t="s">
        <v>3381</v>
      </c>
      <c r="F143" s="209" t="s">
        <v>3382</v>
      </c>
      <c r="G143" s="210" t="s">
        <v>429</v>
      </c>
      <c r="H143" s="211">
        <v>2</v>
      </c>
      <c r="I143" s="212"/>
      <c r="J143" s="213">
        <f>ROUND(I143*H143,2)</f>
        <v>0</v>
      </c>
      <c r="K143" s="209" t="s">
        <v>19</v>
      </c>
      <c r="L143" s="46"/>
      <c r="M143" s="214" t="s">
        <v>19</v>
      </c>
      <c r="N143" s="215" t="s">
        <v>44</v>
      </c>
      <c r="O143" s="86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8" t="s">
        <v>321</v>
      </c>
      <c r="AT143" s="218" t="s">
        <v>148</v>
      </c>
      <c r="AU143" s="218" t="s">
        <v>81</v>
      </c>
      <c r="AY143" s="19" t="s">
        <v>147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19" t="s">
        <v>81</v>
      </c>
      <c r="BK143" s="219">
        <f>ROUND(I143*H143,2)</f>
        <v>0</v>
      </c>
      <c r="BL143" s="19" t="s">
        <v>321</v>
      </c>
      <c r="BM143" s="218" t="s">
        <v>3383</v>
      </c>
    </row>
    <row r="144" s="2" customFormat="1" ht="24.15" customHeight="1">
      <c r="A144" s="40"/>
      <c r="B144" s="41"/>
      <c r="C144" s="207" t="s">
        <v>593</v>
      </c>
      <c r="D144" s="207" t="s">
        <v>148</v>
      </c>
      <c r="E144" s="208" t="s">
        <v>3384</v>
      </c>
      <c r="F144" s="209" t="s">
        <v>3385</v>
      </c>
      <c r="G144" s="210" t="s">
        <v>429</v>
      </c>
      <c r="H144" s="211">
        <v>2</v>
      </c>
      <c r="I144" s="212"/>
      <c r="J144" s="213">
        <f>ROUND(I144*H144,2)</f>
        <v>0</v>
      </c>
      <c r="K144" s="209" t="s">
        <v>19</v>
      </c>
      <c r="L144" s="46"/>
      <c r="M144" s="214" t="s">
        <v>19</v>
      </c>
      <c r="N144" s="215" t="s">
        <v>44</v>
      </c>
      <c r="O144" s="86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8" t="s">
        <v>321</v>
      </c>
      <c r="AT144" s="218" t="s">
        <v>148</v>
      </c>
      <c r="AU144" s="218" t="s">
        <v>81</v>
      </c>
      <c r="AY144" s="19" t="s">
        <v>147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19" t="s">
        <v>81</v>
      </c>
      <c r="BK144" s="219">
        <f>ROUND(I144*H144,2)</f>
        <v>0</v>
      </c>
      <c r="BL144" s="19" t="s">
        <v>321</v>
      </c>
      <c r="BM144" s="218" t="s">
        <v>3386</v>
      </c>
    </row>
    <row r="145" s="2" customFormat="1" ht="21.75" customHeight="1">
      <c r="A145" s="40"/>
      <c r="B145" s="41"/>
      <c r="C145" s="207" t="s">
        <v>598</v>
      </c>
      <c r="D145" s="207" t="s">
        <v>148</v>
      </c>
      <c r="E145" s="208" t="s">
        <v>3387</v>
      </c>
      <c r="F145" s="209" t="s">
        <v>3388</v>
      </c>
      <c r="G145" s="210" t="s">
        <v>429</v>
      </c>
      <c r="H145" s="211">
        <v>1</v>
      </c>
      <c r="I145" s="212"/>
      <c r="J145" s="213">
        <f>ROUND(I145*H145,2)</f>
        <v>0</v>
      </c>
      <c r="K145" s="209" t="s">
        <v>19</v>
      </c>
      <c r="L145" s="46"/>
      <c r="M145" s="214" t="s">
        <v>19</v>
      </c>
      <c r="N145" s="215" t="s">
        <v>44</v>
      </c>
      <c r="O145" s="86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8" t="s">
        <v>321</v>
      </c>
      <c r="AT145" s="218" t="s">
        <v>148</v>
      </c>
      <c r="AU145" s="218" t="s">
        <v>81</v>
      </c>
      <c r="AY145" s="19" t="s">
        <v>147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9" t="s">
        <v>81</v>
      </c>
      <c r="BK145" s="219">
        <f>ROUND(I145*H145,2)</f>
        <v>0</v>
      </c>
      <c r="BL145" s="19" t="s">
        <v>321</v>
      </c>
      <c r="BM145" s="218" t="s">
        <v>3389</v>
      </c>
    </row>
    <row r="146" s="2" customFormat="1" ht="21.75" customHeight="1">
      <c r="A146" s="40"/>
      <c r="B146" s="41"/>
      <c r="C146" s="207" t="s">
        <v>590</v>
      </c>
      <c r="D146" s="207" t="s">
        <v>148</v>
      </c>
      <c r="E146" s="208" t="s">
        <v>2836</v>
      </c>
      <c r="F146" s="209" t="s">
        <v>2837</v>
      </c>
      <c r="G146" s="210" t="s">
        <v>429</v>
      </c>
      <c r="H146" s="211">
        <v>1</v>
      </c>
      <c r="I146" s="212"/>
      <c r="J146" s="213">
        <f>ROUND(I146*H146,2)</f>
        <v>0</v>
      </c>
      <c r="K146" s="209" t="s">
        <v>19</v>
      </c>
      <c r="L146" s="46"/>
      <c r="M146" s="214" t="s">
        <v>19</v>
      </c>
      <c r="N146" s="215" t="s">
        <v>44</v>
      </c>
      <c r="O146" s="86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8" t="s">
        <v>321</v>
      </c>
      <c r="AT146" s="218" t="s">
        <v>148</v>
      </c>
      <c r="AU146" s="218" t="s">
        <v>81</v>
      </c>
      <c r="AY146" s="19" t="s">
        <v>147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19" t="s">
        <v>81</v>
      </c>
      <c r="BK146" s="219">
        <f>ROUND(I146*H146,2)</f>
        <v>0</v>
      </c>
      <c r="BL146" s="19" t="s">
        <v>321</v>
      </c>
      <c r="BM146" s="218" t="s">
        <v>3390</v>
      </c>
    </row>
    <row r="147" s="2" customFormat="1" ht="21.75" customHeight="1">
      <c r="A147" s="40"/>
      <c r="B147" s="41"/>
      <c r="C147" s="207" t="s">
        <v>611</v>
      </c>
      <c r="D147" s="207" t="s">
        <v>148</v>
      </c>
      <c r="E147" s="208" t="s">
        <v>3391</v>
      </c>
      <c r="F147" s="209" t="s">
        <v>3392</v>
      </c>
      <c r="G147" s="210" t="s">
        <v>429</v>
      </c>
      <c r="H147" s="211">
        <v>1</v>
      </c>
      <c r="I147" s="212"/>
      <c r="J147" s="213">
        <f>ROUND(I147*H147,2)</f>
        <v>0</v>
      </c>
      <c r="K147" s="209" t="s">
        <v>19</v>
      </c>
      <c r="L147" s="46"/>
      <c r="M147" s="214" t="s">
        <v>19</v>
      </c>
      <c r="N147" s="215" t="s">
        <v>44</v>
      </c>
      <c r="O147" s="86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8" t="s">
        <v>321</v>
      </c>
      <c r="AT147" s="218" t="s">
        <v>148</v>
      </c>
      <c r="AU147" s="218" t="s">
        <v>81</v>
      </c>
      <c r="AY147" s="19" t="s">
        <v>147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19" t="s">
        <v>81</v>
      </c>
      <c r="BK147" s="219">
        <f>ROUND(I147*H147,2)</f>
        <v>0</v>
      </c>
      <c r="BL147" s="19" t="s">
        <v>321</v>
      </c>
      <c r="BM147" s="218" t="s">
        <v>3393</v>
      </c>
    </row>
    <row r="148" s="2" customFormat="1" ht="21.75" customHeight="1">
      <c r="A148" s="40"/>
      <c r="B148" s="41"/>
      <c r="C148" s="207" t="s">
        <v>618</v>
      </c>
      <c r="D148" s="207" t="s">
        <v>148</v>
      </c>
      <c r="E148" s="208" t="s">
        <v>2839</v>
      </c>
      <c r="F148" s="209" t="s">
        <v>2840</v>
      </c>
      <c r="G148" s="210" t="s">
        <v>429</v>
      </c>
      <c r="H148" s="211">
        <v>1</v>
      </c>
      <c r="I148" s="212"/>
      <c r="J148" s="213">
        <f>ROUND(I148*H148,2)</f>
        <v>0</v>
      </c>
      <c r="K148" s="209" t="s">
        <v>19</v>
      </c>
      <c r="L148" s="46"/>
      <c r="M148" s="214" t="s">
        <v>19</v>
      </c>
      <c r="N148" s="215" t="s">
        <v>44</v>
      </c>
      <c r="O148" s="86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8" t="s">
        <v>321</v>
      </c>
      <c r="AT148" s="218" t="s">
        <v>148</v>
      </c>
      <c r="AU148" s="218" t="s">
        <v>81</v>
      </c>
      <c r="AY148" s="19" t="s">
        <v>147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19" t="s">
        <v>81</v>
      </c>
      <c r="BK148" s="219">
        <f>ROUND(I148*H148,2)</f>
        <v>0</v>
      </c>
      <c r="BL148" s="19" t="s">
        <v>321</v>
      </c>
      <c r="BM148" s="218" t="s">
        <v>3394</v>
      </c>
    </row>
    <row r="149" s="2" customFormat="1" ht="16.5" customHeight="1">
      <c r="A149" s="40"/>
      <c r="B149" s="41"/>
      <c r="C149" s="207" t="s">
        <v>623</v>
      </c>
      <c r="D149" s="207" t="s">
        <v>148</v>
      </c>
      <c r="E149" s="208" t="s">
        <v>2845</v>
      </c>
      <c r="F149" s="209" t="s">
        <v>2846</v>
      </c>
      <c r="G149" s="210" t="s">
        <v>252</v>
      </c>
      <c r="H149" s="211">
        <v>37.5</v>
      </c>
      <c r="I149" s="212"/>
      <c r="J149" s="213">
        <f>ROUND(I149*H149,2)</f>
        <v>0</v>
      </c>
      <c r="K149" s="209" t="s">
        <v>19</v>
      </c>
      <c r="L149" s="46"/>
      <c r="M149" s="214" t="s">
        <v>19</v>
      </c>
      <c r="N149" s="215" t="s">
        <v>44</v>
      </c>
      <c r="O149" s="86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8" t="s">
        <v>321</v>
      </c>
      <c r="AT149" s="218" t="s">
        <v>148</v>
      </c>
      <c r="AU149" s="218" t="s">
        <v>81</v>
      </c>
      <c r="AY149" s="19" t="s">
        <v>147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19" t="s">
        <v>81</v>
      </c>
      <c r="BK149" s="219">
        <f>ROUND(I149*H149,2)</f>
        <v>0</v>
      </c>
      <c r="BL149" s="19" t="s">
        <v>321</v>
      </c>
      <c r="BM149" s="218" t="s">
        <v>3395</v>
      </c>
    </row>
    <row r="150" s="2" customFormat="1" ht="21.75" customHeight="1">
      <c r="A150" s="40"/>
      <c r="B150" s="41"/>
      <c r="C150" s="207" t="s">
        <v>630</v>
      </c>
      <c r="D150" s="207" t="s">
        <v>148</v>
      </c>
      <c r="E150" s="208" t="s">
        <v>2848</v>
      </c>
      <c r="F150" s="209" t="s">
        <v>2849</v>
      </c>
      <c r="G150" s="210" t="s">
        <v>1339</v>
      </c>
      <c r="H150" s="283"/>
      <c r="I150" s="212"/>
      <c r="J150" s="213">
        <f>ROUND(I150*H150,2)</f>
        <v>0</v>
      </c>
      <c r="K150" s="209" t="s">
        <v>19</v>
      </c>
      <c r="L150" s="46"/>
      <c r="M150" s="214" t="s">
        <v>19</v>
      </c>
      <c r="N150" s="215" t="s">
        <v>44</v>
      </c>
      <c r="O150" s="86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8" t="s">
        <v>321</v>
      </c>
      <c r="AT150" s="218" t="s">
        <v>148</v>
      </c>
      <c r="AU150" s="218" t="s">
        <v>81</v>
      </c>
      <c r="AY150" s="19" t="s">
        <v>147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19" t="s">
        <v>81</v>
      </c>
      <c r="BK150" s="219">
        <f>ROUND(I150*H150,2)</f>
        <v>0</v>
      </c>
      <c r="BL150" s="19" t="s">
        <v>321</v>
      </c>
      <c r="BM150" s="218" t="s">
        <v>3396</v>
      </c>
    </row>
    <row r="151" s="11" customFormat="1" ht="25.92" customHeight="1">
      <c r="A151" s="11"/>
      <c r="B151" s="193"/>
      <c r="C151" s="194"/>
      <c r="D151" s="195" t="s">
        <v>72</v>
      </c>
      <c r="E151" s="196" t="s">
        <v>509</v>
      </c>
      <c r="F151" s="196" t="s">
        <v>510</v>
      </c>
      <c r="G151" s="194"/>
      <c r="H151" s="194"/>
      <c r="I151" s="197"/>
      <c r="J151" s="198">
        <f>BK151</f>
        <v>0</v>
      </c>
      <c r="K151" s="194"/>
      <c r="L151" s="199"/>
      <c r="M151" s="200"/>
      <c r="N151" s="201"/>
      <c r="O151" s="201"/>
      <c r="P151" s="202">
        <f>SUM(P152:P155)</f>
        <v>0</v>
      </c>
      <c r="Q151" s="201"/>
      <c r="R151" s="202">
        <f>SUM(R152:R155)</f>
        <v>0</v>
      </c>
      <c r="S151" s="201"/>
      <c r="T151" s="203">
        <f>SUM(T152:T155)</f>
        <v>0</v>
      </c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R151" s="204" t="s">
        <v>83</v>
      </c>
      <c r="AT151" s="205" t="s">
        <v>72</v>
      </c>
      <c r="AU151" s="205" t="s">
        <v>73</v>
      </c>
      <c r="AY151" s="204" t="s">
        <v>147</v>
      </c>
      <c r="BK151" s="206">
        <f>SUM(BK152:BK155)</f>
        <v>0</v>
      </c>
    </row>
    <row r="152" s="2" customFormat="1" ht="21.75" customHeight="1">
      <c r="A152" s="40"/>
      <c r="B152" s="41"/>
      <c r="C152" s="207" t="s">
        <v>639</v>
      </c>
      <c r="D152" s="207" t="s">
        <v>148</v>
      </c>
      <c r="E152" s="208" t="s">
        <v>2767</v>
      </c>
      <c r="F152" s="209" t="s">
        <v>2768</v>
      </c>
      <c r="G152" s="210" t="s">
        <v>252</v>
      </c>
      <c r="H152" s="211">
        <v>13</v>
      </c>
      <c r="I152" s="212"/>
      <c r="J152" s="213">
        <f>ROUND(I152*H152,2)</f>
        <v>0</v>
      </c>
      <c r="K152" s="209" t="s">
        <v>19</v>
      </c>
      <c r="L152" s="46"/>
      <c r="M152" s="214" t="s">
        <v>19</v>
      </c>
      <c r="N152" s="215" t="s">
        <v>44</v>
      </c>
      <c r="O152" s="86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8" t="s">
        <v>321</v>
      </c>
      <c r="AT152" s="218" t="s">
        <v>148</v>
      </c>
      <c r="AU152" s="218" t="s">
        <v>81</v>
      </c>
      <c r="AY152" s="19" t="s">
        <v>147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19" t="s">
        <v>81</v>
      </c>
      <c r="BK152" s="219">
        <f>ROUND(I152*H152,2)</f>
        <v>0</v>
      </c>
      <c r="BL152" s="19" t="s">
        <v>321</v>
      </c>
      <c r="BM152" s="218" t="s">
        <v>3397</v>
      </c>
    </row>
    <row r="153" s="2" customFormat="1" ht="24.15" customHeight="1">
      <c r="A153" s="40"/>
      <c r="B153" s="41"/>
      <c r="C153" s="207" t="s">
        <v>646</v>
      </c>
      <c r="D153" s="207" t="s">
        <v>148</v>
      </c>
      <c r="E153" s="208" t="s">
        <v>2770</v>
      </c>
      <c r="F153" s="209" t="s">
        <v>2771</v>
      </c>
      <c r="G153" s="210" t="s">
        <v>252</v>
      </c>
      <c r="H153" s="211">
        <v>9</v>
      </c>
      <c r="I153" s="212"/>
      <c r="J153" s="213">
        <f>ROUND(I153*H153,2)</f>
        <v>0</v>
      </c>
      <c r="K153" s="209" t="s">
        <v>19</v>
      </c>
      <c r="L153" s="46"/>
      <c r="M153" s="214" t="s">
        <v>19</v>
      </c>
      <c r="N153" s="215" t="s">
        <v>44</v>
      </c>
      <c r="O153" s="86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8" t="s">
        <v>321</v>
      </c>
      <c r="AT153" s="218" t="s">
        <v>148</v>
      </c>
      <c r="AU153" s="218" t="s">
        <v>81</v>
      </c>
      <c r="AY153" s="19" t="s">
        <v>147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19" t="s">
        <v>81</v>
      </c>
      <c r="BK153" s="219">
        <f>ROUND(I153*H153,2)</f>
        <v>0</v>
      </c>
      <c r="BL153" s="19" t="s">
        <v>321</v>
      </c>
      <c r="BM153" s="218" t="s">
        <v>3398</v>
      </c>
    </row>
    <row r="154" s="2" customFormat="1" ht="24.15" customHeight="1">
      <c r="A154" s="40"/>
      <c r="B154" s="41"/>
      <c r="C154" s="207" t="s">
        <v>652</v>
      </c>
      <c r="D154" s="207" t="s">
        <v>148</v>
      </c>
      <c r="E154" s="208" t="s">
        <v>2773</v>
      </c>
      <c r="F154" s="209" t="s">
        <v>2774</v>
      </c>
      <c r="G154" s="210" t="s">
        <v>252</v>
      </c>
      <c r="H154" s="211">
        <v>4</v>
      </c>
      <c r="I154" s="212"/>
      <c r="J154" s="213">
        <f>ROUND(I154*H154,2)</f>
        <v>0</v>
      </c>
      <c r="K154" s="209" t="s">
        <v>19</v>
      </c>
      <c r="L154" s="46"/>
      <c r="M154" s="214" t="s">
        <v>19</v>
      </c>
      <c r="N154" s="215" t="s">
        <v>44</v>
      </c>
      <c r="O154" s="86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8" t="s">
        <v>321</v>
      </c>
      <c r="AT154" s="218" t="s">
        <v>148</v>
      </c>
      <c r="AU154" s="218" t="s">
        <v>81</v>
      </c>
      <c r="AY154" s="19" t="s">
        <v>147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19" t="s">
        <v>81</v>
      </c>
      <c r="BK154" s="219">
        <f>ROUND(I154*H154,2)</f>
        <v>0</v>
      </c>
      <c r="BL154" s="19" t="s">
        <v>321</v>
      </c>
      <c r="BM154" s="218" t="s">
        <v>3399</v>
      </c>
    </row>
    <row r="155" s="2" customFormat="1" ht="16.5" customHeight="1">
      <c r="A155" s="40"/>
      <c r="B155" s="41"/>
      <c r="C155" s="207" t="s">
        <v>1013</v>
      </c>
      <c r="D155" s="207" t="s">
        <v>148</v>
      </c>
      <c r="E155" s="208" t="s">
        <v>3400</v>
      </c>
      <c r="F155" s="209" t="s">
        <v>3401</v>
      </c>
      <c r="G155" s="210" t="s">
        <v>1339</v>
      </c>
      <c r="H155" s="283"/>
      <c r="I155" s="212"/>
      <c r="J155" s="213">
        <f>ROUND(I155*H155,2)</f>
        <v>0</v>
      </c>
      <c r="K155" s="209" t="s">
        <v>19</v>
      </c>
      <c r="L155" s="46"/>
      <c r="M155" s="242" t="s">
        <v>19</v>
      </c>
      <c r="N155" s="243" t="s">
        <v>44</v>
      </c>
      <c r="O155" s="244"/>
      <c r="P155" s="245">
        <f>O155*H155</f>
        <v>0</v>
      </c>
      <c r="Q155" s="245">
        <v>0</v>
      </c>
      <c r="R155" s="245">
        <f>Q155*H155</f>
        <v>0</v>
      </c>
      <c r="S155" s="245">
        <v>0</v>
      </c>
      <c r="T155" s="24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8" t="s">
        <v>321</v>
      </c>
      <c r="AT155" s="218" t="s">
        <v>148</v>
      </c>
      <c r="AU155" s="218" t="s">
        <v>81</v>
      </c>
      <c r="AY155" s="19" t="s">
        <v>147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19" t="s">
        <v>81</v>
      </c>
      <c r="BK155" s="219">
        <f>ROUND(I155*H155,2)</f>
        <v>0</v>
      </c>
      <c r="BL155" s="19" t="s">
        <v>321</v>
      </c>
      <c r="BM155" s="218" t="s">
        <v>3402</v>
      </c>
    </row>
    <row r="156" s="2" customFormat="1" ht="6.96" customHeight="1">
      <c r="A156" s="40"/>
      <c r="B156" s="61"/>
      <c r="C156" s="62"/>
      <c r="D156" s="62"/>
      <c r="E156" s="62"/>
      <c r="F156" s="62"/>
      <c r="G156" s="62"/>
      <c r="H156" s="62"/>
      <c r="I156" s="62"/>
      <c r="J156" s="62"/>
      <c r="K156" s="62"/>
      <c r="L156" s="46"/>
      <c r="M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</row>
  </sheetData>
  <sheetProtection sheet="1" autoFilter="0" formatColumns="0" formatRows="0" objects="1" scenarios="1" spinCount="100000" saltValue="4W0LZUFSllQPZKnw1+Qxg8STJDgiv8oTZFVxdV6yLOPpGFmZdb5QGNuJ3Fks/Kw7BYwcc/47TXimIyveyes/gQ==" hashValue="sw7BW6iuN/2FpyT7+TUcn9BLyGUW2SLo3yGEAGR2UA3wxo2X3rWNYv+EwARkcnQKjcKFQ5nXlliCR2jry0uOPg==" algorithmName="SHA-512" password="9690"/>
  <autoFilter ref="C90:K15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DESKTOP-B1BTQB1\Fimek</dc:creator>
  <cp:lastModifiedBy>DESKTOP-B1BTQB1\Fimek</cp:lastModifiedBy>
  <dcterms:created xsi:type="dcterms:W3CDTF">2024-11-08T12:23:40Z</dcterms:created>
  <dcterms:modified xsi:type="dcterms:W3CDTF">2024-11-08T12:24:03Z</dcterms:modified>
</cp:coreProperties>
</file>