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ozpočty\JD\237a Rudice aktualizace\Rozpočet Rudice_2\Slepý rozpočet Rudice_2\"/>
    </mc:Choice>
  </mc:AlternateContent>
  <bookViews>
    <workbookView xWindow="360" yWindow="276" windowWidth="18732" windowHeight="12216"/>
  </bookViews>
  <sheets>
    <sheet name="Stavba" sheetId="1" r:id="rId1"/>
    <sheet name="VzorPolozky" sheetId="10" state="hidden" r:id="rId2"/>
    <sheet name="Rozpočet Pol" sheetId="12" r:id="rId3"/>
  </sheets>
  <externalReferences>
    <externalReference r:id="rId4"/>
  </externalReferences>
  <definedNames>
    <definedName name="CelkemDPHVypocet" localSheetId="0">Stavba!$H$40</definedName>
    <definedName name="CenaCelkem">Stavba!$G$29</definedName>
    <definedName name="CenaCelkemBezDPH">Stavba!$G$28</definedName>
    <definedName name="CenaCelkemVypocet" localSheetId="0">Stavba!$I$40</definedName>
    <definedName name="cisloobjektu">Stavba!$C$3</definedName>
    <definedName name="CisloRozpoctu">'[1]Krycí list'!$C$2</definedName>
    <definedName name="CisloStavby" localSheetId="0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Stavba!$D$13:$G$13</definedName>
    <definedName name="DPHSni">Stavba!$G$24</definedName>
    <definedName name="DPHZakl">Stavba!$G$26</definedName>
    <definedName name="dpsc" localSheetId="0">Stavba!$C$13</definedName>
    <definedName name="IČO" localSheetId="0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0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'Rozpočet Pol'!$A$1:$U$28</definedName>
    <definedName name="_xlnm.Print_Area" localSheetId="0">Stavba!$A$1:$J$49</definedName>
    <definedName name="odic" localSheetId="0">Stavba!$I$6</definedName>
    <definedName name="oico" localSheetId="0">Stavba!$I$5</definedName>
    <definedName name="omisto" localSheetId="0">Stavba!$D$7</definedName>
    <definedName name="onazev" localSheetId="0">Stavba!$D$6</definedName>
    <definedName name="opsc" localSheetId="0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Stavba!$F$40</definedName>
    <definedName name="ZakladDPHZakl">Stavba!$G$25</definedName>
    <definedName name="ZakladDPHZaklVypocet" localSheetId="0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52511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48" i="1" l="1"/>
  <c r="I47" i="1"/>
  <c r="G39" i="1"/>
  <c r="F39" i="1"/>
  <c r="G18" i="12"/>
  <c r="AC18" i="12"/>
  <c r="AD18" i="12"/>
  <c r="F9" i="12"/>
  <c r="G9" i="12"/>
  <c r="G8" i="12" s="1"/>
  <c r="I9" i="12"/>
  <c r="I8" i="12" s="1"/>
  <c r="K9" i="12"/>
  <c r="K8" i="12" s="1"/>
  <c r="M9" i="12"/>
  <c r="M8" i="12" s="1"/>
  <c r="O9" i="12"/>
  <c r="O8" i="12" s="1"/>
  <c r="Q9" i="12"/>
  <c r="Q8" i="12" s="1"/>
  <c r="U9" i="12"/>
  <c r="U8" i="12" s="1"/>
  <c r="F10" i="12"/>
  <c r="G10" i="12"/>
  <c r="I10" i="12"/>
  <c r="K10" i="12"/>
  <c r="M10" i="12"/>
  <c r="O10" i="12"/>
  <c r="Q10" i="12"/>
  <c r="U10" i="12"/>
  <c r="F11" i="12"/>
  <c r="G11" i="12"/>
  <c r="I11" i="12"/>
  <c r="K11" i="12"/>
  <c r="M11" i="12"/>
  <c r="O11" i="12"/>
  <c r="Q11" i="12"/>
  <c r="U11" i="12"/>
  <c r="F13" i="12"/>
  <c r="G13" i="12" s="1"/>
  <c r="I13" i="12"/>
  <c r="I12" i="12" s="1"/>
  <c r="K13" i="12"/>
  <c r="K12" i="12" s="1"/>
  <c r="O13" i="12"/>
  <c r="O12" i="12" s="1"/>
  <c r="Q13" i="12"/>
  <c r="Q12" i="12" s="1"/>
  <c r="U13" i="12"/>
  <c r="U12" i="12" s="1"/>
  <c r="F14" i="12"/>
  <c r="G14" i="12" s="1"/>
  <c r="M14" i="12" s="1"/>
  <c r="I14" i="12"/>
  <c r="K14" i="12"/>
  <c r="O14" i="12"/>
  <c r="Q14" i="12"/>
  <c r="U14" i="12"/>
  <c r="F15" i="12"/>
  <c r="G15" i="12" s="1"/>
  <c r="M15" i="12" s="1"/>
  <c r="I15" i="12"/>
  <c r="K15" i="12"/>
  <c r="O15" i="12"/>
  <c r="Q15" i="12"/>
  <c r="U15" i="12"/>
  <c r="F16" i="12"/>
  <c r="G16" i="12" s="1"/>
  <c r="M16" i="12" s="1"/>
  <c r="I16" i="12"/>
  <c r="K16" i="12"/>
  <c r="O16" i="12"/>
  <c r="Q16" i="12"/>
  <c r="U16" i="12"/>
  <c r="I20" i="1"/>
  <c r="I19" i="1"/>
  <c r="I18" i="1"/>
  <c r="I17" i="1"/>
  <c r="I16" i="1"/>
  <c r="I49" i="1"/>
  <c r="G27" i="1"/>
  <c r="F40" i="1"/>
  <c r="G40" i="1"/>
  <c r="G25" i="1" s="1"/>
  <c r="G26" i="1" s="1"/>
  <c r="H39" i="1"/>
  <c r="H40" i="1" s="1"/>
  <c r="J28" i="1"/>
  <c r="J26" i="1"/>
  <c r="G38" i="1"/>
  <c r="F38" i="1"/>
  <c r="J23" i="1"/>
  <c r="J24" i="1"/>
  <c r="J25" i="1"/>
  <c r="J27" i="1"/>
  <c r="E24" i="1"/>
  <c r="E26" i="1"/>
  <c r="G28" i="1" l="1"/>
  <c r="G23" i="1"/>
  <c r="M13" i="12"/>
  <c r="M12" i="12" s="1"/>
  <c r="G12" i="12"/>
  <c r="I21" i="1"/>
  <c r="I39" i="1"/>
  <c r="I40" i="1" s="1"/>
  <c r="J39" i="1" s="1"/>
  <c r="J40" i="1" s="1"/>
  <c r="G24" i="1" l="1"/>
  <c r="G29" i="1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<sst xmlns="http://schemas.openxmlformats.org/spreadsheetml/2006/main" count="153" uniqueCount="100">
  <si>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</si>
  <si>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</si>
  <si>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</si>
  <si>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</si>
  <si>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</si>
  <si>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</si>
  <si>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</si>
  <si>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</si>
  <si>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</si>
  <si>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</si>
  <si>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</si>
  <si>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</si>
  <si>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</si>
  <si>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</si>
  <si>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</si>
  <si>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</si>
  <si>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</si>
  <si>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</si>
  <si>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</si>
  <si>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</si>
  <si>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</si>
  <si>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</si>
  <si>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</si>
  <si>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</si>
  <si>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</si>
  <si>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</si>
  <si>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</si>
  <si>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</si>
  <si>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</si>
  <si>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</si>
  <si>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</si>
  <si>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</si>
  <si>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</si>
  <si>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</si>
  <si>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</si>
  <si>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</si>
  <si>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</si>
  <si>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</si>
  <si>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Zakázka:</t>
  </si>
  <si>
    <t>Z:</t>
  </si>
  <si>
    <t>Položkový rozpočet</t>
  </si>
  <si>
    <t>Objekt:</t>
  </si>
  <si>
    <t>Rozpočet:</t>
  </si>
  <si>
    <t>Víceúčelové hřiště v obci Rudice</t>
  </si>
  <si>
    <t>Rozpočet</t>
  </si>
  <si>
    <t>Celkem za stavbu</t>
  </si>
  <si>
    <t>CZK</t>
  </si>
  <si>
    <t>Rekapitulace dílů</t>
  </si>
  <si>
    <t>Typ dílu</t>
  </si>
  <si>
    <t>ON</t>
  </si>
  <si>
    <t>VN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</si>
  <si>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</si>
  <si>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</si>
  <si>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</si>
  <si>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</si>
  <si>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</si>
  <si>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</si>
  <si>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</si>
  <si>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</si>
  <si>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</si>
  <si>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</si>
  <si>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</si>
  <si>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</si>
  <si>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</si>
  <si>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</si>
  <si>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</si>
  <si>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</si>
  <si>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</si>
  <si>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</si>
  <si>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</si>
  <si>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</si>
  <si>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</si>
  <si>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</si>
  <si>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</si>
  <si>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</si>
  <si>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</si>
  <si>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</si>
  <si>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</si>
  <si>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00524  R</t>
  </si>
  <si>
    <t>Zkouška podloží statická zátěžová</t>
  </si>
  <si>
    <t>Soubor</t>
  </si>
  <si>
    <t>POL1_0</t>
  </si>
  <si>
    <t>00526  R</t>
  </si>
  <si>
    <t>Zkouška podloží dynamická (rázová)</t>
  </si>
  <si>
    <t>005241010R</t>
  </si>
  <si>
    <t>Dokumentace skutečného provedení</t>
  </si>
  <si>
    <t>005111010R</t>
  </si>
  <si>
    <t xml:space="preserve">Vytýčení stavby před výstavbou </t>
  </si>
  <si>
    <t>005111021R</t>
  </si>
  <si>
    <t>Vytyčení inženýrských sítí</t>
  </si>
  <si>
    <t>005121019R</t>
  </si>
  <si>
    <t>Zařízení staveniště, vybudování, provoz, odstranění</t>
  </si>
  <si>
    <t>005241020R</t>
  </si>
  <si>
    <t xml:space="preserve">Geodetické zaměření skutečného provedení  </t>
  </si>
  <si>
    <t/>
  </si>
  <si>
    <t>SUM</t>
  </si>
  <si>
    <t>Poznámky uchazeče k zadání</t>
  </si>
  <si>
    <t>POPUZIV</t>
  </si>
  <si>
    <t>END</t>
  </si>
  <si>
    <t>SO 00 Vedlejší a ostatní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</si>
</sst>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4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6" xfId="0" applyFont="1" applyBorder="1" applyAlignment="1">
      <alignment horizont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indent="1"/>
    </xf>
    <xf numFmtId="49" fontId="6" fillId="2" borderId="0" xfId="0" applyNumberFormat="1" applyFont="1" applyFill="1" applyBorder="1" applyAlignment="1">
      <alignment horizontal="left" vertical="center"/>
    </xf>
    <xf numFmtId="49" fontId="6" fillId="2" borderId="18" xfId="0" applyNumberFormat="1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left" vertical="center"/>
    </xf>
    <xf numFmtId="49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left" vertical="center" indent="1"/>
    </xf>
    <xf numFmtId="0" fontId="0" fillId="2" borderId="6" xfId="0" applyFont="1" applyFill="1" applyBorder="1"/>
    <xf numFmtId="49" fontId="8" fillId="2" borderId="6" xfId="0" applyNumberFormat="1" applyFont="1" applyFill="1" applyBorder="1" applyAlignment="1">
      <alignment horizontal="left" vertical="center"/>
    </xf>
    <xf numFmtId="0" fontId="8" fillId="2" borderId="6" xfId="0" applyFont="1" applyFill="1" applyBorder="1"/>
    <xf numFmtId="0" fontId="8" fillId="2" borderId="6" xfId="0" applyFont="1" applyFill="1" applyBorder="1" applyAlignment="1"/>
    <xf numFmtId="0" fontId="8" fillId="2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3" borderId="18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Border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 applyProtection="1">
      <alignment horizontal="right" vertical="center"/>
      <protection locked="0"/>
    </xf>
    <xf numFmtId="49" fontId="8" fillId="3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4" borderId="30" xfId="0" applyNumberFormat="1" applyFill="1" applyBorder="1" applyAlignment="1"/>
    <xf numFmtId="3" fontId="7" fillId="2" borderId="27" xfId="0" applyNumberFormat="1" applyFont="1" applyFill="1" applyBorder="1" applyAlignment="1">
      <alignment vertical="center"/>
    </xf>
    <xf numFmtId="3" fontId="7" fillId="2" borderId="18" xfId="0" applyNumberFormat="1" applyFont="1" applyFill="1" applyBorder="1" applyAlignment="1">
      <alignment vertical="center"/>
    </xf>
    <xf numFmtId="3" fontId="7" fillId="2" borderId="18" xfId="0" applyNumberFormat="1" applyFont="1" applyFill="1" applyBorder="1" applyAlignment="1">
      <alignment vertical="center" wrapText="1"/>
    </xf>
    <xf numFmtId="3" fontId="7" fillId="2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2" fillId="0" borderId="0" xfId="0" applyFont="1" applyAlignment="1">
      <alignment horizontal="center" shrinkToFit="1"/>
    </xf>
    <xf numFmtId="3" fontId="10" fillId="2" borderId="28" xfId="0" applyNumberFormat="1" applyFont="1" applyFill="1" applyBorder="1" applyAlignment="1">
      <alignment horizontal="center" vertical="center" wrapText="1" shrinkToFit="1"/>
    </xf>
    <xf numFmtId="3" fontId="7" fillId="2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4" fontId="4" fillId="2" borderId="7" xfId="0" applyNumberFormat="1" applyFont="1" applyFill="1" applyBorder="1" applyAlignment="1">
      <alignment horizontal="left" vertical="center"/>
    </xf>
    <xf numFmtId="2" fontId="12" fillId="2" borderId="7" xfId="0" applyNumberFormat="1" applyFont="1" applyFill="1" applyBorder="1" applyAlignment="1">
      <alignment horizontal="righ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/>
    <xf numFmtId="4" fontId="12" fillId="2" borderId="7" xfId="0" applyNumberFormat="1" applyFont="1" applyFill="1" applyBorder="1" applyAlignment="1">
      <alignment horizontal="right" vertical="center"/>
    </xf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2" borderId="36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5" fillId="2" borderId="35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7" fillId="4" borderId="39" xfId="0" applyNumberFormat="1" applyFont="1" applyFill="1" applyBorder="1" applyAlignment="1">
      <alignment horizontal="center"/>
    </xf>
    <xf numFmtId="4" fontId="7" fillId="4" borderId="39" xfId="0" applyNumberFormat="1" applyFont="1" applyFill="1" applyBorder="1" applyAlignment="1"/>
    <xf numFmtId="4" fontId="7" fillId="4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2" borderId="46" xfId="0" applyFill="1" applyBorder="1"/>
    <xf numFmtId="49" fontId="0" fillId="2" borderId="43" xfId="0" applyNumberFormat="1" applyFill="1" applyBorder="1" applyAlignment="1"/>
    <xf numFmtId="49" fontId="0" fillId="2" borderId="43" xfId="0" applyNumberFormat="1" applyFill="1" applyBorder="1"/>
    <xf numFmtId="0" fontId="0" fillId="2" borderId="43" xfId="0" applyFill="1" applyBorder="1"/>
    <xf numFmtId="0" fontId="0" fillId="2" borderId="42" xfId="0" applyFill="1" applyBorder="1"/>
    <xf numFmtId="0" fontId="0" fillId="2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35" xfId="0" applyFill="1" applyBorder="1"/>
    <xf numFmtId="49" fontId="0" fillId="2" borderId="35" xfId="0" applyNumberFormat="1" applyFill="1" applyBorder="1"/>
    <xf numFmtId="0" fontId="0" fillId="2" borderId="49" xfId="0" applyFill="1" applyBorder="1" applyAlignment="1">
      <alignment vertical="top"/>
    </xf>
    <xf numFmtId="0" fontId="0" fillId="2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2" borderId="10" xfId="0" applyNumberFormat="1" applyFill="1" applyBorder="1" applyAlignment="1">
      <alignment vertical="top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0" fillId="2" borderId="38" xfId="0" applyFill="1" applyBorder="1" applyAlignment="1">
      <alignment vertical="top" shrinkToFit="1"/>
    </xf>
    <xf numFmtId="0" fontId="0" fillId="2" borderId="39" xfId="0" applyFill="1" applyBorder="1" applyAlignment="1">
      <alignment vertical="top" shrinkToFit="1"/>
    </xf>
    <xf numFmtId="0" fontId="0" fillId="2" borderId="10" xfId="0" applyFill="1" applyBorder="1" applyAlignment="1">
      <alignment vertical="top" shrinkToFit="1"/>
    </xf>
    <xf numFmtId="174" fontId="16" fillId="0" borderId="33" xfId="0" applyNumberFormat="1" applyFont="1" applyBorder="1" applyAlignment="1">
      <alignment vertical="top" shrinkToFit="1"/>
    </xf>
    <xf numFmtId="174" fontId="0" fillId="2" borderId="39" xfId="0" applyNumberFormat="1" applyFill="1" applyBorder="1" applyAlignment="1">
      <alignment vertical="top" shrinkToFit="1"/>
    </xf>
    <xf numFmtId="4" fontId="16" fillId="3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2" borderId="39" xfId="0" applyNumberFormat="1" applyFill="1" applyBorder="1" applyAlignment="1">
      <alignment vertical="top" shrinkToFit="1"/>
    </xf>
    <xf numFmtId="0" fontId="0" fillId="2" borderId="51" xfId="0" applyFill="1" applyBorder="1"/>
    <xf numFmtId="0" fontId="0" fillId="2" borderId="52" xfId="0" applyFill="1" applyBorder="1" applyAlignment="1">
      <alignment wrapText="1"/>
    </xf>
    <xf numFmtId="0" fontId="0" fillId="2" borderId="53" xfId="0" applyFill="1" applyBorder="1" applyAlignment="1">
      <alignment vertical="top"/>
    </xf>
    <xf numFmtId="49" fontId="0" fillId="2" borderId="53" xfId="0" applyNumberFormat="1" applyFill="1" applyBorder="1" applyAlignment="1">
      <alignment vertical="top"/>
    </xf>
    <xf numFmtId="49" fontId="0" fillId="2" borderId="49" xfId="0" applyNumberFormat="1" applyFill="1" applyBorder="1" applyAlignment="1">
      <alignment vertical="top"/>
    </xf>
    <xf numFmtId="0" fontId="0" fillId="2" borderId="54" xfId="0" applyFill="1" applyBorder="1" applyAlignment="1">
      <alignment vertical="top"/>
    </xf>
    <xf numFmtId="174" fontId="0" fillId="2" borderId="49" xfId="0" applyNumberFormat="1" applyFill="1" applyBorder="1" applyAlignment="1">
      <alignment vertical="top"/>
    </xf>
    <xf numFmtId="4" fontId="0" fillId="2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8" xfId="0" applyFont="1" applyBorder="1" applyAlignment="1">
      <alignment vertical="top" shrinkToFit="1"/>
    </xf>
    <xf numFmtId="174" fontId="16" fillId="0" borderId="39" xfId="0" applyNumberFormat="1" applyFont="1" applyBorder="1" applyAlignment="1">
      <alignment vertical="top" shrinkToFit="1"/>
    </xf>
    <xf numFmtId="4" fontId="16" fillId="3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39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3" borderId="36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37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 wrapText="1"/>
      <protection locked="0"/>
    </xf>
    <xf numFmtId="0" fontId="0" fillId="3" borderId="34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38" xfId="0" applyFill="1" applyBorder="1" applyAlignment="1" applyProtection="1">
      <alignment vertical="top" wrapText="1"/>
      <protection locked="0"/>
    </xf>
    <xf numFmtId="4" fontId="8" fillId="2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0" fillId="2" borderId="39" xfId="0" applyNumberFormat="1" applyFill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0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52"/>
  <sheetViews>
    <sheetView showGridLines="0" tabSelected="1" topLeftCell="B1" zoomScaleNormal="100" zoomScaleSheetLayoutView="75" workbookViewId="0">
      <selection activeCell="D4" sqref="D4"/>
    </sheetView>
  </sheetViews>
  <sheetFormatPr defaultColWidth="9" defaultRowHeight="13.2" x14ac:dyDescent="0.25"/>
  <cols>
    <col min="1" max="1" width="8.44140625" hidden="1" customWidth="1"/>
    <col min="2" max="2" width="9.109375" customWidth="1"/>
    <col min="3" max="3" width="7.44140625" customWidth="1"/>
    <col min="4" max="4" width="13.44140625" customWidth="1"/>
    <col min="5" max="5" width="12.109375" customWidth="1"/>
    <col min="6" max="6" width="11.44140625" customWidth="1"/>
    <col min="7" max="7" width="12.6640625" style="1" customWidth="1"/>
    <col min="8" max="8" width="12.6640625" customWidth="1"/>
    <col min="9" max="9" width="12.6640625" style="1" customWidth="1"/>
    <col min="10" max="10" width="6.6640625" style="1" customWidth="1"/>
    <col min="11" max="11" width="4.33203125" customWidth="1"/>
    <col min="12" max="15" width="10.6640625" customWidth="1"/>
  </cols>
  <sheetData>
    <row r="1" spans="1:15" ht="33.75" customHeight="1" x14ac:dyDescent="0.25">
      <c r="A1" s="71" t="s">
        <v>36</v>
      </c>
      <c r="B1" s="90" t="s">
        <v>40</v>
      </c>
      <c r="C1" s="91"/>
      <c r="D1" s="91"/>
      <c r="E1" s="91"/>
      <c r="F1" s="91"/>
      <c r="G1" s="91"/>
      <c r="H1" s="91"/>
      <c r="I1" s="91"/>
      <c r="J1" s="92"/>
    </row>
    <row r="2" spans="1:15" ht="23.25" customHeight="1" x14ac:dyDescent="0.25">
      <c r="A2" s="4"/>
      <c r="B2" s="104" t="s">
        <v>38</v>
      </c>
      <c r="C2" s="105"/>
      <c r="D2" s="106" t="s">
        <v>43</v>
      </c>
      <c r="E2" s="107"/>
      <c r="F2" s="107"/>
      <c r="G2" s="107"/>
      <c r="H2" s="107"/>
      <c r="I2" s="107"/>
      <c r="J2" s="108"/>
      <c r="O2" s="2"/>
    </row>
    <row r="3" spans="1:15" ht="22.8" customHeight="1" x14ac:dyDescent="0.25">
      <c r="A3" s="4"/>
      <c r="B3" s="109" t="s">
        <v>41</v>
      </c>
      <c r="C3" s="110"/>
      <c r="D3" s="111" t="s">
        <v>99</v>
      </c>
      <c r="E3" s="112"/>
      <c r="F3" s="112"/>
      <c r="G3" s="112"/>
      <c r="H3" s="112"/>
      <c r="I3" s="112"/>
      <c r="J3" s="113"/>
    </row>
    <row r="4" spans="1:15" ht="24.6" customHeight="1" x14ac:dyDescent="0.25">
      <c r="A4" s="4"/>
      <c r="B4" s="114" t="s">
        <v>42</v>
      </c>
      <c r="C4" s="115"/>
      <c r="D4" s="116"/>
      <c r="E4" s="116"/>
      <c r="F4" s="117"/>
      <c r="G4" s="118"/>
      <c r="H4" s="117"/>
      <c r="I4" s="118"/>
      <c r="J4" s="119"/>
    </row>
    <row r="5" spans="1:15" ht="24" customHeight="1" x14ac:dyDescent="0.25">
      <c r="A5" s="4"/>
      <c r="B5" s="45" t="s">
        <v>21</v>
      </c>
      <c r="C5" s="5"/>
      <c r="D5" s="120"/>
      <c r="E5" s="25"/>
      <c r="F5" s="25"/>
      <c r="G5" s="25"/>
      <c r="H5" s="27" t="s">
        <v>33</v>
      </c>
      <c r="I5" s="120"/>
      <c r="J5" s="11"/>
    </row>
    <row r="6" spans="1:15" ht="15.75" customHeight="1" x14ac:dyDescent="0.25">
      <c r="A6" s="4"/>
      <c r="B6" s="39"/>
      <c r="C6" s="25"/>
      <c r="D6" s="120"/>
      <c r="E6" s="25"/>
      <c r="F6" s="25"/>
      <c r="G6" s="25"/>
      <c r="H6" s="27" t="s">
        <v>34</v>
      </c>
      <c r="I6" s="120"/>
      <c r="J6" s="11"/>
    </row>
    <row r="7" spans="1:15" ht="15.75" customHeight="1" x14ac:dyDescent="0.25">
      <c r="A7" s="4"/>
      <c r="B7" s="40"/>
      <c r="C7" s="121"/>
      <c r="D7" s="103"/>
      <c r="E7" s="32"/>
      <c r="F7" s="32"/>
      <c r="G7" s="32"/>
      <c r="H7" s="34"/>
      <c r="I7" s="32"/>
      <c r="J7" s="49"/>
    </row>
    <row r="8" spans="1:15" ht="24" hidden="1" customHeight="1" x14ac:dyDescent="0.25">
      <c r="A8" s="4"/>
      <c r="B8" s="45" t="s">
        <v>19</v>
      </c>
      <c r="C8" s="5"/>
      <c r="D8" s="33"/>
      <c r="E8" s="5"/>
      <c r="F8" s="5"/>
      <c r="G8" s="43"/>
      <c r="H8" s="27" t="s">
        <v>33</v>
      </c>
      <c r="I8" s="31"/>
      <c r="J8" s="11"/>
    </row>
    <row r="9" spans="1:15" ht="15.75" hidden="1" customHeight="1" x14ac:dyDescent="0.25">
      <c r="A9" s="4"/>
      <c r="B9" s="4"/>
      <c r="C9" s="5"/>
      <c r="D9" s="33"/>
      <c r="E9" s="5"/>
      <c r="F9" s="5"/>
      <c r="G9" s="43"/>
      <c r="H9" s="27" t="s">
        <v>34</v>
      </c>
      <c r="I9" s="31"/>
      <c r="J9" s="11"/>
    </row>
    <row r="10" spans="1:15" ht="15.75" hidden="1" customHeight="1" x14ac:dyDescent="0.25">
      <c r="A10" s="4"/>
      <c r="B10" s="50"/>
      <c r="C10" s="26"/>
      <c r="D10" s="44"/>
      <c r="E10" s="53"/>
      <c r="F10" s="53"/>
      <c r="G10" s="51"/>
      <c r="H10" s="51"/>
      <c r="I10" s="52"/>
      <c r="J10" s="49"/>
    </row>
    <row r="11" spans="1:15" ht="24" customHeight="1" x14ac:dyDescent="0.25">
      <c r="A11" s="4"/>
      <c r="B11" s="45" t="s">
        <v>18</v>
      </c>
      <c r="C11" s="5"/>
      <c r="D11" s="122"/>
      <c r="E11" s="122"/>
      <c r="F11" s="122"/>
      <c r="G11" s="122"/>
      <c r="H11" s="27" t="s">
        <v>33</v>
      </c>
      <c r="I11" s="126"/>
      <c r="J11" s="11"/>
    </row>
    <row r="12" spans="1:15" ht="15.75" customHeight="1" x14ac:dyDescent="0.25">
      <c r="A12" s="4"/>
      <c r="B12" s="39"/>
      <c r="C12" s="25"/>
      <c r="D12" s="123"/>
      <c r="E12" s="123"/>
      <c r="F12" s="123"/>
      <c r="G12" s="123"/>
      <c r="H12" s="27" t="s">
        <v>34</v>
      </c>
      <c r="I12" s="126"/>
      <c r="J12" s="11"/>
    </row>
    <row r="13" spans="1:15" ht="15.75" customHeight="1" x14ac:dyDescent="0.25">
      <c r="A13" s="4"/>
      <c r="B13" s="40"/>
      <c r="C13" s="125"/>
      <c r="D13" s="124"/>
      <c r="E13" s="124"/>
      <c r="F13" s="124"/>
      <c r="G13" s="124"/>
      <c r="H13" s="28"/>
      <c r="I13" s="32"/>
      <c r="J13" s="49"/>
    </row>
    <row r="14" spans="1:15" ht="24" hidden="1" customHeight="1" x14ac:dyDescent="0.25">
      <c r="A14" s="4"/>
      <c r="B14" s="64" t="s">
        <v>20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 x14ac:dyDescent="0.25">
      <c r="A15" s="4"/>
      <c r="B15" s="50" t="s">
        <v>31</v>
      </c>
      <c r="C15" s="70"/>
      <c r="D15" s="51"/>
      <c r="E15" s="82"/>
      <c r="F15" s="82"/>
      <c r="G15" s="97"/>
      <c r="H15" s="97"/>
      <c r="I15" s="97" t="s">
        <v>28</v>
      </c>
      <c r="J15" s="98"/>
    </row>
    <row r="16" spans="1:15" ht="23.25" customHeight="1" x14ac:dyDescent="0.25">
      <c r="A16" s="185" t="s">
        <v>23</v>
      </c>
      <c r="B16" s="186" t="s">
        <v>23</v>
      </c>
      <c r="C16" s="56"/>
      <c r="D16" s="57"/>
      <c r="E16" s="79"/>
      <c r="F16" s="80"/>
      <c r="G16" s="79"/>
      <c r="H16" s="80"/>
      <c r="I16" s="79">
        <f>SUMIF(F47:F48,A16,I47:I48)+SUMIF(F47:F48,"PSU",I47:I48)</f>
        <v>0</v>
      </c>
      <c r="J16" s="81"/>
    </row>
    <row r="17" spans="1:10" ht="23.25" customHeight="1" x14ac:dyDescent="0.25">
      <c r="A17" s="185" t="s">
        <v>24</v>
      </c>
      <c r="B17" s="186" t="s">
        <v>24</v>
      </c>
      <c r="C17" s="56"/>
      <c r="D17" s="57"/>
      <c r="E17" s="79"/>
      <c r="F17" s="80"/>
      <c r="G17" s="79"/>
      <c r="H17" s="80"/>
      <c r="I17" s="79">
        <f>SUMIF(F47:F48,A17,I47:I48)</f>
        <v>0</v>
      </c>
      <c r="J17" s="81"/>
    </row>
    <row r="18" spans="1:10" ht="23.25" customHeight="1" x14ac:dyDescent="0.25">
      <c r="A18" s="185" t="s">
        <v>25</v>
      </c>
      <c r="B18" s="186" t="s">
        <v>25</v>
      </c>
      <c r="C18" s="56"/>
      <c r="D18" s="57"/>
      <c r="E18" s="79"/>
      <c r="F18" s="80"/>
      <c r="G18" s="79"/>
      <c r="H18" s="80"/>
      <c r="I18" s="79">
        <f>SUMIF(F47:F48,A18,I47:I48)</f>
        <v>0</v>
      </c>
      <c r="J18" s="81"/>
    </row>
    <row r="19" spans="1:10" ht="23.25" customHeight="1" x14ac:dyDescent="0.25">
      <c r="A19" s="185" t="s">
        <v>50</v>
      </c>
      <c r="B19" s="186" t="s">
        <v>26</v>
      </c>
      <c r="C19" s="56"/>
      <c r="D19" s="57"/>
      <c r="E19" s="79"/>
      <c r="F19" s="80"/>
      <c r="G19" s="79"/>
      <c r="H19" s="80"/>
      <c r="I19" s="79">
        <f>SUMIF(F47:F48,A19,I47:I48)</f>
        <v>0</v>
      </c>
      <c r="J19" s="81"/>
    </row>
    <row r="20" spans="1:10" ht="23.25" customHeight="1" x14ac:dyDescent="0.25">
      <c r="A20" s="185" t="s">
        <v>49</v>
      </c>
      <c r="B20" s="186" t="s">
        <v>27</v>
      </c>
      <c r="C20" s="56"/>
      <c r="D20" s="57"/>
      <c r="E20" s="79"/>
      <c r="F20" s="80"/>
      <c r="G20" s="79"/>
      <c r="H20" s="80"/>
      <c r="I20" s="79">
        <f>SUMIF(F47:F48,A20,I47:I48)</f>
        <v>0</v>
      </c>
      <c r="J20" s="81"/>
    </row>
    <row r="21" spans="1:10" ht="23.25" customHeight="1" x14ac:dyDescent="0.25">
      <c r="A21" s="4"/>
      <c r="B21" s="72" t="s">
        <v>28</v>
      </c>
      <c r="C21" s="73"/>
      <c r="D21" s="74"/>
      <c r="E21" s="88"/>
      <c r="F21" s="96"/>
      <c r="G21" s="88"/>
      <c r="H21" s="96"/>
      <c r="I21" s="88">
        <f>SUM(I16:J20)</f>
        <v>0</v>
      </c>
      <c r="J21" s="89"/>
    </row>
    <row r="22" spans="1:10" ht="33" customHeight="1" x14ac:dyDescent="0.25">
      <c r="A22" s="4"/>
      <c r="B22" s="63" t="s">
        <v>32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 x14ac:dyDescent="0.25">
      <c r="A23" s="4"/>
      <c r="B23" s="55" t="s">
        <v>11</v>
      </c>
      <c r="C23" s="56"/>
      <c r="D23" s="57"/>
      <c r="E23" s="58">
        <v>15</v>
      </c>
      <c r="F23" s="59" t="s">
        <v>0</v>
      </c>
      <c r="G23" s="86">
        <f>ZakladDPHSniVypocet</f>
        <v>0</v>
      </c>
      <c r="H23" s="87"/>
      <c r="I23" s="87"/>
      <c r="J23" s="60" t="str">
        <f t="shared" ref="J23:J28" si="0">Mena</f>
        <v>CZK</v>
      </c>
    </row>
    <row r="24" spans="1:10" ht="23.25" customHeight="1" x14ac:dyDescent="0.25">
      <c r="A24" s="4"/>
      <c r="B24" s="55" t="s">
        <v>12</v>
      </c>
      <c r="C24" s="56"/>
      <c r="D24" s="57"/>
      <c r="E24" s="58">
        <f>SazbaDPH1</f>
        <v>15</v>
      </c>
      <c r="F24" s="59" t="s">
        <v>0</v>
      </c>
      <c r="G24" s="84">
        <f>ZakladDPHSni*SazbaDPH1/100</f>
        <v>0</v>
      </c>
      <c r="H24" s="85"/>
      <c r="I24" s="85"/>
      <c r="J24" s="60" t="str">
        <f t="shared" si="0"/>
        <v>CZK</v>
      </c>
    </row>
    <row r="25" spans="1:10" ht="23.25" customHeight="1" x14ac:dyDescent="0.25">
      <c r="A25" s="4"/>
      <c r="B25" s="55" t="s">
        <v>13</v>
      </c>
      <c r="C25" s="56"/>
      <c r="D25" s="57"/>
      <c r="E25" s="58">
        <v>21</v>
      </c>
      <c r="F25" s="59" t="s">
        <v>0</v>
      </c>
      <c r="G25" s="86">
        <f>ZakladDPHZaklVypocet</f>
        <v>0</v>
      </c>
      <c r="H25" s="87"/>
      <c r="I25" s="87"/>
      <c r="J25" s="60" t="str">
        <f t="shared" si="0"/>
        <v>CZK</v>
      </c>
    </row>
    <row r="26" spans="1:10" ht="23.25" customHeight="1" x14ac:dyDescent="0.25">
      <c r="A26" s="4"/>
      <c r="B26" s="47" t="s">
        <v>14</v>
      </c>
      <c r="C26" s="22"/>
      <c r="D26" s="18"/>
      <c r="E26" s="41">
        <f>SazbaDPH2</f>
        <v>21</v>
      </c>
      <c r="F26" s="42" t="s">
        <v>0</v>
      </c>
      <c r="G26" s="93">
        <f>ZakladDPHZakl*SazbaDPH2/100</f>
        <v>0</v>
      </c>
      <c r="H26" s="94"/>
      <c r="I26" s="94"/>
      <c r="J26" s="54" t="str">
        <f t="shared" si="0"/>
        <v>CZK</v>
      </c>
    </row>
    <row r="27" spans="1:10" ht="23.25" customHeight="1" thickBot="1" x14ac:dyDescent="0.3">
      <c r="A27" s="4"/>
      <c r="B27" s="46" t="s">
        <v>4</v>
      </c>
      <c r="C27" s="20"/>
      <c r="D27" s="23"/>
      <c r="E27" s="20"/>
      <c r="F27" s="21"/>
      <c r="G27" s="95">
        <f>0</f>
        <v>0</v>
      </c>
      <c r="H27" s="95"/>
      <c r="I27" s="95"/>
      <c r="J27" s="61" t="str">
        <f t="shared" si="0"/>
        <v>CZK</v>
      </c>
    </row>
    <row r="28" spans="1:10" ht="27.75" hidden="1" customHeight="1" thickBot="1" x14ac:dyDescent="0.3">
      <c r="A28" s="4"/>
      <c r="B28" s="150" t="s">
        <v>22</v>
      </c>
      <c r="C28" s="151"/>
      <c r="D28" s="151"/>
      <c r="E28" s="152"/>
      <c r="F28" s="153"/>
      <c r="G28" s="154">
        <f>ZakladDPHSniVypocet+ZakladDPHZaklVypocet</f>
        <v>0</v>
      </c>
      <c r="H28" s="154"/>
      <c r="I28" s="154"/>
      <c r="J28" s="155" t="str">
        <f t="shared" si="0"/>
        <v>CZK</v>
      </c>
    </row>
    <row r="29" spans="1:10" ht="27.75" customHeight="1" thickBot="1" x14ac:dyDescent="0.3">
      <c r="A29" s="4"/>
      <c r="B29" s="150" t="s">
        <v>35</v>
      </c>
      <c r="C29" s="156"/>
      <c r="D29" s="156"/>
      <c r="E29" s="156"/>
      <c r="F29" s="156"/>
      <c r="G29" s="157">
        <f>ZakladDPHSni+DPHSni+ZakladDPHZakl+DPHZakl+Zaokrouhleni</f>
        <v>0</v>
      </c>
      <c r="H29" s="157"/>
      <c r="I29" s="157"/>
      <c r="J29" s="158" t="s">
        <v>46</v>
      </c>
    </row>
    <row r="30" spans="1:10" ht="12.75" customHeight="1" x14ac:dyDescent="0.25">
      <c r="A30" s="4"/>
      <c r="B30" s="4"/>
      <c r="C30" s="5"/>
      <c r="D30" s="5"/>
      <c r="E30" s="5"/>
      <c r="F30" s="5"/>
      <c r="G30" s="43"/>
      <c r="H30" s="5"/>
      <c r="I30" s="43"/>
      <c r="J30" s="12"/>
    </row>
    <row r="31" spans="1:10" ht="30" customHeight="1" x14ac:dyDescent="0.25">
      <c r="A31" s="4"/>
      <c r="B31" s="4"/>
      <c r="C31" s="5"/>
      <c r="D31" s="5"/>
      <c r="E31" s="5"/>
      <c r="F31" s="5"/>
      <c r="G31" s="43"/>
      <c r="H31" s="5"/>
      <c r="I31" s="43"/>
      <c r="J31" s="12"/>
    </row>
    <row r="32" spans="1:10" ht="18.75" customHeight="1" x14ac:dyDescent="0.25">
      <c r="A32" s="4"/>
      <c r="B32" s="24"/>
      <c r="C32" s="19" t="s">
        <v>10</v>
      </c>
      <c r="D32" s="37"/>
      <c r="E32" s="37"/>
      <c r="F32" s="19" t="s">
        <v>9</v>
      </c>
      <c r="G32" s="37"/>
      <c r="H32" s="38"/>
      <c r="I32" s="37"/>
      <c r="J32" s="12"/>
    </row>
    <row r="33" spans="1:10" ht="47.25" customHeight="1" x14ac:dyDescent="0.25">
      <c r="A33" s="4"/>
      <c r="B33" s="4"/>
      <c r="C33" s="5"/>
      <c r="D33" s="5"/>
      <c r="E33" s="5"/>
      <c r="F33" s="5"/>
      <c r="G33" s="43"/>
      <c r="H33" s="5"/>
      <c r="I33" s="43"/>
      <c r="J33" s="12"/>
    </row>
    <row r="34" spans="1:10" s="35" customFormat="1" ht="18.75" customHeight="1" x14ac:dyDescent="0.25">
      <c r="A34" s="29"/>
      <c r="B34" s="29"/>
      <c r="C34" s="30"/>
      <c r="D34" s="78"/>
      <c r="E34" s="78"/>
      <c r="F34" s="30"/>
      <c r="G34" s="78"/>
      <c r="H34" s="78"/>
      <c r="I34" s="78"/>
      <c r="J34" s="36"/>
    </row>
    <row r="35" spans="1:10" ht="12.75" customHeight="1" x14ac:dyDescent="0.25">
      <c r="A35" s="4"/>
      <c r="B35" s="4"/>
      <c r="C35" s="5"/>
      <c r="D35" s="83" t="s">
        <v>2</v>
      </c>
      <c r="E35" s="83"/>
      <c r="F35" s="5"/>
      <c r="G35" s="43"/>
      <c r="H35" s="13" t="s">
        <v>3</v>
      </c>
      <c r="I35" s="43"/>
      <c r="J35" s="12"/>
    </row>
    <row r="36" spans="1:10" ht="13.5" customHeight="1" thickBot="1" x14ac:dyDescent="0.3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3">
      <c r="B37" s="75" t="s">
        <v>15</v>
      </c>
      <c r="C37" s="3"/>
      <c r="D37" s="3"/>
      <c r="E37" s="3"/>
      <c r="F37" s="142"/>
      <c r="G37" s="142"/>
      <c r="H37" s="142"/>
      <c r="I37" s="142"/>
      <c r="J37" s="3"/>
    </row>
    <row r="38" spans="1:10" ht="25.5" hidden="1" customHeight="1" x14ac:dyDescent="0.25">
      <c r="A38" s="129" t="s">
        <v>37</v>
      </c>
      <c r="B38" s="131" t="s">
        <v>16</v>
      </c>
      <c r="C38" s="132" t="s">
        <v>5</v>
      </c>
      <c r="D38" s="133"/>
      <c r="E38" s="133"/>
      <c r="F38" s="143" t="str">
        <f>B23</f>
        <v>Základ pro sníženou DPH</v>
      </c>
      <c r="G38" s="143" t="str">
        <f>B25</f>
        <v>Základ pro základní DPH</v>
      </c>
      <c r="H38" s="144" t="s">
        <v>17</v>
      </c>
      <c r="I38" s="144" t="s">
        <v>1</v>
      </c>
      <c r="J38" s="134" t="s">
        <v>0</v>
      </c>
    </row>
    <row r="39" spans="1:10" ht="25.5" hidden="1" customHeight="1" x14ac:dyDescent="0.25">
      <c r="A39" s="129">
        <v>1</v>
      </c>
      <c r="B39" s="135" t="s">
        <v>44</v>
      </c>
      <c r="C39" s="136" t="s">
        <v>43</v>
      </c>
      <c r="D39" s="137"/>
      <c r="E39" s="137"/>
      <c r="F39" s="145">
        <f>'Rozpočet Pol'!AC18</f>
        <v>0</v>
      </c>
      <c r="G39" s="146">
        <f>'Rozpočet Pol'!AD18</f>
        <v>0</v>
      </c>
      <c r="H39" s="147">
        <f>(F39*SazbaDPH1/100)+(G39*SazbaDPH2/100)</f>
        <v>0</v>
      </c>
      <c r="I39" s="147">
        <f>F39+G39+H39</f>
        <v>0</v>
      </c>
      <c r="J39" s="138" t="str">
        <f>IF(CenaCelkemVypocet=0,"",I39/CenaCelkemVypocet*100)</f>
        <v/>
      </c>
    </row>
    <row r="40" spans="1:10" ht="25.5" hidden="1" customHeight="1" x14ac:dyDescent="0.25">
      <c r="A40" s="129"/>
      <c r="B40" s="139" t="s">
        <v>45</v>
      </c>
      <c r="C40" s="140"/>
      <c r="D40" s="140"/>
      <c r="E40" s="141"/>
      <c r="F40" s="148">
        <f>SUMIF(A39:A39,"=1",F39:F39)</f>
        <v>0</v>
      </c>
      <c r="G40" s="149">
        <f>SUMIF(A39:A39,"=1",G39:G39)</f>
        <v>0</v>
      </c>
      <c r="H40" s="149">
        <f>SUMIF(A39:A39,"=1",H39:H39)</f>
        <v>0</v>
      </c>
      <c r="I40" s="149">
        <f>SUMIF(A39:A39,"=1",I39:I39)</f>
        <v>0</v>
      </c>
      <c r="J40" s="130">
        <f>SUMIF(A39:A39,"=1",J39:J39)</f>
        <v>0</v>
      </c>
    </row>
    <row r="44" spans="1:10" ht="15.6" x14ac:dyDescent="0.3">
      <c r="B44" s="159" t="s">
        <v>47</v>
      </c>
    </row>
    <row r="46" spans="1:10" ht="25.5" customHeight="1" x14ac:dyDescent="0.25">
      <c r="A46" s="160"/>
      <c r="B46" s="163" t="s">
        <v>16</v>
      </c>
      <c r="C46" s="163" t="s">
        <v>5</v>
      </c>
      <c r="D46" s="164"/>
      <c r="E46" s="164"/>
      <c r="F46" s="167" t="s">
        <v>48</v>
      </c>
      <c r="G46" s="167"/>
      <c r="H46" s="167"/>
      <c r="I46" s="168" t="s">
        <v>28</v>
      </c>
      <c r="J46" s="168"/>
    </row>
    <row r="47" spans="1:10" ht="25.5" customHeight="1" x14ac:dyDescent="0.25">
      <c r="A47" s="161"/>
      <c r="B47" s="169" t="s">
        <v>49</v>
      </c>
      <c r="C47" s="170" t="s">
        <v>27</v>
      </c>
      <c r="D47" s="171"/>
      <c r="E47" s="171"/>
      <c r="F47" s="175" t="s">
        <v>49</v>
      </c>
      <c r="G47" s="176"/>
      <c r="H47" s="176"/>
      <c r="I47" s="177">
        <f>'Rozpočet Pol'!G8</f>
        <v>0</v>
      </c>
      <c r="J47" s="177"/>
    </row>
    <row r="48" spans="1:10" ht="25.5" customHeight="1" x14ac:dyDescent="0.25">
      <c r="A48" s="161"/>
      <c r="B48" s="172" t="s">
        <v>50</v>
      </c>
      <c r="C48" s="173" t="s">
        <v>26</v>
      </c>
      <c r="D48" s="174"/>
      <c r="E48" s="174"/>
      <c r="F48" s="178" t="s">
        <v>50</v>
      </c>
      <c r="G48" s="179"/>
      <c r="H48" s="179"/>
      <c r="I48" s="180">
        <f>'Rozpočet Pol'!G12</f>
        <v>0</v>
      </c>
      <c r="J48" s="180"/>
    </row>
    <row r="49" spans="1:10" ht="25.5" customHeight="1" x14ac:dyDescent="0.25">
      <c r="A49" s="162"/>
      <c r="B49" s="165" t="s">
        <v>1</v>
      </c>
      <c r="C49" s="165"/>
      <c r="D49" s="166"/>
      <c r="E49" s="166"/>
      <c r="F49" s="181"/>
      <c r="G49" s="182"/>
      <c r="H49" s="182"/>
      <c r="I49" s="183">
        <f>SUM(I47:I48)</f>
        <v>0</v>
      </c>
      <c r="J49" s="183"/>
    </row>
    <row r="50" spans="1:10" x14ac:dyDescent="0.25">
      <c r="F50" s="184"/>
      <c r="G50" s="128"/>
      <c r="H50" s="184"/>
      <c r="I50" s="128"/>
      <c r="J50" s="128"/>
    </row>
    <row r="51" spans="1:10" x14ac:dyDescent="0.25">
      <c r="F51" s="184"/>
      <c r="G51" s="128"/>
      <c r="H51" s="184"/>
      <c r="I51" s="128"/>
      <c r="J51" s="128"/>
    </row>
    <row r="52" spans="1:10" x14ac:dyDescent="0.25">
      <c r="F52" s="184"/>
      <c r="G52" s="128"/>
      <c r="H52" s="184"/>
      <c r="I52" s="128"/>
      <c r="J52" s="128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5">
    <mergeCell ref="I48:J48"/>
    <mergeCell ref="C48:E48"/>
    <mergeCell ref="I49:J49"/>
    <mergeCell ref="D3:J3"/>
    <mergeCell ref="C39:E39"/>
    <mergeCell ref="B40:E40"/>
    <mergeCell ref="I46:J46"/>
    <mergeCell ref="I47:J47"/>
    <mergeCell ref="C47:E47"/>
    <mergeCell ref="G28:I28"/>
    <mergeCell ref="G15:H15"/>
    <mergeCell ref="I15:J15"/>
    <mergeCell ref="E16:F16"/>
    <mergeCell ref="D12:G12"/>
    <mergeCell ref="D13:G13"/>
    <mergeCell ref="D34:E34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34:I34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ColWidth="9.109375" defaultRowHeight="13.2" x14ac:dyDescent="0.25"/>
  <cols>
    <col min="1" max="1" width="4.33203125" style="6" customWidth="1"/>
    <col min="2" max="2" width="14.44140625" style="6" customWidth="1"/>
    <col min="3" max="3" width="38.33203125" style="10" customWidth="1"/>
    <col min="4" max="4" width="4.5546875" style="6" customWidth="1"/>
    <col min="5" max="5" width="10.5546875" style="6" customWidth="1"/>
    <col min="6" max="6" width="9.88671875" style="6" customWidth="1"/>
    <col min="7" max="7" width="12.6640625" style="6" customWidth="1"/>
    <col min="8" max="16384" width="9.109375" style="6"/>
  </cols>
  <sheetData>
    <row r="1" spans="1:7" ht="15.6" x14ac:dyDescent="0.25">
      <c r="A1" s="99" t="s">
        <v>6</v>
      </c>
      <c r="B1" s="99"/>
      <c r="C1" s="100"/>
      <c r="D1" s="99"/>
      <c r="E1" s="99"/>
      <c r="F1" s="99"/>
      <c r="G1" s="99"/>
    </row>
    <row r="2" spans="1:7" ht="24.9" customHeight="1" x14ac:dyDescent="0.25">
      <c r="A2" s="77" t="s">
        <v>39</v>
      </c>
      <c r="B2" s="76"/>
      <c r="C2" s="101"/>
      <c r="D2" s="101"/>
      <c r="E2" s="101"/>
      <c r="F2" s="101"/>
      <c r="G2" s="102"/>
    </row>
    <row r="3" spans="1:7" ht="24.9" hidden="1" customHeight="1" x14ac:dyDescent="0.25">
      <c r="A3" s="77" t="s">
        <v>7</v>
      </c>
      <c r="B3" s="76"/>
      <c r="C3" s="101"/>
      <c r="D3" s="101"/>
      <c r="E3" s="101"/>
      <c r="F3" s="101"/>
      <c r="G3" s="102"/>
    </row>
    <row r="4" spans="1:7" ht="24.9" hidden="1" customHeight="1" x14ac:dyDescent="0.25">
      <c r="A4" s="77" t="s">
        <v>8</v>
      </c>
      <c r="B4" s="76"/>
      <c r="C4" s="101"/>
      <c r="D4" s="101"/>
      <c r="E4" s="101"/>
      <c r="F4" s="101"/>
      <c r="G4" s="102"/>
    </row>
    <row r="5" spans="1:7" hidden="1" x14ac:dyDescent="0.25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28"/>
  <sheetViews>
    <sheetView workbookViewId="0">
      <selection sqref="A1:G1"/>
    </sheetView>
  </sheetViews>
  <sheetFormatPr defaultRowHeight="13.2" outlineLevelRow="1" x14ac:dyDescent="0.25"/>
  <cols>
    <col min="1" max="1" width="4.33203125" customWidth="1"/>
    <col min="2" max="2" width="14.44140625" style="127" customWidth="1"/>
    <col min="3" max="3" width="38.33203125" style="127" customWidth="1"/>
    <col min="4" max="4" width="4.6640625" customWidth="1"/>
    <col min="5" max="5" width="10.6640625" customWidth="1"/>
    <col min="6" max="6" width="9.88671875" customWidth="1"/>
    <col min="7" max="7" width="12.77734375" customWidth="1"/>
    <col min="8" max="21" width="0" hidden="1" customWidth="1"/>
    <col min="29" max="39" width="0" hidden="1" customWidth="1"/>
  </cols>
  <sheetData>
    <row r="1" spans="1:60" ht="15.75" customHeight="1" x14ac:dyDescent="0.3">
      <c r="A1" s="187" t="s">
        <v>6</v>
      </c>
      <c r="B1" s="187"/>
      <c r="C1" s="187"/>
      <c r="D1" s="187"/>
      <c r="E1" s="187"/>
      <c r="F1" s="187"/>
      <c r="G1" s="187"/>
      <c r="AE1" t="s">
        <v>52</v>
      </c>
    </row>
    <row r="2" spans="1:60" ht="25.05" customHeight="1" x14ac:dyDescent="0.25">
      <c r="A2" s="194" t="s">
        <v>51</v>
      </c>
      <c r="B2" s="188"/>
      <c r="C2" s="189" t="s">
        <v>43</v>
      </c>
      <c r="D2" s="190"/>
      <c r="E2" s="190"/>
      <c r="F2" s="190"/>
      <c r="G2" s="196"/>
      <c r="AE2" t="s">
        <v>53</v>
      </c>
    </row>
    <row r="3" spans="1:60" ht="25.05" hidden="1" customHeight="1" x14ac:dyDescent="0.25">
      <c r="A3" s="195" t="s">
        <v>7</v>
      </c>
      <c r="B3" s="193"/>
      <c r="C3" s="191"/>
      <c r="D3" s="192"/>
      <c r="E3" s="192"/>
      <c r="F3" s="192"/>
      <c r="G3" s="197"/>
      <c r="AE3" t="s">
        <v>54</v>
      </c>
    </row>
    <row r="4" spans="1:60" ht="25.05" hidden="1" customHeight="1" x14ac:dyDescent="0.25">
      <c r="A4" s="195" t="s">
        <v>8</v>
      </c>
      <c r="B4" s="193"/>
      <c r="C4" s="191"/>
      <c r="D4" s="192"/>
      <c r="E4" s="192"/>
      <c r="F4" s="192"/>
      <c r="G4" s="197"/>
      <c r="AE4" t="s">
        <v>55</v>
      </c>
    </row>
    <row r="5" spans="1:60" hidden="1" x14ac:dyDescent="0.25">
      <c r="A5" s="198" t="s">
        <v>56</v>
      </c>
      <c r="B5" s="199"/>
      <c r="C5" s="200"/>
      <c r="D5" s="201"/>
      <c r="E5" s="201"/>
      <c r="F5" s="201"/>
      <c r="G5" s="202"/>
      <c r="AE5" t="s">
        <v>57</v>
      </c>
    </row>
    <row r="7" spans="1:60" ht="39.6" x14ac:dyDescent="0.25">
      <c r="A7" s="207" t="s">
        <v>58</v>
      </c>
      <c r="B7" s="208" t="s">
        <v>59</v>
      </c>
      <c r="C7" s="208" t="s">
        <v>60</v>
      </c>
      <c r="D7" s="207" t="s">
        <v>61</v>
      </c>
      <c r="E7" s="207" t="s">
        <v>62</v>
      </c>
      <c r="F7" s="203" t="s">
        <v>63</v>
      </c>
      <c r="G7" s="224" t="s">
        <v>28</v>
      </c>
      <c r="H7" s="225" t="s">
        <v>29</v>
      </c>
      <c r="I7" s="225" t="s">
        <v>64</v>
      </c>
      <c r="J7" s="225" t="s">
        <v>30</v>
      </c>
      <c r="K7" s="225" t="s">
        <v>65</v>
      </c>
      <c r="L7" s="225" t="s">
        <v>66</v>
      </c>
      <c r="M7" s="225" t="s">
        <v>67</v>
      </c>
      <c r="N7" s="225" t="s">
        <v>68</v>
      </c>
      <c r="O7" s="225" t="s">
        <v>69</v>
      </c>
      <c r="P7" s="225" t="s">
        <v>70</v>
      </c>
      <c r="Q7" s="225" t="s">
        <v>71</v>
      </c>
      <c r="R7" s="225" t="s">
        <v>72</v>
      </c>
      <c r="S7" s="225" t="s">
        <v>73</v>
      </c>
      <c r="T7" s="225" t="s">
        <v>74</v>
      </c>
      <c r="U7" s="210" t="s">
        <v>75</v>
      </c>
    </row>
    <row r="8" spans="1:60" x14ac:dyDescent="0.25">
      <c r="A8" s="226" t="s">
        <v>76</v>
      </c>
      <c r="B8" s="227" t="s">
        <v>49</v>
      </c>
      <c r="C8" s="228" t="s">
        <v>27</v>
      </c>
      <c r="D8" s="229"/>
      <c r="E8" s="230"/>
      <c r="F8" s="231"/>
      <c r="G8" s="231">
        <f>SUMIF(AE9:AE11,"&lt;&gt;NOR",G9:G11)</f>
        <v>0</v>
      </c>
      <c r="H8" s="231"/>
      <c r="I8" s="231">
        <f>SUM(I9:I11)</f>
        <v>0</v>
      </c>
      <c r="J8" s="231"/>
      <c r="K8" s="231">
        <f>SUM(K9:K11)</f>
        <v>0</v>
      </c>
      <c r="L8" s="231"/>
      <c r="M8" s="231">
        <f>SUM(M9:M11)</f>
        <v>0</v>
      </c>
      <c r="N8" s="209"/>
      <c r="O8" s="209">
        <f>SUM(O9:O11)</f>
        <v>0</v>
      </c>
      <c r="P8" s="209"/>
      <c r="Q8" s="209">
        <f>SUM(Q9:Q11)</f>
        <v>0</v>
      </c>
      <c r="R8" s="209"/>
      <c r="S8" s="209"/>
      <c r="T8" s="226"/>
      <c r="U8" s="209">
        <f>SUM(U9:U11)</f>
        <v>0</v>
      </c>
      <c r="AE8" t="s">
        <v>77</v>
      </c>
    </row>
    <row r="9" spans="1:60" outlineLevel="1" x14ac:dyDescent="0.25">
      <c r="A9" s="205">
        <v>1</v>
      </c>
      <c r="B9" s="211" t="s">
        <v>78</v>
      </c>
      <c r="C9" s="254" t="s">
        <v>79</v>
      </c>
      <c r="D9" s="213" t="s">
        <v>80</v>
      </c>
      <c r="E9" s="219">
        <v>9</v>
      </c>
      <c r="F9" s="221">
        <f>H9+J9</f>
        <v>0</v>
      </c>
      <c r="G9" s="222">
        <f>ROUND(E9*F9,2)</f>
        <v>0</v>
      </c>
      <c r="H9" s="222"/>
      <c r="I9" s="222">
        <f>ROUND(E9*H9,2)</f>
        <v>0</v>
      </c>
      <c r="J9" s="222"/>
      <c r="K9" s="222">
        <f>ROUND(E9*J9,2)</f>
        <v>0</v>
      </c>
      <c r="L9" s="222">
        <v>21</v>
      </c>
      <c r="M9" s="222">
        <f>G9*(1+L9/100)</f>
        <v>0</v>
      </c>
      <c r="N9" s="214">
        <v>0</v>
      </c>
      <c r="O9" s="214">
        <f>ROUND(E9*N9,5)</f>
        <v>0</v>
      </c>
      <c r="P9" s="214">
        <v>0</v>
      </c>
      <c r="Q9" s="214">
        <f>ROUND(E9*P9,5)</f>
        <v>0</v>
      </c>
      <c r="R9" s="214"/>
      <c r="S9" s="214"/>
      <c r="T9" s="215">
        <v>0</v>
      </c>
      <c r="U9" s="214">
        <f>ROUND(E9*T9,2)</f>
        <v>0</v>
      </c>
      <c r="V9" s="204"/>
      <c r="W9" s="204"/>
      <c r="X9" s="204"/>
      <c r="Y9" s="204"/>
      <c r="Z9" s="204"/>
      <c r="AA9" s="204"/>
      <c r="AB9" s="204"/>
      <c r="AC9" s="204"/>
      <c r="AD9" s="204"/>
      <c r="AE9" s="204" t="s">
        <v>81</v>
      </c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</row>
    <row r="10" spans="1:60" outlineLevel="1" x14ac:dyDescent="0.25">
      <c r="A10" s="205">
        <v>2</v>
      </c>
      <c r="B10" s="211" t="s">
        <v>82</v>
      </c>
      <c r="C10" s="254" t="s">
        <v>83</v>
      </c>
      <c r="D10" s="213" t="s">
        <v>80</v>
      </c>
      <c r="E10" s="219">
        <v>10</v>
      </c>
      <c r="F10" s="221">
        <f>H10+J10</f>
        <v>0</v>
      </c>
      <c r="G10" s="222">
        <f>ROUND(E10*F10,2)</f>
        <v>0</v>
      </c>
      <c r="H10" s="222"/>
      <c r="I10" s="222">
        <f>ROUND(E10*H10,2)</f>
        <v>0</v>
      </c>
      <c r="J10" s="222"/>
      <c r="K10" s="222">
        <f>ROUND(E10*J10,2)</f>
        <v>0</v>
      </c>
      <c r="L10" s="222">
        <v>21</v>
      </c>
      <c r="M10" s="222">
        <f>G10*(1+L10/100)</f>
        <v>0</v>
      </c>
      <c r="N10" s="214">
        <v>0</v>
      </c>
      <c r="O10" s="214">
        <f>ROUND(E10*N10,5)</f>
        <v>0</v>
      </c>
      <c r="P10" s="214">
        <v>0</v>
      </c>
      <c r="Q10" s="214">
        <f>ROUND(E10*P10,5)</f>
        <v>0</v>
      </c>
      <c r="R10" s="214"/>
      <c r="S10" s="214"/>
      <c r="T10" s="215">
        <v>0</v>
      </c>
      <c r="U10" s="214">
        <f>ROUND(E10*T10,2)</f>
        <v>0</v>
      </c>
      <c r="V10" s="204"/>
      <c r="W10" s="204"/>
      <c r="X10" s="204"/>
      <c r="Y10" s="204"/>
      <c r="Z10" s="204"/>
      <c r="AA10" s="204"/>
      <c r="AB10" s="204"/>
      <c r="AC10" s="204"/>
      <c r="AD10" s="204"/>
      <c r="AE10" s="204" t="s">
        <v>81</v>
      </c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</row>
    <row r="11" spans="1:60" outlineLevel="1" x14ac:dyDescent="0.25">
      <c r="A11" s="205">
        <v>3</v>
      </c>
      <c r="B11" s="211" t="s">
        <v>84</v>
      </c>
      <c r="C11" s="254" t="s">
        <v>85</v>
      </c>
      <c r="D11" s="213" t="s">
        <v>80</v>
      </c>
      <c r="E11" s="219">
        <v>1</v>
      </c>
      <c r="F11" s="221">
        <f>H11+J11</f>
        <v>0</v>
      </c>
      <c r="G11" s="222">
        <f>ROUND(E11*F11,2)</f>
        <v>0</v>
      </c>
      <c r="H11" s="222"/>
      <c r="I11" s="222">
        <f>ROUND(E11*H11,2)</f>
        <v>0</v>
      </c>
      <c r="J11" s="222"/>
      <c r="K11" s="222">
        <f>ROUND(E11*J11,2)</f>
        <v>0</v>
      </c>
      <c r="L11" s="222">
        <v>21</v>
      </c>
      <c r="M11" s="222">
        <f>G11*(1+L11/100)</f>
        <v>0</v>
      </c>
      <c r="N11" s="214">
        <v>0</v>
      </c>
      <c r="O11" s="214">
        <f>ROUND(E11*N11,5)</f>
        <v>0</v>
      </c>
      <c r="P11" s="214">
        <v>0</v>
      </c>
      <c r="Q11" s="214">
        <f>ROUND(E11*P11,5)</f>
        <v>0</v>
      </c>
      <c r="R11" s="214"/>
      <c r="S11" s="214"/>
      <c r="T11" s="215">
        <v>0</v>
      </c>
      <c r="U11" s="214">
        <f>ROUND(E11*T11,2)</f>
        <v>0</v>
      </c>
      <c r="V11" s="204"/>
      <c r="W11" s="204"/>
      <c r="X11" s="204"/>
      <c r="Y11" s="204"/>
      <c r="Z11" s="204"/>
      <c r="AA11" s="204"/>
      <c r="AB11" s="204"/>
      <c r="AC11" s="204"/>
      <c r="AD11" s="204"/>
      <c r="AE11" s="204" t="s">
        <v>81</v>
      </c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</row>
    <row r="12" spans="1:60" x14ac:dyDescent="0.25">
      <c r="A12" s="206" t="s">
        <v>76</v>
      </c>
      <c r="B12" s="212" t="s">
        <v>50</v>
      </c>
      <c r="C12" s="255" t="s">
        <v>26</v>
      </c>
      <c r="D12" s="216"/>
      <c r="E12" s="220"/>
      <c r="F12" s="223"/>
      <c r="G12" s="223">
        <f>SUMIF(AE13:AE16,"&lt;&gt;NOR",G13:G16)</f>
        <v>0</v>
      </c>
      <c r="H12" s="223"/>
      <c r="I12" s="223">
        <f>SUM(I13:I16)</f>
        <v>0</v>
      </c>
      <c r="J12" s="223"/>
      <c r="K12" s="223">
        <f>SUM(K13:K16)</f>
        <v>0</v>
      </c>
      <c r="L12" s="223"/>
      <c r="M12" s="223">
        <f>SUM(M13:M16)</f>
        <v>0</v>
      </c>
      <c r="N12" s="217"/>
      <c r="O12" s="217">
        <f>SUM(O13:O16)</f>
        <v>0</v>
      </c>
      <c r="P12" s="217"/>
      <c r="Q12" s="217">
        <f>SUM(Q13:Q16)</f>
        <v>0</v>
      </c>
      <c r="R12" s="217"/>
      <c r="S12" s="217"/>
      <c r="T12" s="218"/>
      <c r="U12" s="217">
        <f>SUM(U13:U16)</f>
        <v>0</v>
      </c>
      <c r="AE12" t="s">
        <v>77</v>
      </c>
    </row>
    <row r="13" spans="1:60" outlineLevel="1" x14ac:dyDescent="0.25">
      <c r="A13" s="205">
        <v>4</v>
      </c>
      <c r="B13" s="211" t="s">
        <v>86</v>
      </c>
      <c r="C13" s="254" t="s">
        <v>87</v>
      </c>
      <c r="D13" s="213" t="s">
        <v>80</v>
      </c>
      <c r="E13" s="219">
        <v>1</v>
      </c>
      <c r="F13" s="221">
        <f>H13+J13</f>
        <v>0</v>
      </c>
      <c r="G13" s="222">
        <f>ROUND(E13*F13,2)</f>
        <v>0</v>
      </c>
      <c r="H13" s="222"/>
      <c r="I13" s="222">
        <f>ROUND(E13*H13,2)</f>
        <v>0</v>
      </c>
      <c r="J13" s="222"/>
      <c r="K13" s="222">
        <f>ROUND(E13*J13,2)</f>
        <v>0</v>
      </c>
      <c r="L13" s="222">
        <v>21</v>
      </c>
      <c r="M13" s="222">
        <f>G13*(1+L13/100)</f>
        <v>0</v>
      </c>
      <c r="N13" s="214">
        <v>0</v>
      </c>
      <c r="O13" s="214">
        <f>ROUND(E13*N13,5)</f>
        <v>0</v>
      </c>
      <c r="P13" s="214">
        <v>0</v>
      </c>
      <c r="Q13" s="214">
        <f>ROUND(E13*P13,5)</f>
        <v>0</v>
      </c>
      <c r="R13" s="214"/>
      <c r="S13" s="214"/>
      <c r="T13" s="215">
        <v>0</v>
      </c>
      <c r="U13" s="214">
        <f>ROUND(E13*T13,2)</f>
        <v>0</v>
      </c>
      <c r="V13" s="204"/>
      <c r="W13" s="204"/>
      <c r="X13" s="204"/>
      <c r="Y13" s="204"/>
      <c r="Z13" s="204"/>
      <c r="AA13" s="204"/>
      <c r="AB13" s="204"/>
      <c r="AC13" s="204"/>
      <c r="AD13" s="204"/>
      <c r="AE13" s="204" t="s">
        <v>81</v>
      </c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</row>
    <row r="14" spans="1:60" outlineLevel="1" x14ac:dyDescent="0.25">
      <c r="A14" s="205">
        <v>5</v>
      </c>
      <c r="B14" s="211" t="s">
        <v>88</v>
      </c>
      <c r="C14" s="254" t="s">
        <v>89</v>
      </c>
      <c r="D14" s="213" t="s">
        <v>80</v>
      </c>
      <c r="E14" s="219">
        <v>1</v>
      </c>
      <c r="F14" s="221">
        <f>H14+J14</f>
        <v>0</v>
      </c>
      <c r="G14" s="222">
        <f>ROUND(E14*F14,2)</f>
        <v>0</v>
      </c>
      <c r="H14" s="222"/>
      <c r="I14" s="222">
        <f>ROUND(E14*H14,2)</f>
        <v>0</v>
      </c>
      <c r="J14" s="222"/>
      <c r="K14" s="222">
        <f>ROUND(E14*J14,2)</f>
        <v>0</v>
      </c>
      <c r="L14" s="222">
        <v>21</v>
      </c>
      <c r="M14" s="222">
        <f>G14*(1+L14/100)</f>
        <v>0</v>
      </c>
      <c r="N14" s="214">
        <v>0</v>
      </c>
      <c r="O14" s="214">
        <f>ROUND(E14*N14,5)</f>
        <v>0</v>
      </c>
      <c r="P14" s="214">
        <v>0</v>
      </c>
      <c r="Q14" s="214">
        <f>ROUND(E14*P14,5)</f>
        <v>0</v>
      </c>
      <c r="R14" s="214"/>
      <c r="S14" s="214"/>
      <c r="T14" s="215">
        <v>0</v>
      </c>
      <c r="U14" s="214">
        <f>ROUND(E14*T14,2)</f>
        <v>0</v>
      </c>
      <c r="V14" s="204"/>
      <c r="W14" s="204"/>
      <c r="X14" s="204"/>
      <c r="Y14" s="204"/>
      <c r="Z14" s="204"/>
      <c r="AA14" s="204"/>
      <c r="AB14" s="204"/>
      <c r="AC14" s="204"/>
      <c r="AD14" s="204"/>
      <c r="AE14" s="204" t="s">
        <v>81</v>
      </c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</row>
    <row r="15" spans="1:60" outlineLevel="1" x14ac:dyDescent="0.25">
      <c r="A15" s="205">
        <v>6</v>
      </c>
      <c r="B15" s="211" t="s">
        <v>90</v>
      </c>
      <c r="C15" s="254" t="s">
        <v>91</v>
      </c>
      <c r="D15" s="213" t="s">
        <v>80</v>
      </c>
      <c r="E15" s="219">
        <v>1</v>
      </c>
      <c r="F15" s="221">
        <f>H15+J15</f>
        <v>0</v>
      </c>
      <c r="G15" s="222">
        <f>ROUND(E15*F15,2)</f>
        <v>0</v>
      </c>
      <c r="H15" s="222"/>
      <c r="I15" s="222">
        <f>ROUND(E15*H15,2)</f>
        <v>0</v>
      </c>
      <c r="J15" s="222"/>
      <c r="K15" s="222">
        <f>ROUND(E15*J15,2)</f>
        <v>0</v>
      </c>
      <c r="L15" s="222">
        <v>21</v>
      </c>
      <c r="M15" s="222">
        <f>G15*(1+L15/100)</f>
        <v>0</v>
      </c>
      <c r="N15" s="214">
        <v>0</v>
      </c>
      <c r="O15" s="214">
        <f>ROUND(E15*N15,5)</f>
        <v>0</v>
      </c>
      <c r="P15" s="214">
        <v>0</v>
      </c>
      <c r="Q15" s="214">
        <f>ROUND(E15*P15,5)</f>
        <v>0</v>
      </c>
      <c r="R15" s="214"/>
      <c r="S15" s="214"/>
      <c r="T15" s="215">
        <v>0</v>
      </c>
      <c r="U15" s="214">
        <f>ROUND(E15*T15,2)</f>
        <v>0</v>
      </c>
      <c r="V15" s="204"/>
      <c r="W15" s="204"/>
      <c r="X15" s="204"/>
      <c r="Y15" s="204"/>
      <c r="Z15" s="204"/>
      <c r="AA15" s="204"/>
      <c r="AB15" s="204"/>
      <c r="AC15" s="204"/>
      <c r="AD15" s="204"/>
      <c r="AE15" s="204" t="s">
        <v>81</v>
      </c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</row>
    <row r="16" spans="1:60" outlineLevel="1" x14ac:dyDescent="0.25">
      <c r="A16" s="232">
        <v>7</v>
      </c>
      <c r="B16" s="233" t="s">
        <v>92</v>
      </c>
      <c r="C16" s="256" t="s">
        <v>93</v>
      </c>
      <c r="D16" s="234" t="s">
        <v>80</v>
      </c>
      <c r="E16" s="235">
        <v>1</v>
      </c>
      <c r="F16" s="236">
        <f>H16+J16</f>
        <v>0</v>
      </c>
      <c r="G16" s="237">
        <f>ROUND(E16*F16,2)</f>
        <v>0</v>
      </c>
      <c r="H16" s="237"/>
      <c r="I16" s="237">
        <f>ROUND(E16*H16,2)</f>
        <v>0</v>
      </c>
      <c r="J16" s="237"/>
      <c r="K16" s="237">
        <f>ROUND(E16*J16,2)</f>
        <v>0</v>
      </c>
      <c r="L16" s="237">
        <v>21</v>
      </c>
      <c r="M16" s="237">
        <f>G16*(1+L16/100)</f>
        <v>0</v>
      </c>
      <c r="N16" s="238">
        <v>0</v>
      </c>
      <c r="O16" s="238">
        <f>ROUND(E16*N16,5)</f>
        <v>0</v>
      </c>
      <c r="P16" s="238">
        <v>0</v>
      </c>
      <c r="Q16" s="238">
        <f>ROUND(E16*P16,5)</f>
        <v>0</v>
      </c>
      <c r="R16" s="238"/>
      <c r="S16" s="238"/>
      <c r="T16" s="239">
        <v>0</v>
      </c>
      <c r="U16" s="238">
        <f>ROUND(E16*T16,2)</f>
        <v>0</v>
      </c>
      <c r="V16" s="204"/>
      <c r="W16" s="204"/>
      <c r="X16" s="204"/>
      <c r="Y16" s="204"/>
      <c r="Z16" s="204"/>
      <c r="AA16" s="204"/>
      <c r="AB16" s="204"/>
      <c r="AC16" s="204"/>
      <c r="AD16" s="204"/>
      <c r="AE16" s="204" t="s">
        <v>81</v>
      </c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</row>
    <row r="17" spans="1:31" x14ac:dyDescent="0.25">
      <c r="A17" s="6"/>
      <c r="B17" s="7" t="s">
        <v>94</v>
      </c>
      <c r="C17" s="257" t="s">
        <v>94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AC17">
        <v>15</v>
      </c>
      <c r="AD17">
        <v>21</v>
      </c>
    </row>
    <row r="18" spans="1:31" x14ac:dyDescent="0.25">
      <c r="A18" s="240"/>
      <c r="B18" s="241" t="s">
        <v>28</v>
      </c>
      <c r="C18" s="258" t="s">
        <v>94</v>
      </c>
      <c r="D18" s="242"/>
      <c r="E18" s="242"/>
      <c r="F18" s="242"/>
      <c r="G18" s="253">
        <f>G8+G12</f>
        <v>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AC18">
        <f>SUMIF(L7:L16,AC17,G7:G16)</f>
        <v>0</v>
      </c>
      <c r="AD18">
        <f>SUMIF(L7:L16,AD17,G7:G16)</f>
        <v>0</v>
      </c>
      <c r="AE18" t="s">
        <v>95</v>
      </c>
    </row>
    <row r="19" spans="1:31" x14ac:dyDescent="0.25">
      <c r="A19" s="6"/>
      <c r="B19" s="7" t="s">
        <v>94</v>
      </c>
      <c r="C19" s="257" t="s">
        <v>94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31" x14ac:dyDescent="0.25">
      <c r="A20" s="6"/>
      <c r="B20" s="7" t="s">
        <v>94</v>
      </c>
      <c r="C20" s="257" t="s">
        <v>94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31" x14ac:dyDescent="0.25">
      <c r="A21" s="243" t="s">
        <v>96</v>
      </c>
      <c r="B21" s="243"/>
      <c r="C21" s="259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31" x14ac:dyDescent="0.25">
      <c r="A22" s="244"/>
      <c r="B22" s="245"/>
      <c r="C22" s="260"/>
      <c r="D22" s="245"/>
      <c r="E22" s="245"/>
      <c r="F22" s="245"/>
      <c r="G22" s="24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AE22" t="s">
        <v>97</v>
      </c>
    </row>
    <row r="23" spans="1:31" x14ac:dyDescent="0.25">
      <c r="A23" s="247"/>
      <c r="B23" s="248"/>
      <c r="C23" s="261"/>
      <c r="D23" s="248"/>
      <c r="E23" s="248"/>
      <c r="F23" s="248"/>
      <c r="G23" s="249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31" x14ac:dyDescent="0.25">
      <c r="A24" s="247"/>
      <c r="B24" s="248"/>
      <c r="C24" s="261"/>
      <c r="D24" s="248"/>
      <c r="E24" s="248"/>
      <c r="F24" s="248"/>
      <c r="G24" s="249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31" x14ac:dyDescent="0.25">
      <c r="A25" s="247"/>
      <c r="B25" s="248"/>
      <c r="C25" s="261"/>
      <c r="D25" s="248"/>
      <c r="E25" s="248"/>
      <c r="F25" s="248"/>
      <c r="G25" s="249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31" x14ac:dyDescent="0.25">
      <c r="A26" s="250"/>
      <c r="B26" s="251"/>
      <c r="C26" s="262"/>
      <c r="D26" s="251"/>
      <c r="E26" s="251"/>
      <c r="F26" s="251"/>
      <c r="G26" s="252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31" x14ac:dyDescent="0.25">
      <c r="A27" s="6"/>
      <c r="B27" s="7"/>
      <c r="C27" s="257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31" x14ac:dyDescent="0.25">
      <c r="C28" s="263"/>
      <c r="AE28" t="s">
        <v>98</v>
      </c>
    </row>
  </sheetData>
  <mergeCells count="6">
    <mergeCell ref="A1:G1"/>
    <mergeCell ref="C2:G2"/>
    <mergeCell ref="C3:G3"/>
    <mergeCell ref="C4:G4"/>
    <mergeCell ref="A21:C21"/>
    <mergeCell ref="A22:G26"/>
  </mergeCells>
  <pageMargins left="0.39370078740157499" right="0.19685039370078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47</vt:i4>
      </vt:variant>
    </vt:vector>
  </HeadingPairs>
  <TitlesOfParts>
    <vt:vector size="50" baseType="lpstr"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2014-02-28T09:52:57Z</cp:lastPrinted>
  <dcterms:created xsi:type="dcterms:W3CDTF">2009-04-08T07:15:50Z</dcterms:created>
  <dcterms:modified xsi:type="dcterms:W3CDTF">2023-10-04T16:19:32Z</dcterms:modified>
</cp:coreProperties>
</file>