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V:\1656 - Průmyslová zóna - V.etapa\03-PROJEKT\PP\Rozpočet\"/>
    </mc:Choice>
  </mc:AlternateContent>
  <bookViews>
    <workbookView xWindow="0" yWindow="0" windowWidth="0" windowHeight="0"/>
  </bookViews>
  <sheets>
    <sheet name="Rekapitulace stavby" sheetId="1" r:id="rId1"/>
    <sheet name="SO 01 - Komunikace a chod..." sheetId="2" r:id="rId2"/>
    <sheet name="SO-02 - Vodovod" sheetId="3" r:id="rId3"/>
    <sheet name="SO-03 - Kanalizace splašk..." sheetId="4" r:id="rId4"/>
    <sheet name="SO-04 - Kanalizace dešťová" sheetId="5" r:id="rId5"/>
    <sheet name="SO-05.1 - STL plynovod" sheetId="6" r:id="rId6"/>
    <sheet name="SO-05.2 - STL plynovodní ..." sheetId="7" r:id="rId7"/>
    <sheet name="SO 06 - Veřejné osvětlení..." sheetId="8" r:id="rId8"/>
    <sheet name="D.5 - Veřejná zeleň" sheetId="9" r:id="rId9"/>
    <sheet name="Pokyny pro vyplnění" sheetId="10" r:id="rId10"/>
  </sheets>
  <definedNames>
    <definedName name="_xlnm.Print_Area" localSheetId="0">'Rekapitulace stavby'!$D$4:$AO$36,'Rekapitulace stavby'!$C$42:$AQ$67</definedName>
    <definedName name="_xlnm.Print_Titles" localSheetId="0">'Rekapitulace stavby'!$52:$52</definedName>
    <definedName name="_xlnm._FilterDatabase" localSheetId="1" hidden="1">'SO 01 - Komunikace a chod...'!$C$99:$L$394</definedName>
    <definedName name="_xlnm.Print_Area" localSheetId="1">'SO 01 - Komunikace a chod...'!$C$4:$K$43,'SO 01 - Komunikace a chod...'!$C$49:$K$79,'SO 01 - Komunikace a chod...'!$C$85:$L$394</definedName>
    <definedName name="_xlnm.Print_Titles" localSheetId="1">'SO 01 - Komunikace a chod...'!$99:$99</definedName>
    <definedName name="_xlnm._FilterDatabase" localSheetId="2" hidden="1">'SO-02 - Vodovod'!$C$94:$L$173</definedName>
    <definedName name="_xlnm.Print_Area" localSheetId="2">'SO-02 - Vodovod'!$C$4:$K$43,'SO-02 - Vodovod'!$C$49:$K$74,'SO-02 - Vodovod'!$C$80:$L$173</definedName>
    <definedName name="_xlnm.Print_Titles" localSheetId="2">'SO-02 - Vodovod'!$94:$94</definedName>
    <definedName name="_xlnm._FilterDatabase" localSheetId="3" hidden="1">'SO-03 - Kanalizace splašk...'!$C$92:$L$171</definedName>
    <definedName name="_xlnm.Print_Area" localSheetId="3">'SO-03 - Kanalizace splašk...'!$C$4:$K$43,'SO-03 - Kanalizace splašk...'!$C$49:$K$72,'SO-03 - Kanalizace splašk...'!$C$78:$L$171</definedName>
    <definedName name="_xlnm.Print_Titles" localSheetId="3">'SO-03 - Kanalizace splašk...'!$92:$92</definedName>
    <definedName name="_xlnm._FilterDatabase" localSheetId="4" hidden="1">'SO-04 - Kanalizace dešťová'!$C$92:$L$224</definedName>
    <definedName name="_xlnm.Print_Area" localSheetId="4">'SO-04 - Kanalizace dešťová'!$C$4:$K$43,'SO-04 - Kanalizace dešťová'!$C$49:$K$72,'SO-04 - Kanalizace dešťová'!$C$78:$L$224</definedName>
    <definedName name="_xlnm.Print_Titles" localSheetId="4">'SO-04 - Kanalizace dešťová'!$92:$92</definedName>
    <definedName name="_xlnm._FilterDatabase" localSheetId="5" hidden="1">'SO-05.1 - STL plynovod'!$C$102:$L$187</definedName>
    <definedName name="_xlnm.Print_Area" localSheetId="5">'SO-05.1 - STL plynovod'!$C$4:$K$45,'SO-05.1 - STL plynovod'!$C$51:$K$80,'SO-05.1 - STL plynovod'!$C$86:$L$187</definedName>
    <definedName name="_xlnm.Print_Titles" localSheetId="5">'SO-05.1 - STL plynovod'!$102:$102</definedName>
    <definedName name="_xlnm._FilterDatabase" localSheetId="6" hidden="1">'SO-05.2 - STL plynovodní ...'!$C$99:$L$155</definedName>
    <definedName name="_xlnm.Print_Area" localSheetId="6">'SO-05.2 - STL plynovodní ...'!$C$4:$K$45,'SO-05.2 - STL plynovodní ...'!$C$51:$K$77,'SO-05.2 - STL plynovodní ...'!$C$83:$L$155</definedName>
    <definedName name="_xlnm.Print_Titles" localSheetId="6">'SO-05.2 - STL plynovodní ...'!$99:$99</definedName>
    <definedName name="_xlnm._FilterDatabase" localSheetId="7" hidden="1">'SO 06 - Veřejné osvětlení...'!$C$101:$L$167</definedName>
    <definedName name="_xlnm.Print_Area" localSheetId="7">'SO 06 - Veřejné osvětlení...'!$C$4:$K$43,'SO 06 - Veřejné osvětlení...'!$C$49:$K$81,'SO 06 - Veřejné osvětlení...'!$C$87:$L$167</definedName>
    <definedName name="_xlnm.Print_Titles" localSheetId="7">'SO 06 - Veřejné osvětlení...'!$101:$101</definedName>
    <definedName name="_xlnm._FilterDatabase" localSheetId="8" hidden="1">'D.5 - Veřejná zeleň'!$C$83:$L$135</definedName>
    <definedName name="_xlnm.Print_Area" localSheetId="8">'D.5 - Veřejná zeleň'!$C$4:$K$41,'D.5 - Veřejná zeleň'!$C$47:$K$65,'D.5 - Veřejná zeleň'!$C$71:$L$135</definedName>
    <definedName name="_xlnm.Print_Titles" localSheetId="8">'D.5 - Veřejná zeleň'!$83:$83</definedName>
    <definedName name="_xlnm.Print_Area" localSheetId="9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9" l="1" r="K39"/>
  <c r="K38"/>
  <c i="1" r="BA66"/>
  <c i="9" r="K37"/>
  <c i="1" r="AZ66"/>
  <c i="9" r="BI134"/>
  <c r="BH134"/>
  <c r="BG134"/>
  <c r="BF134"/>
  <c r="X134"/>
  <c r="X133"/>
  <c r="V134"/>
  <c r="V133"/>
  <c r="T134"/>
  <c r="T133"/>
  <c r="P134"/>
  <c r="BI129"/>
  <c r="BH129"/>
  <c r="BG129"/>
  <c r="BF129"/>
  <c r="X129"/>
  <c r="V129"/>
  <c r="T129"/>
  <c r="P129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2"/>
  <c r="BH122"/>
  <c r="BG122"/>
  <c r="BF122"/>
  <c r="X122"/>
  <c r="V122"/>
  <c r="T122"/>
  <c r="P122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5"/>
  <c r="BH115"/>
  <c r="BG115"/>
  <c r="BF115"/>
  <c r="X115"/>
  <c r="V115"/>
  <c r="T115"/>
  <c r="P115"/>
  <c r="BI109"/>
  <c r="BH109"/>
  <c r="BG109"/>
  <c r="BF109"/>
  <c r="X109"/>
  <c r="V109"/>
  <c r="T109"/>
  <c r="P109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1"/>
  <c r="BH101"/>
  <c r="BG101"/>
  <c r="BF101"/>
  <c r="X101"/>
  <c r="V101"/>
  <c r="T101"/>
  <c r="P101"/>
  <c r="BI99"/>
  <c r="BH99"/>
  <c r="BG99"/>
  <c r="BF99"/>
  <c r="X99"/>
  <c r="V99"/>
  <c r="T99"/>
  <c r="P99"/>
  <c r="BI97"/>
  <c r="BH97"/>
  <c r="BG97"/>
  <c r="BF97"/>
  <c r="X97"/>
  <c r="V97"/>
  <c r="T97"/>
  <c r="P97"/>
  <c r="BI95"/>
  <c r="BH95"/>
  <c r="BG95"/>
  <c r="BF95"/>
  <c r="X95"/>
  <c r="V95"/>
  <c r="T95"/>
  <c r="P95"/>
  <c r="BI93"/>
  <c r="BH93"/>
  <c r="BG93"/>
  <c r="BF93"/>
  <c r="X93"/>
  <c r="V93"/>
  <c r="T93"/>
  <c r="P93"/>
  <c r="BI91"/>
  <c r="BH91"/>
  <c r="BG91"/>
  <c r="BF91"/>
  <c r="X91"/>
  <c r="V91"/>
  <c r="T91"/>
  <c r="P91"/>
  <c r="BI89"/>
  <c r="BH89"/>
  <c r="BG89"/>
  <c r="BF89"/>
  <c r="X89"/>
  <c r="V89"/>
  <c r="T89"/>
  <c r="P89"/>
  <c r="BI87"/>
  <c r="BH87"/>
  <c r="BG87"/>
  <c r="BF87"/>
  <c r="X87"/>
  <c r="V87"/>
  <c r="T87"/>
  <c r="P87"/>
  <c r="F80"/>
  <c r="F78"/>
  <c r="E76"/>
  <c r="F56"/>
  <c r="F54"/>
  <c r="E52"/>
  <c r="J24"/>
  <c r="E24"/>
  <c r="J81"/>
  <c r="J23"/>
  <c r="J21"/>
  <c r="E21"/>
  <c r="J56"/>
  <c r="J20"/>
  <c r="J18"/>
  <c r="E18"/>
  <c r="F57"/>
  <c r="J17"/>
  <c r="J12"/>
  <c r="J78"/>
  <c r="E7"/>
  <c r="E74"/>
  <c i="8" r="K138"/>
  <c r="K41"/>
  <c r="K40"/>
  <c i="1" r="BA65"/>
  <c i="8" r="K39"/>
  <c i="1" r="AZ65"/>
  <c i="8" r="BI167"/>
  <c r="BH167"/>
  <c r="BG167"/>
  <c r="BF167"/>
  <c r="X167"/>
  <c r="X166"/>
  <c r="V167"/>
  <c r="V166"/>
  <c r="T167"/>
  <c r="T166"/>
  <c r="P167"/>
  <c r="BI165"/>
  <c r="BH165"/>
  <c r="BG165"/>
  <c r="BF165"/>
  <c r="X165"/>
  <c r="X164"/>
  <c r="X163"/>
  <c r="V165"/>
  <c r="V164"/>
  <c r="V163"/>
  <c r="T165"/>
  <c r="T164"/>
  <c r="T163"/>
  <c r="P165"/>
  <c r="BI162"/>
  <c r="BH162"/>
  <c r="BG162"/>
  <c r="BF162"/>
  <c r="X162"/>
  <c r="V162"/>
  <c r="T162"/>
  <c r="P162"/>
  <c r="BI161"/>
  <c r="BH161"/>
  <c r="BG161"/>
  <c r="BF161"/>
  <c r="X161"/>
  <c r="V161"/>
  <c r="T161"/>
  <c r="P161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K72"/>
  <c r="J72"/>
  <c r="I72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4"/>
  <c r="BH104"/>
  <c r="BG104"/>
  <c r="BF104"/>
  <c r="X104"/>
  <c r="V104"/>
  <c r="T104"/>
  <c r="P104"/>
  <c r="J99"/>
  <c r="J98"/>
  <c r="F98"/>
  <c r="F96"/>
  <c r="E94"/>
  <c r="J61"/>
  <c r="J60"/>
  <c r="F60"/>
  <c r="F58"/>
  <c r="E56"/>
  <c r="J20"/>
  <c r="E20"/>
  <c r="F99"/>
  <c r="J19"/>
  <c r="J14"/>
  <c r="J58"/>
  <c r="E7"/>
  <c r="E90"/>
  <c i="7" r="K43"/>
  <c r="K42"/>
  <c i="1" r="BA63"/>
  <c i="7" r="K41"/>
  <c i="1" r="AZ63"/>
  <c i="7"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7"/>
  <c r="BH137"/>
  <c r="BG137"/>
  <c r="BF137"/>
  <c r="X137"/>
  <c r="X136"/>
  <c r="V137"/>
  <c r="V136"/>
  <c r="T137"/>
  <c r="T136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5"/>
  <c r="BH125"/>
  <c r="BG125"/>
  <c r="BF125"/>
  <c r="X125"/>
  <c r="X124"/>
  <c r="V125"/>
  <c r="V124"/>
  <c r="T125"/>
  <c r="T124"/>
  <c r="P125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2"/>
  <c r="BH112"/>
  <c r="BG112"/>
  <c r="BF112"/>
  <c r="X112"/>
  <c r="V112"/>
  <c r="T112"/>
  <c r="P112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3"/>
  <c r="BH103"/>
  <c r="BG103"/>
  <c r="BF103"/>
  <c r="X103"/>
  <c r="V103"/>
  <c r="T103"/>
  <c r="P103"/>
  <c r="J97"/>
  <c r="J96"/>
  <c r="F96"/>
  <c r="F94"/>
  <c r="E92"/>
  <c r="J65"/>
  <c r="J64"/>
  <c r="F64"/>
  <c r="F62"/>
  <c r="E60"/>
  <c r="J22"/>
  <c r="E22"/>
  <c r="F97"/>
  <c r="J21"/>
  <c r="J16"/>
  <c r="J62"/>
  <c r="E7"/>
  <c r="E86"/>
  <c i="6" r="K43"/>
  <c r="K42"/>
  <c i="1" r="BA62"/>
  <c i="6" r="K41"/>
  <c i="1" r="AZ62"/>
  <c i="6"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3"/>
  <c r="BH163"/>
  <c r="BG163"/>
  <c r="BF163"/>
  <c r="X163"/>
  <c r="X162"/>
  <c r="V163"/>
  <c r="V162"/>
  <c r="T163"/>
  <c r="T162"/>
  <c r="P163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5"/>
  <c r="BH155"/>
  <c r="BG155"/>
  <c r="BF155"/>
  <c r="X155"/>
  <c r="X154"/>
  <c r="V155"/>
  <c r="V154"/>
  <c r="T155"/>
  <c r="T154"/>
  <c r="P155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39"/>
  <c r="BH139"/>
  <c r="BG139"/>
  <c r="BF139"/>
  <c r="X139"/>
  <c r="X138"/>
  <c r="V139"/>
  <c r="V138"/>
  <c r="T139"/>
  <c r="T138"/>
  <c r="P139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3"/>
  <c r="BH123"/>
  <c r="BG123"/>
  <c r="BF123"/>
  <c r="X123"/>
  <c r="V123"/>
  <c r="T123"/>
  <c r="P123"/>
  <c r="BI121"/>
  <c r="BH121"/>
  <c r="BG121"/>
  <c r="BF121"/>
  <c r="X121"/>
  <c r="V121"/>
  <c r="T121"/>
  <c r="P121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5"/>
  <c r="BH115"/>
  <c r="BG115"/>
  <c r="BF115"/>
  <c r="X115"/>
  <c r="V115"/>
  <c r="T115"/>
  <c r="P115"/>
  <c r="BI112"/>
  <c r="BH112"/>
  <c r="BG112"/>
  <c r="BF112"/>
  <c r="X112"/>
  <c r="V112"/>
  <c r="T112"/>
  <c r="P112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6"/>
  <c r="BH106"/>
  <c r="BG106"/>
  <c r="BF106"/>
  <c r="X106"/>
  <c r="V106"/>
  <c r="T106"/>
  <c r="P106"/>
  <c r="J100"/>
  <c r="J99"/>
  <c r="F99"/>
  <c r="F97"/>
  <c r="E95"/>
  <c r="J65"/>
  <c r="J64"/>
  <c r="F64"/>
  <c r="F62"/>
  <c r="E60"/>
  <c r="J22"/>
  <c r="E22"/>
  <c r="F65"/>
  <c r="J21"/>
  <c r="J16"/>
  <c r="J97"/>
  <c r="E7"/>
  <c r="E89"/>
  <c i="5" r="K41"/>
  <c r="K40"/>
  <c i="1" r="BA60"/>
  <c i="5" r="K39"/>
  <c i="1" r="AZ60"/>
  <c i="5" r="BI224"/>
  <c r="BH224"/>
  <c r="BG224"/>
  <c r="BF224"/>
  <c r="X224"/>
  <c r="X223"/>
  <c r="V224"/>
  <c r="V223"/>
  <c r="T224"/>
  <c r="T223"/>
  <c r="P224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9"/>
  <c r="BH219"/>
  <c r="BG219"/>
  <c r="BF219"/>
  <c r="X219"/>
  <c r="V219"/>
  <c r="T219"/>
  <c r="P219"/>
  <c r="BI218"/>
  <c r="BH218"/>
  <c r="BG218"/>
  <c r="BF218"/>
  <c r="X218"/>
  <c r="V218"/>
  <c r="T218"/>
  <c r="P218"/>
  <c r="BI217"/>
  <c r="BH217"/>
  <c r="BG217"/>
  <c r="BF217"/>
  <c r="X217"/>
  <c r="V217"/>
  <c r="T217"/>
  <c r="P217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6"/>
  <c r="BH206"/>
  <c r="BG206"/>
  <c r="BF206"/>
  <c r="X206"/>
  <c r="V206"/>
  <c r="T206"/>
  <c r="P206"/>
  <c r="BI205"/>
  <c r="BH205"/>
  <c r="BG205"/>
  <c r="BF205"/>
  <c r="X205"/>
  <c r="V205"/>
  <c r="T205"/>
  <c r="P205"/>
  <c r="BI204"/>
  <c r="BH204"/>
  <c r="BG204"/>
  <c r="BF204"/>
  <c r="X204"/>
  <c r="V204"/>
  <c r="T204"/>
  <c r="P204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9"/>
  <c r="BH199"/>
  <c r="BG199"/>
  <c r="BF199"/>
  <c r="X199"/>
  <c r="V199"/>
  <c r="T199"/>
  <c r="P199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6"/>
  <c r="BH196"/>
  <c r="BG196"/>
  <c r="BF196"/>
  <c r="X196"/>
  <c r="V196"/>
  <c r="T196"/>
  <c r="P196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7"/>
  <c r="BH167"/>
  <c r="BG167"/>
  <c r="BF167"/>
  <c r="X167"/>
  <c r="V167"/>
  <c r="T167"/>
  <c r="P167"/>
  <c r="BI165"/>
  <c r="BH165"/>
  <c r="BG165"/>
  <c r="BF165"/>
  <c r="X165"/>
  <c r="V165"/>
  <c r="T165"/>
  <c r="P165"/>
  <c r="BI161"/>
  <c r="BH161"/>
  <c r="BG161"/>
  <c r="BF161"/>
  <c r="X161"/>
  <c r="V161"/>
  <c r="T161"/>
  <c r="P161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5"/>
  <c r="BH145"/>
  <c r="BG145"/>
  <c r="BF145"/>
  <c r="X145"/>
  <c r="V145"/>
  <c r="T145"/>
  <c r="P145"/>
  <c r="BI143"/>
  <c r="BH143"/>
  <c r="BG143"/>
  <c r="BF143"/>
  <c r="X143"/>
  <c r="V143"/>
  <c r="T143"/>
  <c r="P143"/>
  <c r="BI141"/>
  <c r="BH141"/>
  <c r="BG141"/>
  <c r="BF141"/>
  <c r="X141"/>
  <c r="V141"/>
  <c r="T141"/>
  <c r="P141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27"/>
  <c r="BH127"/>
  <c r="BG127"/>
  <c r="BF127"/>
  <c r="X127"/>
  <c r="V127"/>
  <c r="T127"/>
  <c r="P127"/>
  <c r="BI120"/>
  <c r="BH120"/>
  <c r="BG120"/>
  <c r="BF120"/>
  <c r="X120"/>
  <c r="V120"/>
  <c r="T120"/>
  <c r="P120"/>
  <c r="BI118"/>
  <c r="BH118"/>
  <c r="BG118"/>
  <c r="BF118"/>
  <c r="X118"/>
  <c r="V118"/>
  <c r="T118"/>
  <c r="P118"/>
  <c r="BI116"/>
  <c r="BH116"/>
  <c r="BG116"/>
  <c r="BF116"/>
  <c r="X116"/>
  <c r="V116"/>
  <c r="T116"/>
  <c r="P116"/>
  <c r="BI114"/>
  <c r="BH114"/>
  <c r="BG114"/>
  <c r="BF114"/>
  <c r="X114"/>
  <c r="V114"/>
  <c r="T114"/>
  <c r="P114"/>
  <c r="BI112"/>
  <c r="BH112"/>
  <c r="BG112"/>
  <c r="BF112"/>
  <c r="X112"/>
  <c r="V112"/>
  <c r="T112"/>
  <c r="P112"/>
  <c r="BI101"/>
  <c r="BH101"/>
  <c r="BG101"/>
  <c r="BF101"/>
  <c r="X101"/>
  <c r="V101"/>
  <c r="T101"/>
  <c r="P101"/>
  <c r="BI96"/>
  <c r="BH96"/>
  <c r="BG96"/>
  <c r="BF96"/>
  <c r="X96"/>
  <c r="V96"/>
  <c r="T96"/>
  <c r="P96"/>
  <c r="J90"/>
  <c r="J89"/>
  <c r="F89"/>
  <c r="F87"/>
  <c r="E85"/>
  <c r="J61"/>
  <c r="J60"/>
  <c r="F60"/>
  <c r="F58"/>
  <c r="E56"/>
  <c r="J20"/>
  <c r="E20"/>
  <c r="F61"/>
  <c r="J19"/>
  <c r="J14"/>
  <c r="J87"/>
  <c r="E7"/>
  <c r="E52"/>
  <c i="4" r="K41"/>
  <c r="K40"/>
  <c i="1" r="BA59"/>
  <c i="4" r="K39"/>
  <c i="1" r="AZ59"/>
  <c i="4" r="BI171"/>
  <c r="BH171"/>
  <c r="BG171"/>
  <c r="BF171"/>
  <c r="X171"/>
  <c r="X170"/>
  <c r="V171"/>
  <c r="V170"/>
  <c r="T171"/>
  <c r="T170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2"/>
  <c r="BH132"/>
  <c r="BG132"/>
  <c r="BF132"/>
  <c r="X132"/>
  <c r="V132"/>
  <c r="T132"/>
  <c r="P132"/>
  <c r="BI130"/>
  <c r="BH130"/>
  <c r="BG130"/>
  <c r="BF130"/>
  <c r="X130"/>
  <c r="V130"/>
  <c r="T130"/>
  <c r="P130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4"/>
  <c r="BH114"/>
  <c r="BG114"/>
  <c r="BF114"/>
  <c r="X114"/>
  <c r="V114"/>
  <c r="T114"/>
  <c r="P114"/>
  <c r="BI112"/>
  <c r="BH112"/>
  <c r="BG112"/>
  <c r="BF112"/>
  <c r="X112"/>
  <c r="V112"/>
  <c r="T112"/>
  <c r="P112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4"/>
  <c r="BH104"/>
  <c r="BG104"/>
  <c r="BF104"/>
  <c r="X104"/>
  <c r="V104"/>
  <c r="T104"/>
  <c r="P104"/>
  <c r="BI99"/>
  <c r="BH99"/>
  <c r="BG99"/>
  <c r="BF99"/>
  <c r="X99"/>
  <c r="V99"/>
  <c r="T99"/>
  <c r="P99"/>
  <c r="BI96"/>
  <c r="BH96"/>
  <c r="BG96"/>
  <c r="BF96"/>
  <c r="X96"/>
  <c r="V96"/>
  <c r="T96"/>
  <c r="P96"/>
  <c r="J90"/>
  <c r="J89"/>
  <c r="F89"/>
  <c r="F87"/>
  <c r="E85"/>
  <c r="J61"/>
  <c r="J60"/>
  <c r="F60"/>
  <c r="F58"/>
  <c r="E56"/>
  <c r="J20"/>
  <c r="E20"/>
  <c r="F90"/>
  <c r="J19"/>
  <c r="J14"/>
  <c r="J58"/>
  <c r="E7"/>
  <c r="E81"/>
  <c i="3" r="K41"/>
  <c r="K40"/>
  <c i="1" r="BA58"/>
  <c i="3" r="K39"/>
  <c i="1" r="AZ58"/>
  <c i="3" r="BI173"/>
  <c r="BH173"/>
  <c r="BG173"/>
  <c r="BF173"/>
  <c r="X173"/>
  <c r="X172"/>
  <c r="V173"/>
  <c r="V172"/>
  <c r="T173"/>
  <c r="T172"/>
  <c r="P173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5"/>
  <c r="BH165"/>
  <c r="BG165"/>
  <c r="BF165"/>
  <c r="X165"/>
  <c r="X164"/>
  <c r="V165"/>
  <c r="V164"/>
  <c r="T165"/>
  <c r="T164"/>
  <c r="P165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1"/>
  <c r="BH131"/>
  <c r="BG131"/>
  <c r="BF131"/>
  <c r="X131"/>
  <c r="X130"/>
  <c r="V131"/>
  <c r="V130"/>
  <c r="T131"/>
  <c r="T130"/>
  <c r="P131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5"/>
  <c r="BH115"/>
  <c r="BG115"/>
  <c r="BF115"/>
  <c r="X115"/>
  <c r="V115"/>
  <c r="T115"/>
  <c r="P115"/>
  <c r="BI113"/>
  <c r="BH113"/>
  <c r="BG113"/>
  <c r="BF113"/>
  <c r="X113"/>
  <c r="V113"/>
  <c r="T113"/>
  <c r="P113"/>
  <c r="BI111"/>
  <c r="BH111"/>
  <c r="BG111"/>
  <c r="BF111"/>
  <c r="X111"/>
  <c r="V111"/>
  <c r="T111"/>
  <c r="P111"/>
  <c r="BI109"/>
  <c r="BH109"/>
  <c r="BG109"/>
  <c r="BF109"/>
  <c r="X109"/>
  <c r="V109"/>
  <c r="T109"/>
  <c r="P109"/>
  <c r="BI107"/>
  <c r="BH107"/>
  <c r="BG107"/>
  <c r="BF107"/>
  <c r="X107"/>
  <c r="V107"/>
  <c r="T107"/>
  <c r="P107"/>
  <c r="BI104"/>
  <c r="BH104"/>
  <c r="BG104"/>
  <c r="BF104"/>
  <c r="X104"/>
  <c r="V104"/>
  <c r="T104"/>
  <c r="P104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J92"/>
  <c r="J91"/>
  <c r="F91"/>
  <c r="F89"/>
  <c r="E87"/>
  <c r="J61"/>
  <c r="J60"/>
  <c r="F60"/>
  <c r="F58"/>
  <c r="E56"/>
  <c r="J20"/>
  <c r="E20"/>
  <c r="F92"/>
  <c r="J19"/>
  <c r="J14"/>
  <c r="J58"/>
  <c r="E7"/>
  <c r="E83"/>
  <c i="2" r="K41"/>
  <c r="K40"/>
  <c i="1" r="BA56"/>
  <c i="2" r="K39"/>
  <c i="1" r="AZ56"/>
  <c i="2" r="BI392"/>
  <c r="BH392"/>
  <c r="BG392"/>
  <c r="BF392"/>
  <c r="X392"/>
  <c r="X391"/>
  <c r="V392"/>
  <c r="V391"/>
  <c r="T392"/>
  <c r="T391"/>
  <c r="P392"/>
  <c r="BI388"/>
  <c r="BH388"/>
  <c r="BG388"/>
  <c r="BF388"/>
  <c r="X388"/>
  <c r="V388"/>
  <c r="T388"/>
  <c r="P388"/>
  <c r="BI385"/>
  <c r="BH385"/>
  <c r="BG385"/>
  <c r="BF385"/>
  <c r="X385"/>
  <c r="V385"/>
  <c r="T385"/>
  <c r="P385"/>
  <c r="BI380"/>
  <c r="BH380"/>
  <c r="BG380"/>
  <c r="BF380"/>
  <c r="X380"/>
  <c r="V380"/>
  <c r="T380"/>
  <c r="P380"/>
  <c r="BI377"/>
  <c r="BH377"/>
  <c r="BG377"/>
  <c r="BF377"/>
  <c r="X377"/>
  <c r="V377"/>
  <c r="T377"/>
  <c r="P377"/>
  <c r="BI373"/>
  <c r="BH373"/>
  <c r="BG373"/>
  <c r="BF373"/>
  <c r="X373"/>
  <c r="V373"/>
  <c r="T373"/>
  <c r="P373"/>
  <c r="BI369"/>
  <c r="BH369"/>
  <c r="BG369"/>
  <c r="BF369"/>
  <c r="X369"/>
  <c r="V369"/>
  <c r="T369"/>
  <c r="P369"/>
  <c r="BI365"/>
  <c r="BH365"/>
  <c r="BG365"/>
  <c r="BF365"/>
  <c r="X365"/>
  <c r="X364"/>
  <c r="V365"/>
  <c r="V364"/>
  <c r="T365"/>
  <c r="T364"/>
  <c r="P365"/>
  <c r="BI360"/>
  <c r="BH360"/>
  <c r="BG360"/>
  <c r="BF360"/>
  <c r="X360"/>
  <c r="V360"/>
  <c r="T360"/>
  <c r="P360"/>
  <c r="BI356"/>
  <c r="BH356"/>
  <c r="BG356"/>
  <c r="BF356"/>
  <c r="X356"/>
  <c r="V356"/>
  <c r="T356"/>
  <c r="P356"/>
  <c r="BI351"/>
  <c r="BH351"/>
  <c r="BG351"/>
  <c r="BF351"/>
  <c r="X351"/>
  <c r="V351"/>
  <c r="T351"/>
  <c r="P351"/>
  <c r="BI344"/>
  <c r="BH344"/>
  <c r="BG344"/>
  <c r="BF344"/>
  <c r="X344"/>
  <c r="V344"/>
  <c r="T344"/>
  <c r="P344"/>
  <c r="BI342"/>
  <c r="BH342"/>
  <c r="BG342"/>
  <c r="BF342"/>
  <c r="X342"/>
  <c r="V342"/>
  <c r="T342"/>
  <c r="P342"/>
  <c r="BI339"/>
  <c r="BH339"/>
  <c r="BG339"/>
  <c r="BF339"/>
  <c r="X339"/>
  <c r="V339"/>
  <c r="T339"/>
  <c r="P339"/>
  <c r="BI337"/>
  <c r="BH337"/>
  <c r="BG337"/>
  <c r="BF337"/>
  <c r="X337"/>
  <c r="V337"/>
  <c r="T337"/>
  <c r="P337"/>
  <c r="BI334"/>
  <c r="BH334"/>
  <c r="BG334"/>
  <c r="BF334"/>
  <c r="X334"/>
  <c r="V334"/>
  <c r="T334"/>
  <c r="P334"/>
  <c r="BI331"/>
  <c r="BH331"/>
  <c r="BG331"/>
  <c r="BF331"/>
  <c r="X331"/>
  <c r="V331"/>
  <c r="T331"/>
  <c r="P331"/>
  <c r="BI328"/>
  <c r="BH328"/>
  <c r="BG328"/>
  <c r="BF328"/>
  <c r="X328"/>
  <c r="V328"/>
  <c r="T328"/>
  <c r="P328"/>
  <c r="BI325"/>
  <c r="BH325"/>
  <c r="BG325"/>
  <c r="BF325"/>
  <c r="X325"/>
  <c r="V325"/>
  <c r="T325"/>
  <c r="P325"/>
  <c r="BI323"/>
  <c r="BH323"/>
  <c r="BG323"/>
  <c r="BF323"/>
  <c r="X323"/>
  <c r="V323"/>
  <c r="T323"/>
  <c r="P323"/>
  <c r="BI320"/>
  <c r="BH320"/>
  <c r="BG320"/>
  <c r="BF320"/>
  <c r="X320"/>
  <c r="V320"/>
  <c r="T320"/>
  <c r="P320"/>
  <c r="BI318"/>
  <c r="BH318"/>
  <c r="BG318"/>
  <c r="BF318"/>
  <c r="X318"/>
  <c r="V318"/>
  <c r="T318"/>
  <c r="P318"/>
  <c r="BI316"/>
  <c r="BH316"/>
  <c r="BG316"/>
  <c r="BF316"/>
  <c r="X316"/>
  <c r="V316"/>
  <c r="T316"/>
  <c r="P316"/>
  <c r="BI314"/>
  <c r="BH314"/>
  <c r="BG314"/>
  <c r="BF314"/>
  <c r="X314"/>
  <c r="V314"/>
  <c r="T314"/>
  <c r="P314"/>
  <c r="BI312"/>
  <c r="BH312"/>
  <c r="BG312"/>
  <c r="BF312"/>
  <c r="X312"/>
  <c r="V312"/>
  <c r="T312"/>
  <c r="P312"/>
  <c r="BI309"/>
  <c r="BH309"/>
  <c r="BG309"/>
  <c r="BF309"/>
  <c r="X309"/>
  <c r="V309"/>
  <c r="T309"/>
  <c r="P309"/>
  <c r="BI305"/>
  <c r="BH305"/>
  <c r="BG305"/>
  <c r="BF305"/>
  <c r="X305"/>
  <c r="V305"/>
  <c r="T305"/>
  <c r="P305"/>
  <c r="BI303"/>
  <c r="BH303"/>
  <c r="BG303"/>
  <c r="BF303"/>
  <c r="X303"/>
  <c r="V303"/>
  <c r="T303"/>
  <c r="P303"/>
  <c r="BI301"/>
  <c r="BH301"/>
  <c r="BG301"/>
  <c r="BF301"/>
  <c r="X301"/>
  <c r="V301"/>
  <c r="T301"/>
  <c r="P301"/>
  <c r="BI298"/>
  <c r="BH298"/>
  <c r="BG298"/>
  <c r="BF298"/>
  <c r="X298"/>
  <c r="V298"/>
  <c r="T298"/>
  <c r="P298"/>
  <c r="BI296"/>
  <c r="BH296"/>
  <c r="BG296"/>
  <c r="BF296"/>
  <c r="X296"/>
  <c r="V296"/>
  <c r="T296"/>
  <c r="P296"/>
  <c r="BI293"/>
  <c r="BH293"/>
  <c r="BG293"/>
  <c r="BF293"/>
  <c r="X293"/>
  <c r="V293"/>
  <c r="T293"/>
  <c r="P293"/>
  <c r="BI291"/>
  <c r="BH291"/>
  <c r="BG291"/>
  <c r="BF291"/>
  <c r="X291"/>
  <c r="V291"/>
  <c r="T291"/>
  <c r="P291"/>
  <c r="BI288"/>
  <c r="BH288"/>
  <c r="BG288"/>
  <c r="BF288"/>
  <c r="X288"/>
  <c r="V288"/>
  <c r="T288"/>
  <c r="P288"/>
  <c r="BI286"/>
  <c r="BH286"/>
  <c r="BG286"/>
  <c r="BF286"/>
  <c r="X286"/>
  <c r="V286"/>
  <c r="T286"/>
  <c r="P286"/>
  <c r="BI283"/>
  <c r="BH283"/>
  <c r="BG283"/>
  <c r="BF283"/>
  <c r="X283"/>
  <c r="V283"/>
  <c r="T283"/>
  <c r="P283"/>
  <c r="BI281"/>
  <c r="BH281"/>
  <c r="BG281"/>
  <c r="BF281"/>
  <c r="X281"/>
  <c r="V281"/>
  <c r="T281"/>
  <c r="P281"/>
  <c r="BI278"/>
  <c r="BH278"/>
  <c r="BG278"/>
  <c r="BF278"/>
  <c r="X278"/>
  <c r="V278"/>
  <c r="T278"/>
  <c r="P278"/>
  <c r="BI273"/>
  <c r="BH273"/>
  <c r="BG273"/>
  <c r="BF273"/>
  <c r="X273"/>
  <c r="V273"/>
  <c r="T273"/>
  <c r="P273"/>
  <c r="BI267"/>
  <c r="BH267"/>
  <c r="BG267"/>
  <c r="BF267"/>
  <c r="X267"/>
  <c r="V267"/>
  <c r="T267"/>
  <c r="P267"/>
  <c r="BI264"/>
  <c r="BH264"/>
  <c r="BG264"/>
  <c r="BF264"/>
  <c r="X264"/>
  <c r="V264"/>
  <c r="T264"/>
  <c r="P264"/>
  <c r="BI260"/>
  <c r="BH260"/>
  <c r="BG260"/>
  <c r="BF260"/>
  <c r="X260"/>
  <c r="V260"/>
  <c r="T260"/>
  <c r="P260"/>
  <c r="BI256"/>
  <c r="BH256"/>
  <c r="BG256"/>
  <c r="BF256"/>
  <c r="X256"/>
  <c r="V256"/>
  <c r="T256"/>
  <c r="P256"/>
  <c r="BI251"/>
  <c r="BH251"/>
  <c r="BG251"/>
  <c r="BF251"/>
  <c r="X251"/>
  <c r="V251"/>
  <c r="T251"/>
  <c r="P251"/>
  <c r="BI246"/>
  <c r="BH246"/>
  <c r="BG246"/>
  <c r="BF246"/>
  <c r="X246"/>
  <c r="V246"/>
  <c r="T246"/>
  <c r="P246"/>
  <c r="BI242"/>
  <c r="BH242"/>
  <c r="BG242"/>
  <c r="BF242"/>
  <c r="X242"/>
  <c r="V242"/>
  <c r="T242"/>
  <c r="P242"/>
  <c r="BI237"/>
  <c r="BH237"/>
  <c r="BG237"/>
  <c r="BF237"/>
  <c r="X237"/>
  <c r="V237"/>
  <c r="T237"/>
  <c r="P237"/>
  <c r="BI230"/>
  <c r="BH230"/>
  <c r="BG230"/>
  <c r="BF230"/>
  <c r="X230"/>
  <c r="V230"/>
  <c r="T230"/>
  <c r="P230"/>
  <c r="BI228"/>
  <c r="BH228"/>
  <c r="BG228"/>
  <c r="BF228"/>
  <c r="X228"/>
  <c r="V228"/>
  <c r="T228"/>
  <c r="P228"/>
  <c r="BI224"/>
  <c r="BH224"/>
  <c r="BG224"/>
  <c r="BF224"/>
  <c r="X224"/>
  <c r="V224"/>
  <c r="T224"/>
  <c r="P224"/>
  <c r="BI219"/>
  <c r="BH219"/>
  <c r="BG219"/>
  <c r="BF219"/>
  <c r="X219"/>
  <c r="V219"/>
  <c r="T219"/>
  <c r="P219"/>
  <c r="BI212"/>
  <c r="BH212"/>
  <c r="BG212"/>
  <c r="BF212"/>
  <c r="X212"/>
  <c r="V212"/>
  <c r="T212"/>
  <c r="P212"/>
  <c r="BI206"/>
  <c r="BH206"/>
  <c r="BG206"/>
  <c r="BF206"/>
  <c r="X206"/>
  <c r="V206"/>
  <c r="T206"/>
  <c r="P206"/>
  <c r="BI203"/>
  <c r="BH203"/>
  <c r="BG203"/>
  <c r="BF203"/>
  <c r="X203"/>
  <c r="V203"/>
  <c r="T203"/>
  <c r="P203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3"/>
  <c r="BH193"/>
  <c r="BG193"/>
  <c r="BF193"/>
  <c r="X193"/>
  <c r="V193"/>
  <c r="T193"/>
  <c r="P193"/>
  <c r="BI190"/>
  <c r="BH190"/>
  <c r="BG190"/>
  <c r="BF190"/>
  <c r="X190"/>
  <c r="V190"/>
  <c r="T190"/>
  <c r="P190"/>
  <c r="BI187"/>
  <c r="BH187"/>
  <c r="BG187"/>
  <c r="BF187"/>
  <c r="X187"/>
  <c r="V187"/>
  <c r="T187"/>
  <c r="P187"/>
  <c r="BI183"/>
  <c r="BH183"/>
  <c r="BG183"/>
  <c r="BF183"/>
  <c r="X183"/>
  <c r="V183"/>
  <c r="T183"/>
  <c r="P183"/>
  <c r="BI179"/>
  <c r="BH179"/>
  <c r="BG179"/>
  <c r="BF179"/>
  <c r="X179"/>
  <c r="V179"/>
  <c r="T179"/>
  <c r="P179"/>
  <c r="BI173"/>
  <c r="BH173"/>
  <c r="BG173"/>
  <c r="BF173"/>
  <c r="X173"/>
  <c r="V173"/>
  <c r="T173"/>
  <c r="P173"/>
  <c r="BI170"/>
  <c r="BH170"/>
  <c r="BG170"/>
  <c r="BF170"/>
  <c r="X170"/>
  <c r="V170"/>
  <c r="T170"/>
  <c r="P170"/>
  <c r="BI167"/>
  <c r="BH167"/>
  <c r="BG167"/>
  <c r="BF167"/>
  <c r="X167"/>
  <c r="V167"/>
  <c r="T167"/>
  <c r="P167"/>
  <c r="BI162"/>
  <c r="BH162"/>
  <c r="BG162"/>
  <c r="BF162"/>
  <c r="X162"/>
  <c r="V162"/>
  <c r="T162"/>
  <c r="P162"/>
  <c r="BI156"/>
  <c r="BH156"/>
  <c r="BG156"/>
  <c r="BF156"/>
  <c r="X156"/>
  <c r="V156"/>
  <c r="T156"/>
  <c r="P156"/>
  <c r="BI153"/>
  <c r="BH153"/>
  <c r="BG153"/>
  <c r="BF153"/>
  <c r="X153"/>
  <c r="V153"/>
  <c r="T153"/>
  <c r="P153"/>
  <c r="BI149"/>
  <c r="BH149"/>
  <c r="BG149"/>
  <c r="BF149"/>
  <c r="X149"/>
  <c r="V149"/>
  <c r="T149"/>
  <c r="P149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0"/>
  <c r="BH130"/>
  <c r="BG130"/>
  <c r="BF130"/>
  <c r="X130"/>
  <c r="V130"/>
  <c r="T130"/>
  <c r="P130"/>
  <c r="BI124"/>
  <c r="BH124"/>
  <c r="BG124"/>
  <c r="BF124"/>
  <c r="X124"/>
  <c r="V124"/>
  <c r="T124"/>
  <c r="P124"/>
  <c r="BI119"/>
  <c r="BH119"/>
  <c r="BG119"/>
  <c r="BF119"/>
  <c r="X119"/>
  <c r="V119"/>
  <c r="T119"/>
  <c r="P119"/>
  <c r="BI114"/>
  <c r="BH114"/>
  <c r="BG114"/>
  <c r="BF114"/>
  <c r="X114"/>
  <c r="V114"/>
  <c r="T114"/>
  <c r="P114"/>
  <c r="BI111"/>
  <c r="BH111"/>
  <c r="BG111"/>
  <c r="BF111"/>
  <c r="X111"/>
  <c r="V111"/>
  <c r="T111"/>
  <c r="P111"/>
  <c r="BI106"/>
  <c r="BH106"/>
  <c r="BG106"/>
  <c r="BF106"/>
  <c r="X106"/>
  <c r="V106"/>
  <c r="T106"/>
  <c r="P106"/>
  <c r="BI103"/>
  <c r="BH103"/>
  <c r="BG103"/>
  <c r="BF103"/>
  <c r="X103"/>
  <c r="V103"/>
  <c r="T103"/>
  <c r="P103"/>
  <c r="J97"/>
  <c r="J96"/>
  <c r="F96"/>
  <c r="F94"/>
  <c r="E92"/>
  <c r="J61"/>
  <c r="J60"/>
  <c r="F60"/>
  <c r="F58"/>
  <c r="E56"/>
  <c r="J20"/>
  <c r="E20"/>
  <c r="F97"/>
  <c r="J19"/>
  <c r="J14"/>
  <c r="J94"/>
  <c r="E7"/>
  <c r="E88"/>
  <c i="1" r="L50"/>
  <c r="AM50"/>
  <c r="AM49"/>
  <c r="L49"/>
  <c r="AM47"/>
  <c r="L47"/>
  <c r="L45"/>
  <c r="L44"/>
  <c i="2" r="F40"/>
  <c i="6" r="R163"/>
  <c r="K126"/>
  <c r="BE126"/>
  <c i="7" r="Q144"/>
  <c r="BK150"/>
  <c i="8" r="R113"/>
  <c r="R136"/>
  <c r="R141"/>
  <c i="9" r="Q103"/>
  <c i="2" r="F39"/>
  <c i="6" r="R186"/>
  <c r="Q123"/>
  <c r="R167"/>
  <c r="K153"/>
  <c r="BE153"/>
  <c r="BK181"/>
  <c i="7" r="R152"/>
  <c i="8" r="Q167"/>
  <c r="R121"/>
  <c r="Q110"/>
  <c r="R112"/>
  <c r="K159"/>
  <c r="BE159"/>
  <c i="9" r="BK97"/>
  <c i="2" r="R293"/>
  <c r="Q139"/>
  <c r="BK328"/>
  <c r="BK170"/>
  <c i="3" r="R150"/>
  <c r="Q138"/>
  <c i="8" r="K104"/>
  <c r="BE104"/>
  <c i="9" r="Q95"/>
  <c i="2" r="R392"/>
  <c r="Q373"/>
  <c r="R344"/>
  <c r="Q318"/>
  <c r="Q286"/>
  <c r="R228"/>
  <c r="Q173"/>
  <c r="Q114"/>
  <c r="BK301"/>
  <c i="3" r="Q124"/>
  <c i="4" r="Q159"/>
  <c r="R120"/>
  <c r="Q147"/>
  <c r="R122"/>
  <c i="5" r="R196"/>
  <c r="R138"/>
  <c r="R216"/>
  <c r="Q101"/>
  <c r="R183"/>
  <c r="Q220"/>
  <c r="BK135"/>
  <c i="6" r="R172"/>
  <c r="R183"/>
  <c r="R182"/>
  <c r="R161"/>
  <c r="K148"/>
  <c r="BE148"/>
  <c i="7" r="Q152"/>
  <c r="BK155"/>
  <c r="BK137"/>
  <c i="8" r="R128"/>
  <c r="R105"/>
  <c r="BK136"/>
  <c i="9" r="K124"/>
  <c r="BE124"/>
  <c i="2" r="Q369"/>
  <c r="Q316"/>
  <c r="R273"/>
  <c r="Q183"/>
  <c r="BK135"/>
  <c i="3" r="R156"/>
  <c r="K168"/>
  <c r="BE168"/>
  <c r="BK134"/>
  <c i="4" r="R166"/>
  <c r="R150"/>
  <c r="R158"/>
  <c i="5" r="Q114"/>
  <c r="Q156"/>
  <c r="R213"/>
  <c i="6" r="Q108"/>
  <c r="Q130"/>
  <c r="K149"/>
  <c r="BE149"/>
  <c i="7" r="R134"/>
  <c r="BK132"/>
  <c i="8" r="R119"/>
  <c r="R110"/>
  <c r="K112"/>
  <c r="BE112"/>
  <c i="9" r="Q91"/>
  <c i="2" r="Q237"/>
  <c r="BK103"/>
  <c r="BK242"/>
  <c r="BK139"/>
  <c i="3" r="Q135"/>
  <c i="2" r="R281"/>
  <c r="Q106"/>
  <c r="BK206"/>
  <c i="3" r="R152"/>
  <c r="Q143"/>
  <c r="Q120"/>
  <c r="BK156"/>
  <c r="K138"/>
  <c r="BE138"/>
  <c r="K147"/>
  <c r="BE147"/>
  <c r="K136"/>
  <c r="BE136"/>
  <c r="K148"/>
  <c r="BE148"/>
  <c i="4" r="R160"/>
  <c r="R110"/>
  <c r="Q119"/>
  <c r="Q108"/>
  <c r="Q142"/>
  <c r="K144"/>
  <c r="BE144"/>
  <c i="5" r="R185"/>
  <c r="R207"/>
  <c r="R200"/>
  <c r="R208"/>
  <c r="Q224"/>
  <c r="K219"/>
  <c r="BE219"/>
  <c r="BK139"/>
  <c i="6" r="R178"/>
  <c r="Q115"/>
  <c r="R174"/>
  <c r="K157"/>
  <c r="BE157"/>
  <c i="7" r="R146"/>
  <c r="R132"/>
  <c r="BK153"/>
  <c r="K103"/>
  <c r="BE103"/>
  <c i="8" r="R107"/>
  <c r="R156"/>
  <c r="K150"/>
  <c r="BE150"/>
  <c r="BK108"/>
  <c i="9" r="Q129"/>
  <c r="BK99"/>
  <c i="2" r="R224"/>
  <c r="R156"/>
  <c i="3" r="Q111"/>
  <c r="Q98"/>
  <c r="Q168"/>
  <c i="4" r="R140"/>
  <c r="R130"/>
  <c r="BK152"/>
  <c i="5" r="Q222"/>
  <c r="Q127"/>
  <c r="R149"/>
  <c r="R188"/>
  <c r="R176"/>
  <c r="K194"/>
  <c r="BE194"/>
  <c r="K118"/>
  <c r="BE118"/>
  <c r="BK172"/>
  <c i="6" r="Q169"/>
  <c r="R160"/>
  <c r="R132"/>
  <c r="BK167"/>
  <c i="7" r="Q134"/>
  <c r="Q114"/>
  <c i="8" r="Q115"/>
  <c r="R134"/>
  <c r="Q136"/>
  <c r="K110"/>
  <c r="BE110"/>
  <c i="9" r="R107"/>
  <c i="2" r="R305"/>
  <c r="Q242"/>
  <c r="Q124"/>
  <c r="BK278"/>
  <c i="3" r="Q163"/>
  <c r="Q156"/>
  <c r="Q158"/>
  <c i="4" r="Q151"/>
  <c r="Q110"/>
  <c r="Q140"/>
  <c i="5" r="Q180"/>
  <c r="R120"/>
  <c r="R101"/>
  <c r="Q184"/>
  <c r="R214"/>
  <c r="K184"/>
  <c r="BE184"/>
  <c r="K120"/>
  <c r="BE120"/>
  <c i="6" r="Q173"/>
  <c r="Q128"/>
  <c r="R155"/>
  <c r="Q132"/>
  <c r="K130"/>
  <c r="BE130"/>
  <c i="7" r="R155"/>
  <c r="R103"/>
  <c r="K130"/>
  <c r="BE130"/>
  <c i="8" r="Q111"/>
  <c r="Q150"/>
  <c r="R135"/>
  <c r="BK119"/>
  <c i="9" r="R97"/>
  <c r="BK87"/>
  <c i="2" r="R283"/>
  <c r="R187"/>
  <c r="R103"/>
  <c i="3" r="R123"/>
  <c r="Q152"/>
  <c r="Q161"/>
  <c i="9" r="R87"/>
  <c r="R117"/>
  <c i="2" r="R365"/>
  <c r="R342"/>
  <c r="R328"/>
  <c r="R316"/>
  <c r="Q278"/>
  <c r="R212"/>
  <c r="BK288"/>
  <c i="3" r="Q153"/>
  <c r="R159"/>
  <c r="Q139"/>
  <c i="4" r="Q136"/>
  <c r="Q112"/>
  <c r="BK158"/>
  <c i="5" r="Q195"/>
  <c r="R141"/>
  <c r="R189"/>
  <c r="Q188"/>
  <c r="R165"/>
  <c r="R137"/>
  <c r="K101"/>
  <c r="BE101"/>
  <c r="K127"/>
  <c r="BE127"/>
  <c i="6" r="R142"/>
  <c r="Q149"/>
  <c r="R121"/>
  <c i="7" r="Q132"/>
  <c r="BK108"/>
  <c i="8" r="Q116"/>
  <c r="Q114"/>
  <c r="K133"/>
  <c r="BE133"/>
  <c i="9" r="BK129"/>
  <c i="2" r="R385"/>
  <c r="R356"/>
  <c r="R325"/>
  <c r="R296"/>
  <c r="Q228"/>
  <c i="3" r="Q165"/>
  <c r="R145"/>
  <c r="R131"/>
  <c r="BK159"/>
  <c r="BK123"/>
  <c r="BK143"/>
  <c i="4" r="Q165"/>
  <c r="K132"/>
  <c r="BE132"/>
  <c i="5" r="Q194"/>
  <c r="Q221"/>
  <c i="6" r="R173"/>
  <c r="R136"/>
  <c r="BK179"/>
  <c i="7" r="Q103"/>
  <c r="R122"/>
  <c i="8" r="Q165"/>
  <c r="Q148"/>
  <c r="Q128"/>
  <c r="BK162"/>
  <c i="9" r="K125"/>
  <c r="BE125"/>
  <c i="2" r="R278"/>
  <c r="Q206"/>
  <c r="Q153"/>
  <c r="BK365"/>
  <c r="BK318"/>
  <c i="3" r="Q151"/>
  <c r="Q147"/>
  <c i="2" r="Q301"/>
  <c r="Q230"/>
  <c r="R170"/>
  <c r="BK119"/>
  <c r="BK273"/>
  <c i="3" r="R163"/>
  <c r="R138"/>
  <c r="R113"/>
  <c r="K144"/>
  <c r="BE144"/>
  <c r="K117"/>
  <c r="BE117"/>
  <c r="BK135"/>
  <c r="K128"/>
  <c r="BE128"/>
  <c i="4" r="R152"/>
  <c r="Q106"/>
  <c r="R167"/>
  <c r="Q148"/>
  <c r="R106"/>
  <c r="BK150"/>
  <c i="5" r="Q178"/>
  <c r="R190"/>
  <c r="Q216"/>
  <c r="R133"/>
  <c r="Q135"/>
  <c r="K220"/>
  <c r="BE220"/>
  <c i="6" r="Q186"/>
  <c r="R147"/>
  <c r="R109"/>
  <c r="Q174"/>
  <c r="K125"/>
  <c r="BE125"/>
  <c i="7" r="Q155"/>
  <c r="K146"/>
  <c r="BE146"/>
  <c i="8" r="R115"/>
  <c r="Q131"/>
  <c r="R147"/>
  <c r="R149"/>
  <c i="9" r="R115"/>
  <c r="K115"/>
  <c r="BE115"/>
  <c i="2" r="R206"/>
  <c r="BK369"/>
  <c r="BK219"/>
  <c i="3" r="Q146"/>
  <c r="Q123"/>
  <c i="4" r="Q155"/>
  <c r="R126"/>
  <c r="BK153"/>
  <c r="K155"/>
  <c r="BE155"/>
  <c r="BK106"/>
  <c i="5" r="Q217"/>
  <c r="R171"/>
  <c r="Q138"/>
  <c r="BK205"/>
  <c r="BK212"/>
  <c r="K190"/>
  <c r="BE190"/>
  <c i="6" r="Q187"/>
  <c r="R107"/>
  <c r="R108"/>
  <c r="R181"/>
  <c r="Q148"/>
  <c r="K143"/>
  <c r="BE143"/>
  <c i="7" r="R141"/>
  <c r="Q148"/>
  <c r="BK115"/>
  <c i="8" r="R111"/>
  <c r="R116"/>
  <c r="R155"/>
  <c i="9" r="R109"/>
  <c r="K89"/>
  <c r="BE89"/>
  <c i="2" r="Q264"/>
  <c r="R203"/>
  <c r="BK298"/>
  <c i="3" r="R155"/>
  <c r="Q117"/>
  <c i="4" r="R99"/>
  <c r="R123"/>
  <c r="Q126"/>
  <c i="5" r="Q187"/>
  <c r="R194"/>
  <c r="Q153"/>
  <c r="R209"/>
  <c r="R224"/>
  <c r="K189"/>
  <c r="BE189"/>
  <c r="BK197"/>
  <c r="BK187"/>
  <c r="BK116"/>
  <c i="6" r="R157"/>
  <c r="R179"/>
  <c r="K182"/>
  <c r="BE182"/>
  <c r="BK158"/>
  <c i="7" r="R131"/>
  <c r="Q141"/>
  <c r="K141"/>
  <c r="BE141"/>
  <c i="8" r="Q108"/>
  <c r="K120"/>
  <c r="BE120"/>
  <c r="K125"/>
  <c r="BE125"/>
  <c i="9" r="Q99"/>
  <c i="2" r="Q305"/>
  <c r="R267"/>
  <c r="Q179"/>
  <c r="BK196"/>
  <c i="3" r="Q144"/>
  <c r="R142"/>
  <c i="5" r="Q192"/>
  <c i="9" r="R95"/>
  <c r="K122"/>
  <c r="BE122"/>
  <c i="2" r="R369"/>
  <c r="R351"/>
  <c r="Q342"/>
  <c r="Q328"/>
  <c r="R314"/>
  <c r="R303"/>
  <c r="Q149"/>
  <c r="BK360"/>
  <c r="BK230"/>
  <c r="BK331"/>
  <c i="3" r="R148"/>
  <c r="R118"/>
  <c i="4" r="Q168"/>
  <c r="K151"/>
  <c r="BE151"/>
  <c r="K118"/>
  <c r="BE118"/>
  <c i="5" r="Q96"/>
  <c r="Q167"/>
  <c r="R198"/>
  <c r="Q212"/>
  <c r="R212"/>
  <c r="K183"/>
  <c r="BE183"/>
  <c r="K182"/>
  <c r="BE182"/>
  <c i="6" r="R180"/>
  <c r="Q158"/>
  <c r="K180"/>
  <c r="BE180"/>
  <c r="K160"/>
  <c r="BE160"/>
  <c r="BK150"/>
  <c i="7" r="Q143"/>
  <c r="R151"/>
  <c r="K134"/>
  <c r="BE134"/>
  <c i="8" r="Q124"/>
  <c r="R142"/>
  <c i="9" r="R106"/>
  <c r="K95"/>
  <c r="BE95"/>
  <c i="2" r="R377"/>
  <c r="R339"/>
  <c r="Q303"/>
  <c r="BK337"/>
  <c i="3" r="Q128"/>
  <c r="R134"/>
  <c r="K170"/>
  <c r="BE170"/>
  <c r="K149"/>
  <c r="BE149"/>
  <c i="4" r="R118"/>
  <c r="BK161"/>
  <c i="5" r="Q177"/>
  <c r="R116"/>
  <c i="6" r="R139"/>
  <c r="Q178"/>
  <c r="BK170"/>
  <c i="7" r="Q130"/>
  <c r="R135"/>
  <c r="BK140"/>
  <c i="8" r="R151"/>
  <c r="R165"/>
  <c r="BK158"/>
  <c r="BK128"/>
  <c i="2" r="R286"/>
  <c r="Q196"/>
  <c r="R114"/>
  <c r="BK323"/>
  <c r="BK190"/>
  <c i="3" r="Q126"/>
  <c r="R136"/>
  <c i="2" r="Q212"/>
  <c r="R135"/>
  <c r="BK246"/>
  <c r="BK325"/>
  <c i="3" r="R153"/>
  <c r="R115"/>
  <c r="K165"/>
  <c r="BE165"/>
  <c r="K162"/>
  <c r="BE162"/>
  <c r="BK173"/>
  <c r="BK167"/>
  <c r="BK139"/>
  <c r="K122"/>
  <c r="BE122"/>
  <c i="4" r="Q125"/>
  <c r="Q154"/>
  <c r="Q167"/>
  <c r="R164"/>
  <c r="K110"/>
  <c r="BE110"/>
  <c r="BK162"/>
  <c i="5" r="Q149"/>
  <c r="R173"/>
  <c r="R193"/>
  <c r="Q213"/>
  <c r="K213"/>
  <c r="BE213"/>
  <c r="K153"/>
  <c r="BE153"/>
  <c i="6" r="Q166"/>
  <c r="Q142"/>
  <c r="R130"/>
  <c r="BK178"/>
  <c r="K123"/>
  <c r="BE123"/>
  <c i="7" r="Q120"/>
  <c i="8" r="Q143"/>
  <c r="R132"/>
  <c r="Q144"/>
  <c r="Q132"/>
  <c r="BK127"/>
  <c r="BK114"/>
  <c i="2" r="R237"/>
  <c r="R139"/>
  <c r="BK356"/>
  <c r="BK187"/>
  <c i="3" r="Q100"/>
  <c r="R149"/>
  <c r="R98"/>
  <c i="4" r="R144"/>
  <c r="R161"/>
  <c r="BK130"/>
  <c i="5" r="Q176"/>
  <c r="R204"/>
  <c r="Q196"/>
  <c r="R219"/>
  <c r="Q214"/>
  <c r="Q137"/>
  <c r="K174"/>
  <c r="BE174"/>
  <c r="BK145"/>
  <c r="BK193"/>
  <c r="K156"/>
  <c r="BE156"/>
  <c i="6" r="Q168"/>
  <c r="R184"/>
  <c r="Q131"/>
  <c r="K166"/>
  <c r="BE166"/>
  <c r="BK176"/>
  <c r="K117"/>
  <c r="BE117"/>
  <c i="7" r="Q131"/>
  <c r="BK143"/>
  <c i="8" r="R125"/>
  <c r="Q152"/>
  <c r="BK155"/>
  <c r="BK135"/>
  <c i="9" r="R93"/>
  <c r="Q93"/>
  <c i="2" r="R173"/>
  <c r="BK334"/>
  <c r="BK173"/>
  <c r="BK111"/>
  <c i="3" r="R120"/>
  <c r="R111"/>
  <c i="4" r="R125"/>
  <c r="Q152"/>
  <c r="Q169"/>
  <c r="K142"/>
  <c r="BE142"/>
  <c r="K135"/>
  <c r="BE135"/>
  <c r="BK126"/>
  <c i="5" r="Q189"/>
  <c r="Q131"/>
  <c r="R172"/>
  <c r="Q174"/>
  <c r="BK218"/>
  <c r="K112"/>
  <c r="BE112"/>
  <c r="K175"/>
  <c r="BE175"/>
  <c i="6" r="Q157"/>
  <c r="R153"/>
  <c r="Q106"/>
  <c r="Q150"/>
  <c r="BK106"/>
  <c i="7" r="Q154"/>
  <c r="K108"/>
  <c r="BK118"/>
  <c i="8" r="Q156"/>
  <c r="Q140"/>
  <c r="R118"/>
  <c r="BK134"/>
  <c i="9" r="R104"/>
  <c r="K93"/>
  <c r="BE93"/>
  <c i="2" r="Q199"/>
  <c r="R119"/>
  <c r="BK373"/>
  <c i="3" r="Q167"/>
  <c r="R117"/>
  <c r="Q157"/>
  <c i="8" r="BK118"/>
  <c i="9" r="Q109"/>
  <c r="BK106"/>
  <c i="2" r="Q360"/>
  <c r="R334"/>
  <c r="Q320"/>
  <c r="Q293"/>
  <c r="Q203"/>
  <c r="R130"/>
  <c r="BK203"/>
  <c i="3" r="R122"/>
  <c r="Q140"/>
  <c i="4" r="R171"/>
  <c r="R112"/>
  <c r="BK164"/>
  <c i="5" r="R156"/>
  <c r="Q112"/>
  <c r="Q191"/>
  <c r="Q179"/>
  <c r="BK216"/>
  <c r="K149"/>
  <c r="BE149"/>
  <c i="6" r="Q171"/>
  <c r="Q109"/>
  <c r="Q136"/>
  <c r="R170"/>
  <c r="BK112"/>
  <c r="K107"/>
  <c r="BE107"/>
  <c i="7" r="R153"/>
  <c r="K122"/>
  <c r="BE122"/>
  <c i="8" r="Q162"/>
  <c r="R109"/>
  <c r="Q113"/>
  <c r="K156"/>
  <c r="BE156"/>
  <c i="9" r="Q87"/>
  <c i="2" r="Q344"/>
  <c r="R309"/>
  <c r="Q260"/>
  <c r="Q170"/>
  <c r="BK392"/>
  <c r="BK305"/>
  <c i="3" r="Q136"/>
  <c r="K109"/>
  <c r="BE109"/>
  <c r="BK154"/>
  <c i="4" r="Q135"/>
  <c r="Q120"/>
  <c r="Q104"/>
  <c i="5" r="R186"/>
  <c r="Q201"/>
  <c r="Q133"/>
  <c i="6" r="R151"/>
  <c r="K151"/>
  <c r="BE151"/>
  <c r="K134"/>
  <c r="BE134"/>
  <c i="7" r="K151"/>
  <c r="BE151"/>
  <c i="8" r="R137"/>
  <c r="Q141"/>
  <c r="K115"/>
  <c r="BE115"/>
  <c i="9" r="R134"/>
  <c i="2" r="Q309"/>
  <c i="1" r="AU64"/>
  <c i="2" r="BK264"/>
  <c r="BK291"/>
  <c i="3" r="Q162"/>
  <c r="Q107"/>
  <c i="2" r="Q291"/>
  <c r="Q119"/>
  <c r="BK293"/>
  <c i="3" r="R139"/>
  <c r="R158"/>
  <c r="R170"/>
  <c r="R128"/>
  <c r="BK158"/>
  <c r="K104"/>
  <c r="BE104"/>
  <c r="BK101"/>
  <c r="BK115"/>
  <c r="BK150"/>
  <c r="BK142"/>
  <c i="4" r="R151"/>
  <c r="R163"/>
  <c r="Q149"/>
  <c r="K136"/>
  <c r="BE136"/>
  <c r="K104"/>
  <c r="BE104"/>
  <c i="5" r="Q118"/>
  <c r="Q132"/>
  <c r="R221"/>
  <c r="Q197"/>
  <c r="BK191"/>
  <c r="K198"/>
  <c r="BE198"/>
  <c r="K161"/>
  <c r="BE161"/>
  <c i="6" r="Q181"/>
  <c r="Q180"/>
  <c r="BK146"/>
  <c i="7" r="R125"/>
  <c r="R148"/>
  <c r="R110"/>
  <c r="BK133"/>
  <c i="8" r="Q107"/>
  <c r="R129"/>
  <c r="K147"/>
  <c r="BE147"/>
  <c r="BK140"/>
  <c i="9" r="Q117"/>
  <c i="2" r="R190"/>
  <c i="1" r="AU55"/>
  <c i="2" r="BK281"/>
  <c i="3" r="R171"/>
  <c r="R135"/>
  <c i="4" r="Q122"/>
  <c r="R157"/>
  <c r="K149"/>
  <c r="BE149"/>
  <c i="5" r="Q205"/>
  <c r="R222"/>
  <c r="R206"/>
  <c r="Q120"/>
  <c r="R202"/>
  <c r="R195"/>
  <c r="K211"/>
  <c r="BE211"/>
  <c r="K202"/>
  <c r="BE202"/>
  <c r="K138"/>
  <c r="BE138"/>
  <c i="6" r="R176"/>
  <c r="R148"/>
  <c r="R146"/>
  <c r="R166"/>
  <c r="K187"/>
  <c r="BE187"/>
  <c i="7" r="R112"/>
  <c r="R154"/>
  <c r="BK120"/>
  <c i="8" r="Q105"/>
  <c r="Q159"/>
  <c r="R120"/>
  <c i="9" r="R99"/>
  <c r="K103"/>
  <c r="BE103"/>
  <c i="2" r="R291"/>
  <c r="Q219"/>
  <c r="Q111"/>
  <c r="BK199"/>
  <c i="3" r="R161"/>
  <c r="R126"/>
  <c i="4" r="R135"/>
  <c r="Q150"/>
  <c r="BK148"/>
  <c i="5" r="Q154"/>
  <c r="R135"/>
  <c r="Q186"/>
  <c r="R197"/>
  <c r="Q193"/>
  <c r="BK221"/>
  <c r="BK170"/>
  <c r="BK185"/>
  <c r="K96"/>
  <c r="BE96"/>
  <c i="6" r="Q179"/>
  <c r="Q176"/>
  <c r="Q161"/>
  <c r="K147"/>
  <c r="BE147"/>
  <c i="7" r="Q133"/>
  <c r="Q112"/>
  <c r="R115"/>
  <c i="8" r="R123"/>
  <c r="Q127"/>
  <c r="BK151"/>
  <c r="BK107"/>
  <c i="9" r="Q104"/>
  <c i="2" r="K38"/>
  <c i="4" r="R148"/>
  <c r="BK171"/>
  <c r="BK112"/>
  <c i="5" r="R174"/>
  <c r="R112"/>
  <c r="R184"/>
  <c r="Q165"/>
  <c r="K199"/>
  <c r="BE199"/>
  <c r="BK178"/>
  <c i="6" r="Q163"/>
  <c r="Q185"/>
  <c r="Q126"/>
  <c r="R143"/>
  <c r="BK163"/>
  <c i="7" r="Q147"/>
  <c r="Q122"/>
  <c r="Q149"/>
  <c r="R118"/>
  <c r="BK147"/>
  <c i="8" r="R131"/>
  <c r="K131"/>
  <c r="BE131"/>
  <c i="9" r="Q107"/>
  <c i="2" r="Q392"/>
  <c r="R373"/>
  <c r="R331"/>
  <c r="Q135"/>
  <c r="BK286"/>
  <c i="3" r="Q118"/>
  <c r="R167"/>
  <c r="K131"/>
  <c r="BE131"/>
  <c i="4" r="R147"/>
  <c r="Q158"/>
  <c r="BK163"/>
  <c i="5" r="Q171"/>
  <c r="Q204"/>
  <c i="6" r="R168"/>
  <c r="Q167"/>
  <c r="K109"/>
  <c r="BE109"/>
  <c r="K119"/>
  <c r="BE119"/>
  <c i="7" r="R137"/>
  <c i="8" r="R162"/>
  <c r="Q134"/>
  <c r="K137"/>
  <c r="BE137"/>
  <c i="9" r="Q134"/>
  <c r="K104"/>
  <c r="BE104"/>
  <c i="2" r="Q267"/>
  <c r="R167"/>
  <c r="BK344"/>
  <c r="BK212"/>
  <c i="3" r="R151"/>
  <c r="Q148"/>
  <c r="Q160"/>
  <c i="2" r="Q156"/>
  <c r="BK316"/>
  <c r="BK156"/>
  <c i="3" r="R104"/>
  <c r="Q104"/>
  <c r="Q122"/>
  <c r="BK98"/>
  <c r="BK107"/>
  <c r="BK151"/>
  <c r="BK155"/>
  <c r="K146"/>
  <c r="BE146"/>
  <c i="4" r="Q138"/>
  <c r="Q118"/>
  <c r="R149"/>
  <c r="K159"/>
  <c r="BE159"/>
  <c r="BK114"/>
  <c i="5" r="R217"/>
  <c r="Q190"/>
  <c r="Q116"/>
  <c r="R145"/>
  <c r="R170"/>
  <c r="K133"/>
  <c r="BE133"/>
  <c r="BK204"/>
  <c r="K152"/>
  <c r="BE152"/>
  <c i="6" r="R123"/>
  <c r="Q152"/>
  <c r="K185"/>
  <c r="BE185"/>
  <c r="K173"/>
  <c r="BE173"/>
  <c i="7" r="Q110"/>
  <c r="R114"/>
  <c r="BK154"/>
  <c i="8" r="R143"/>
  <c r="Q158"/>
  <c r="K111"/>
  <c r="BE111"/>
  <c r="BK116"/>
  <c i="9" r="R103"/>
  <c r="BK117"/>
  <c i="2" r="Q256"/>
  <c r="R179"/>
  <c r="BK380"/>
  <c i="3" r="Q171"/>
  <c r="Q170"/>
  <c r="R165"/>
  <c i="4" r="R96"/>
  <c r="Q162"/>
  <c r="K167"/>
  <c r="BE167"/>
  <c i="5" r="Q182"/>
  <c r="R210"/>
  <c r="Q145"/>
  <c r="R178"/>
  <c r="R131"/>
  <c r="Q198"/>
  <c r="K173"/>
  <c r="BE173"/>
  <c r="K176"/>
  <c r="BE176"/>
  <c r="BK180"/>
  <c i="6" r="Q182"/>
  <c r="Q183"/>
  <c r="R144"/>
  <c r="BK139"/>
  <c r="BK171"/>
  <c i="7" r="Q150"/>
  <c r="R108"/>
  <c r="K125"/>
  <c r="BE125"/>
  <c i="8" r="R144"/>
  <c r="R127"/>
  <c r="Q125"/>
  <c r="BK132"/>
  <c r="BK161"/>
  <c r="BK129"/>
  <c i="9" r="R124"/>
  <c i="2" r="R251"/>
  <c r="R149"/>
  <c r="BK260"/>
  <c r="BK153"/>
  <c i="3" r="R147"/>
  <c r="Q134"/>
  <c i="4" r="R169"/>
  <c r="BK165"/>
  <c r="K154"/>
  <c r="BE154"/>
  <c r="K99"/>
  <c r="BE99"/>
  <c i="5" r="R96"/>
  <c r="Q173"/>
  <c r="Q143"/>
  <c r="R177"/>
  <c r="K206"/>
  <c r="BE206"/>
  <c r="BK141"/>
  <c r="K171"/>
  <c r="BE171"/>
  <c i="6" r="R185"/>
  <c r="Q143"/>
  <c r="Q119"/>
  <c r="R177"/>
  <c r="R115"/>
  <c r="BK168"/>
  <c i="7" r="Q125"/>
  <c r="BK112"/>
  <c i="8" r="Q149"/>
  <c r="Q135"/>
  <c r="R161"/>
  <c r="K105"/>
  <c r="BE105"/>
  <c i="9" r="Q89"/>
  <c i="2" r="R301"/>
  <c r="R256"/>
  <c r="R162"/>
  <c r="BK114"/>
  <c r="BK283"/>
  <c i="3" r="Q154"/>
  <c r="Q142"/>
  <c i="8" r="K143"/>
  <c r="BE143"/>
  <c i="9" r="R125"/>
  <c r="BK134"/>
  <c i="2" r="Q385"/>
  <c r="Q334"/>
  <c r="R323"/>
  <c r="R312"/>
  <c r="R260"/>
  <c r="Q162"/>
  <c r="BK388"/>
  <c i="3" r="Q101"/>
  <c r="Q145"/>
  <c i="4" r="R104"/>
  <c r="Q164"/>
  <c r="Q123"/>
  <c r="K122"/>
  <c r="BE122"/>
  <c i="5" r="R215"/>
  <c r="Q170"/>
  <c r="R187"/>
  <c r="R192"/>
  <c r="K222"/>
  <c r="BE222"/>
  <c r="K165"/>
  <c r="BE165"/>
  <c i="6" r="Q146"/>
  <c r="Q139"/>
  <c r="BK184"/>
  <c i="7" r="Q115"/>
  <c r="BK114"/>
  <c i="8" r="Q161"/>
  <c r="R133"/>
  <c r="R145"/>
  <c r="K149"/>
  <c r="BE149"/>
  <c i="9" r="R129"/>
  <c i="2" r="Q351"/>
  <c r="R318"/>
  <c r="Q283"/>
  <c r="R193"/>
  <c r="BK237"/>
  <c i="3" r="R154"/>
  <c r="BK124"/>
  <c r="K157"/>
  <c r="BE157"/>
  <c r="BK99"/>
  <c i="4" r="R165"/>
  <c r="K108"/>
  <c r="BE108"/>
  <c i="5" r="R201"/>
  <c i="6" r="R117"/>
  <c r="Q107"/>
  <c r="K121"/>
  <c r="BE121"/>
  <c i="7" r="Q153"/>
  <c r="K148"/>
  <c r="BE148"/>
  <c i="8" r="R148"/>
  <c r="K152"/>
  <c r="BE152"/>
  <c i="9" r="R101"/>
  <c r="BK101"/>
  <c i="2" r="Q296"/>
  <c r="Q224"/>
  <c r="BK303"/>
  <c r="BK167"/>
  <c i="3" r="Q159"/>
  <c r="R168"/>
  <c i="2" r="F41"/>
  <c i="5" r="Q211"/>
  <c r="R205"/>
  <c r="BK179"/>
  <c r="K188"/>
  <c r="BE188"/>
  <c i="6" r="R169"/>
  <c r="R106"/>
  <c r="R134"/>
  <c r="Q144"/>
  <c r="K144"/>
  <c r="BE144"/>
  <c i="7" r="R150"/>
  <c r="K131"/>
  <c r="BE131"/>
  <c i="8" r="R152"/>
  <c r="R124"/>
  <c r="Q137"/>
  <c r="R108"/>
  <c r="K113"/>
  <c r="BE113"/>
  <c i="9" r="R89"/>
  <c i="2" r="R288"/>
  <c r="R106"/>
  <c r="BK251"/>
  <c r="BK106"/>
  <c i="3" r="R146"/>
  <c i="4" r="Q171"/>
  <c r="R162"/>
  <c r="Q144"/>
  <c r="BK96"/>
  <c r="K138"/>
  <c r="BE138"/>
  <c i="5" r="Q152"/>
  <c r="R153"/>
  <c r="R152"/>
  <c r="R218"/>
  <c r="BK192"/>
  <c r="K132"/>
  <c r="BE132"/>
  <c r="K207"/>
  <c r="BE207"/>
  <c r="BK195"/>
  <c i="6" r="Q134"/>
  <c r="R112"/>
  <c r="Q177"/>
  <c r="K183"/>
  <c r="BE183"/>
  <c r="K128"/>
  <c r="BE128"/>
  <c i="7" r="R147"/>
  <c r="K144"/>
  <c r="BE144"/>
  <c i="8" r="Q147"/>
  <c r="R158"/>
  <c r="R104"/>
  <c r="K144"/>
  <c r="BE144"/>
  <c r="BK146"/>
  <c i="9" r="BK119"/>
  <c i="2" r="Q298"/>
  <c r="Q167"/>
  <c i="1" r="AU61"/>
  <c i="2" r="BK312"/>
  <c i="3" r="Q113"/>
  <c i="4" r="Q99"/>
  <c r="R136"/>
  <c r="K123"/>
  <c r="BE123"/>
  <c r="BK147"/>
  <c i="5" r="R203"/>
  <c r="Q208"/>
  <c r="R167"/>
  <c r="R114"/>
  <c r="Q200"/>
  <c r="K209"/>
  <c r="BE209"/>
  <c r="K214"/>
  <c r="BE214"/>
  <c r="BK167"/>
  <c r="K137"/>
  <c r="BE137"/>
  <c i="6" r="Q172"/>
  <c r="Q117"/>
  <c r="R158"/>
  <c r="R131"/>
  <c r="K155"/>
  <c r="BE155"/>
  <c r="BK131"/>
  <c i="7" r="Q117"/>
  <c r="R143"/>
  <c r="BK152"/>
  <c i="8" r="R140"/>
  <c r="Q133"/>
  <c r="BK167"/>
  <c r="K123"/>
  <c r="BE123"/>
  <c i="9" r="Q124"/>
  <c r="BK107"/>
  <c i="2" r="R230"/>
  <c r="BK224"/>
  <c r="BK124"/>
  <c i="3" r="R157"/>
  <c r="Q173"/>
  <c i="4" r="R159"/>
  <c i="9" r="Q119"/>
  <c i="2" r="Q388"/>
  <c r="Q377"/>
  <c r="Q356"/>
  <c r="Q337"/>
  <c r="Q331"/>
  <c r="R320"/>
  <c r="R298"/>
  <c r="BK130"/>
  <c r="BK267"/>
  <c r="BK179"/>
  <c i="3" r="Q155"/>
  <c r="R124"/>
  <c i="4" r="R153"/>
  <c r="K140"/>
  <c r="BE140"/>
  <c r="K157"/>
  <c r="BE157"/>
  <c i="5" r="Q183"/>
  <c r="Q199"/>
  <c r="Q141"/>
  <c r="Q175"/>
  <c r="K224"/>
  <c r="BE224"/>
  <c r="BK208"/>
  <c i="6" r="Q155"/>
  <c r="Q160"/>
  <c r="BK177"/>
  <c r="BK169"/>
  <c i="7" r="R120"/>
  <c r="BK135"/>
  <c i="8" r="Q146"/>
  <c r="Q120"/>
  <c r="Q129"/>
  <c i="9" r="R119"/>
  <c i="2" r="R380"/>
  <c r="R337"/>
  <c r="Q314"/>
  <c r="R242"/>
  <c r="R153"/>
  <c r="BK342"/>
  <c i="3" r="BK100"/>
  <c r="K140"/>
  <c r="BE140"/>
  <c r="K111"/>
  <c r="BE111"/>
  <c i="4" r="R156"/>
  <c r="Q160"/>
  <c r="K156"/>
  <c r="BE156"/>
  <c i="5" r="R211"/>
  <c r="R182"/>
  <c i="6" r="Q147"/>
  <c r="R149"/>
  <c r="K108"/>
  <c r="BE108"/>
  <c i="7" r="Q146"/>
  <c r="Q118"/>
  <c i="8" r="R167"/>
  <c r="Q145"/>
  <c r="K124"/>
  <c r="BE124"/>
  <c i="9" r="Q97"/>
  <c i="2" r="F38"/>
  <c i="3" r="Q131"/>
  <c i="2" r="R264"/>
  <c r="R196"/>
  <c r="BK385"/>
  <c r="BK183"/>
  <c i="3" r="R160"/>
  <c r="R101"/>
  <c r="R99"/>
  <c r="BK118"/>
  <c r="BK120"/>
  <c r="K163"/>
  <c r="BE163"/>
  <c r="BK126"/>
  <c i="4" r="R168"/>
  <c r="R119"/>
  <c r="Q161"/>
  <c r="R154"/>
  <c r="Q166"/>
  <c r="BK168"/>
  <c i="5" r="Q202"/>
  <c r="Q206"/>
  <c r="R118"/>
  <c r="R154"/>
  <c r="Q172"/>
  <c r="K196"/>
  <c r="BE196"/>
  <c r="K131"/>
  <c r="BE131"/>
  <c i="6" r="R152"/>
  <c r="R187"/>
  <c r="R126"/>
  <c r="BK172"/>
  <c i="7" r="R144"/>
  <c r="R117"/>
  <c i="8" r="Q104"/>
  <c r="R159"/>
  <c r="Q109"/>
  <c r="K145"/>
  <c r="BE145"/>
  <c i="9" r="R122"/>
  <c i="2" r="Q273"/>
  <c r="R124"/>
  <c r="BK320"/>
  <c r="BK162"/>
  <c i="3" r="Q150"/>
  <c i="4" r="R132"/>
  <c r="R108"/>
  <c r="Q132"/>
  <c r="K166"/>
  <c r="BE166"/>
  <c i="5" r="R191"/>
  <c r="Q185"/>
  <c r="Q210"/>
  <c r="R179"/>
  <c r="R132"/>
  <c r="BK217"/>
  <c r="K154"/>
  <c r="BE154"/>
  <c r="K201"/>
  <c r="BE201"/>
  <c i="6" r="Q153"/>
  <c r="R125"/>
  <c r="Q170"/>
  <c r="R128"/>
  <c r="K152"/>
  <c r="BE152"/>
  <c i="7" r="R130"/>
  <c r="Q108"/>
  <c r="K110"/>
  <c r="BE110"/>
  <c i="8" r="R150"/>
  <c r="Q121"/>
  <c r="K109"/>
  <c r="BE109"/>
  <c i="9" r="Q106"/>
  <c r="K91"/>
  <c r="BE91"/>
  <c i="2" r="Q281"/>
  <c r="Q190"/>
  <c r="BK377"/>
  <c r="BK228"/>
  <c i="3" r="R143"/>
  <c r="R162"/>
  <c i="4" r="Q156"/>
  <c r="Q114"/>
  <c r="Q157"/>
  <c r="BK160"/>
  <c i="5" r="Q207"/>
  <c r="Q218"/>
  <c r="R175"/>
  <c r="Q203"/>
  <c r="R139"/>
  <c r="R127"/>
  <c r="BK186"/>
  <c r="BK177"/>
  <c r="K203"/>
  <c r="BE203"/>
  <c r="BK114"/>
  <c i="6" r="R150"/>
  <c r="Q184"/>
  <c r="R119"/>
  <c r="BK186"/>
  <c r="K132"/>
  <c r="BE132"/>
  <c i="7" r="R149"/>
  <c r="R140"/>
  <c r="BK149"/>
  <c i="8" r="Q119"/>
  <c r="R146"/>
  <c r="Q151"/>
  <c r="BK148"/>
  <c r="K121"/>
  <c r="BE121"/>
  <c i="9" r="Q101"/>
  <c i="2" r="R219"/>
  <c r="BK351"/>
  <c r="BK256"/>
  <c r="BK314"/>
  <c i="3" r="R107"/>
  <c r="Q109"/>
  <c i="9" r="Q115"/>
  <c i="2" r="R388"/>
  <c r="Q380"/>
  <c r="R360"/>
  <c r="Q339"/>
  <c r="Q325"/>
  <c r="Q246"/>
  <c r="Q193"/>
  <c r="Q103"/>
  <c r="BK309"/>
  <c r="BK149"/>
  <c i="3" r="R109"/>
  <c r="R173"/>
  <c i="4" r="Q130"/>
  <c r="Q153"/>
  <c r="K119"/>
  <c r="BE119"/>
  <c i="5" r="R220"/>
  <c r="Q215"/>
  <c r="Q209"/>
  <c r="R199"/>
  <c r="R161"/>
  <c r="BK200"/>
  <c i="6" r="Q121"/>
  <c r="Q125"/>
  <c r="BK136"/>
  <c i="7" r="Q135"/>
  <c i="8" r="Q142"/>
  <c r="Q155"/>
  <c r="Q118"/>
  <c r="BK165"/>
  <c i="9" r="R91"/>
  <c i="2" r="Q365"/>
  <c r="Q323"/>
  <c r="Q288"/>
  <c r="R199"/>
  <c r="R111"/>
  <c r="BK193"/>
  <c i="3" r="R144"/>
  <c r="BK171"/>
  <c r="K152"/>
  <c r="BE152"/>
  <c i="4" r="Q96"/>
  <c r="Q163"/>
  <c r="K125"/>
  <c r="BE125"/>
  <c i="5" r="R143"/>
  <c i="6" r="Q112"/>
  <c r="K115"/>
  <c r="BE115"/>
  <c r="BK161"/>
  <c i="7" r="Q151"/>
  <c r="Q140"/>
  <c i="8" r="R114"/>
  <c r="BK142"/>
  <c i="9" r="Q122"/>
  <c r="BK109"/>
  <c i="2" r="Q251"/>
  <c r="R183"/>
  <c r="Q130"/>
  <c i="3" r="Q149"/>
  <c r="R100"/>
  <c i="2" r="Q312"/>
  <c r="R246"/>
  <c r="Q187"/>
  <c r="BK339"/>
  <c r="BK296"/>
  <c i="3" r="R140"/>
  <c r="Q99"/>
  <c r="Q115"/>
  <c r="K153"/>
  <c r="BE153"/>
  <c r="K145"/>
  <c r="BE145"/>
  <c r="K161"/>
  <c r="BE161"/>
  <c r="BK160"/>
  <c r="BK113"/>
  <c i="4" r="R142"/>
  <c r="R155"/>
  <c r="R138"/>
  <c r="R114"/>
  <c r="BK169"/>
  <c r="K120"/>
  <c r="BE120"/>
  <c i="5" r="Q219"/>
  <c r="Q139"/>
  <c r="Q161"/>
  <c r="R180"/>
  <c r="K215"/>
  <c r="BE215"/>
  <c r="BK210"/>
  <c r="BK143"/>
  <c i="6" r="R171"/>
  <c r="Q151"/>
  <c r="BK174"/>
  <c r="K142"/>
  <c r="BE142"/>
  <c i="7" r="Q137"/>
  <c r="R133"/>
  <c r="K117"/>
  <c r="BE117"/>
  <c i="8" r="Q123"/>
  <c r="Q112"/>
  <c r="K141"/>
  <c r="BE141"/>
  <c i="9" r="Q125"/>
  <c i="2" l="1" r="T102"/>
  <c r="T211"/>
  <c r="T223"/>
  <c r="X223"/>
  <c r="R229"/>
  <c r="J70"/>
  <c r="BK308"/>
  <c r="K308"/>
  <c r="K72"/>
  <c r="Q355"/>
  <c r="I73"/>
  <c r="BK368"/>
  <c r="K368"/>
  <c r="K76"/>
  <c r="BK384"/>
  <c r="K384"/>
  <c r="K77"/>
  <c i="3" r="V97"/>
  <c r="X133"/>
  <c r="Q133"/>
  <c r="I69"/>
  <c r="R133"/>
  <c r="J69"/>
  <c i="4" r="Q95"/>
  <c r="X134"/>
  <c i="5" r="Q169"/>
  <c r="I70"/>
  <c i="6" r="X141"/>
  <c r="Q145"/>
  <c r="I74"/>
  <c r="X165"/>
  <c r="X164"/>
  <c i="7" r="T102"/>
  <c r="R129"/>
  <c r="J73"/>
  <c i="8" r="R103"/>
  <c r="J66"/>
  <c r="T117"/>
  <c r="X126"/>
  <c i="2" r="R102"/>
  <c r="J67"/>
  <c r="R211"/>
  <c r="J68"/>
  <c r="V229"/>
  <c r="Q277"/>
  <c r="I71"/>
  <c r="R277"/>
  <c r="J71"/>
  <c r="BK355"/>
  <c r="K355"/>
  <c r="K73"/>
  <c r="Q368"/>
  <c r="R384"/>
  <c r="J77"/>
  <c i="3" r="Q97"/>
  <c r="R137"/>
  <c r="J70"/>
  <c r="R166"/>
  <c r="J72"/>
  <c i="4" r="R95"/>
  <c r="Q134"/>
  <c r="I68"/>
  <c r="R146"/>
  <c r="J70"/>
  <c i="5" r="R95"/>
  <c r="X151"/>
  <c i="6" r="V105"/>
  <c r="V141"/>
  <c r="R145"/>
  <c r="J74"/>
  <c r="Q156"/>
  <c r="I76"/>
  <c i="7" r="X102"/>
  <c i="8" r="X103"/>
  <c r="R106"/>
  <c r="J67"/>
  <c r="V122"/>
  <c r="V126"/>
  <c r="V130"/>
  <c r="X139"/>
  <c r="X154"/>
  <c r="X153"/>
  <c r="V157"/>
  <c r="T160"/>
  <c i="2" r="BK102"/>
  <c r="K102"/>
  <c r="K67"/>
  <c r="Q229"/>
  <c r="I70"/>
  <c r="V308"/>
  <c r="R355"/>
  <c r="J73"/>
  <c r="T384"/>
  <c i="3" r="T166"/>
  <c i="4" r="X137"/>
  <c r="R137"/>
  <c r="J69"/>
  <c i="5" r="V95"/>
  <c r="V151"/>
  <c r="R169"/>
  <c r="J70"/>
  <c i="6" r="X105"/>
  <c r="Q141"/>
  <c r="I73"/>
  <c r="R165"/>
  <c r="R164"/>
  <c r="J78"/>
  <c i="7" r="X129"/>
  <c r="T139"/>
  <c r="T138"/>
  <c i="8" r="V106"/>
  <c r="T122"/>
  <c r="T126"/>
  <c i="2" r="V102"/>
  <c r="V211"/>
  <c r="V223"/>
  <c r="Q223"/>
  <c r="I69"/>
  <c r="R223"/>
  <c r="J69"/>
  <c r="BK277"/>
  <c r="K277"/>
  <c r="K71"/>
  <c r="R308"/>
  <c r="J72"/>
  <c r="T368"/>
  <c r="T367"/>
  <c r="Q384"/>
  <c r="I77"/>
  <c i="3" r="T97"/>
  <c r="V133"/>
  <c r="V137"/>
  <c r="Q166"/>
  <c r="I72"/>
  <c i="4" r="V134"/>
  <c r="T146"/>
  <c i="5" r="Q95"/>
  <c r="I67"/>
  <c r="X169"/>
  <c i="6" r="X145"/>
  <c r="Q165"/>
  <c r="Q164"/>
  <c r="I78"/>
  <c i="7" r="R102"/>
  <c r="Q129"/>
  <c r="I73"/>
  <c r="Q139"/>
  <c r="Q138"/>
  <c r="I75"/>
  <c i="8" r="Q106"/>
  <c r="I67"/>
  <c r="R130"/>
  <c r="J71"/>
  <c i="9" r="V86"/>
  <c r="V85"/>
  <c r="V84"/>
  <c i="4" r="X95"/>
  <c r="T134"/>
  <c r="V137"/>
  <c r="Q137"/>
  <c r="I69"/>
  <c i="5" r="V169"/>
  <c i="6" r="T141"/>
  <c r="R141"/>
  <c r="J73"/>
  <c r="V156"/>
  <c r="T165"/>
  <c r="T164"/>
  <c i="7" r="V139"/>
  <c r="V138"/>
  <c i="8" r="T103"/>
  <c r="T106"/>
  <c r="V117"/>
  <c r="Q122"/>
  <c r="I69"/>
  <c r="R139"/>
  <c r="J73"/>
  <c r="T154"/>
  <c r="T153"/>
  <c r="Q157"/>
  <c r="I76"/>
  <c r="V160"/>
  <c i="9" r="Q86"/>
  <c r="I63"/>
  <c i="2" r="BK211"/>
  <c r="K211"/>
  <c r="K68"/>
  <c r="BK223"/>
  <c r="K223"/>
  <c r="K69"/>
  <c r="X229"/>
  <c r="X277"/>
  <c r="T308"/>
  <c r="T355"/>
  <c r="R368"/>
  <c i="3" r="T133"/>
  <c r="X137"/>
  <c i="4" r="V146"/>
  <c i="5" r="X95"/>
  <c r="T151"/>
  <c r="R151"/>
  <c r="J68"/>
  <c r="V155"/>
  <c r="Q155"/>
  <c r="I69"/>
  <c i="6" r="R105"/>
  <c r="T145"/>
  <c r="T156"/>
  <c r="V165"/>
  <c r="V164"/>
  <c i="7" r="Q102"/>
  <c r="T129"/>
  <c r="X139"/>
  <c r="X138"/>
  <c i="8" r="R117"/>
  <c r="J68"/>
  <c r="BK126"/>
  <c r="K126"/>
  <c r="K70"/>
  <c r="X130"/>
  <c r="V139"/>
  <c r="Q154"/>
  <c r="Q153"/>
  <c r="I74"/>
  <c r="X157"/>
  <c r="X160"/>
  <c i="9" r="X86"/>
  <c r="X85"/>
  <c r="X84"/>
  <c i="2" r="X102"/>
  <c r="X211"/>
  <c r="BK229"/>
  <c r="K229"/>
  <c r="K70"/>
  <c r="V277"/>
  <c r="Q308"/>
  <c r="I72"/>
  <c r="X355"/>
  <c r="V368"/>
  <c r="X384"/>
  <c i="3" r="X97"/>
  <c r="T137"/>
  <c r="V166"/>
  <c i="4" r="T95"/>
  <c r="R134"/>
  <c r="J68"/>
  <c r="Q146"/>
  <c r="I70"/>
  <c i="5" r="T95"/>
  <c r="Q151"/>
  <c r="I68"/>
  <c r="T169"/>
  <c i="6" r="T105"/>
  <c r="T104"/>
  <c r="T103"/>
  <c i="1" r="AW62"/>
  <c i="6" r="V145"/>
  <c i="7" r="V102"/>
  <c r="R139"/>
  <c r="R138"/>
  <c r="J75"/>
  <c i="8" r="Q103"/>
  <c r="Q117"/>
  <c r="I68"/>
  <c r="R122"/>
  <c r="J69"/>
  <c r="R126"/>
  <c r="J70"/>
  <c r="T139"/>
  <c r="R154"/>
  <c r="R153"/>
  <c r="J74"/>
  <c r="R157"/>
  <c r="J76"/>
  <c r="R160"/>
  <c r="J77"/>
  <c i="9" r="T86"/>
  <c r="T85"/>
  <c r="T84"/>
  <c i="1" r="AW66"/>
  <c i="2" r="Q102"/>
  <c r="Q211"/>
  <c r="I68"/>
  <c r="T229"/>
  <c r="T277"/>
  <c r="X308"/>
  <c r="V355"/>
  <c r="X368"/>
  <c r="X367"/>
  <c r="V384"/>
  <c i="3" r="R97"/>
  <c r="Q137"/>
  <c r="I70"/>
  <c r="X166"/>
  <c i="4" r="V95"/>
  <c r="V94"/>
  <c r="V93"/>
  <c r="T137"/>
  <c r="X146"/>
  <c i="5" r="T155"/>
  <c r="X155"/>
  <c r="R155"/>
  <c r="J69"/>
  <c i="6" r="Q105"/>
  <c r="X156"/>
  <c r="R156"/>
  <c r="J76"/>
  <c i="7" r="V129"/>
  <c i="8" r="V103"/>
  <c r="X106"/>
  <c r="X117"/>
  <c r="X122"/>
  <c r="Q126"/>
  <c r="I70"/>
  <c r="T130"/>
  <c r="Q130"/>
  <c r="I71"/>
  <c r="Q139"/>
  <c r="I73"/>
  <c r="V154"/>
  <c r="V153"/>
  <c r="T157"/>
  <c r="BK160"/>
  <c r="K160"/>
  <c r="K77"/>
  <c r="Q160"/>
  <c r="I77"/>
  <c i="9" r="R86"/>
  <c r="J63"/>
  <c i="3" r="Q164"/>
  <c r="I71"/>
  <c r="R164"/>
  <c r="J71"/>
  <c i="4" r="BK170"/>
  <c r="K170"/>
  <c r="K71"/>
  <c i="5" r="Q223"/>
  <c r="I71"/>
  <c i="6" r="Q154"/>
  <c r="I75"/>
  <c i="7" r="Q136"/>
  <c r="I74"/>
  <c r="R136"/>
  <c r="J74"/>
  <c i="3" r="R130"/>
  <c r="J68"/>
  <c i="6" r="BK162"/>
  <c r="K162"/>
  <c r="K77"/>
  <c r="Q162"/>
  <c r="I77"/>
  <c i="7" r="Q124"/>
  <c r="I72"/>
  <c i="2" r="R364"/>
  <c r="J74"/>
  <c r="R391"/>
  <c r="J78"/>
  <c i="4" r="Q170"/>
  <c r="I71"/>
  <c i="6" r="Q138"/>
  <c r="I72"/>
  <c i="2" r="BK364"/>
  <c r="K364"/>
  <c r="K74"/>
  <c r="Q391"/>
  <c r="I78"/>
  <c i="6" r="R154"/>
  <c r="J75"/>
  <c i="5" r="R223"/>
  <c r="J71"/>
  <c i="6" r="BK138"/>
  <c r="K138"/>
  <c r="K72"/>
  <c i="7" r="R124"/>
  <c r="J72"/>
  <c i="8" r="Q164"/>
  <c i="2" r="BK391"/>
  <c r="K391"/>
  <c r="K78"/>
  <c i="6" r="R138"/>
  <c r="J72"/>
  <c i="2" r="Q364"/>
  <c r="I74"/>
  <c i="3" r="R172"/>
  <c r="J73"/>
  <c i="4" r="R170"/>
  <c r="J71"/>
  <c i="8" r="BK166"/>
  <c r="K166"/>
  <c r="K80"/>
  <c r="Q166"/>
  <c r="I80"/>
  <c i="9" r="BK133"/>
  <c r="K133"/>
  <c r="K64"/>
  <c r="Q133"/>
  <c r="I64"/>
  <c i="3" r="Q130"/>
  <c r="I68"/>
  <c r="BK172"/>
  <c r="K172"/>
  <c r="K73"/>
  <c r="Q172"/>
  <c r="I73"/>
  <c i="6" r="R162"/>
  <c r="J77"/>
  <c i="7" r="BK136"/>
  <c r="K136"/>
  <c r="K74"/>
  <c i="8" r="BK164"/>
  <c r="K164"/>
  <c r="K79"/>
  <c r="R164"/>
  <c r="R166"/>
  <c r="J80"/>
  <c i="9" r="R133"/>
  <c r="J64"/>
  <c r="J54"/>
  <c r="J57"/>
  <c r="E50"/>
  <c r="J80"/>
  <c r="F81"/>
  <c i="8" r="F61"/>
  <c r="J96"/>
  <c r="E52"/>
  <c i="7" r="F65"/>
  <c r="E54"/>
  <c r="J94"/>
  <c r="BE108"/>
  <c i="6" r="J62"/>
  <c r="F100"/>
  <c r="E54"/>
  <c i="5" r="E81"/>
  <c r="J58"/>
  <c r="F90"/>
  <c i="4" r="E52"/>
  <c r="F61"/>
  <c r="J87"/>
  <c i="2" r="BK367"/>
  <c r="K367"/>
  <c r="K75"/>
  <c i="3" r="E52"/>
  <c r="F61"/>
  <c r="J89"/>
  <c i="2" r="E52"/>
  <c r="J58"/>
  <c r="F61"/>
  <c i="1" r="BC56"/>
  <c r="BD56"/>
  <c r="BE56"/>
  <c r="AY56"/>
  <c r="BF56"/>
  <c r="BF55"/>
  <c i="3" r="BK131"/>
  <c r="BK130"/>
  <c r="K130"/>
  <c r="K68"/>
  <c r="BK146"/>
  <c i="4" r="F41"/>
  <c i="1" r="BF59"/>
  <c i="3" r="K120"/>
  <c r="BE120"/>
  <c r="K139"/>
  <c r="BE139"/>
  <c i="4" r="K148"/>
  <c r="BE148"/>
  <c i="6" r="BK119"/>
  <c r="BK166"/>
  <c i="7" r="K133"/>
  <c r="BE133"/>
  <c i="8" r="K119"/>
  <c r="BE119"/>
  <c r="K148"/>
  <c r="BE148"/>
  <c i="2" r="K373"/>
  <c r="BE373"/>
  <c r="K323"/>
  <c r="BE323"/>
  <c i="3" r="F39"/>
  <c i="1" r="BD58"/>
  <c i="7" r="F43"/>
  <c i="1" r="BF63"/>
  <c i="5" r="F38"/>
  <c i="1" r="BC60"/>
  <c i="7" r="K140"/>
  <c r="BE140"/>
  <c i="8" r="K38"/>
  <c i="1" r="AY65"/>
  <c i="6" r="BK130"/>
  <c i="7" r="BK130"/>
  <c i="8" r="BK156"/>
  <c r="BK154"/>
  <c r="K154"/>
  <c r="K75"/>
  <c r="BK120"/>
  <c i="3" r="F41"/>
  <c i="1" r="BF58"/>
  <c i="9" r="K134"/>
  <c r="BE134"/>
  <c r="K117"/>
  <c r="BE117"/>
  <c i="3" r="F40"/>
  <c i="1" r="BE58"/>
  <c i="9" r="BK122"/>
  <c i="2" r="K288"/>
  <c r="BE288"/>
  <c i="3" r="K173"/>
  <c r="BE173"/>
  <c r="K158"/>
  <c r="BE158"/>
  <c i="5" r="BK152"/>
  <c r="BK127"/>
  <c r="BK173"/>
  <c i="6" r="F40"/>
  <c i="1" r="BC62"/>
  <c i="6" r="K139"/>
  <c r="BE139"/>
  <c r="BK160"/>
  <c r="BK117"/>
  <c r="K179"/>
  <c r="BE179"/>
  <c i="8" r="K158"/>
  <c r="BE158"/>
  <c i="9" r="BK124"/>
  <c i="2" r="K242"/>
  <c r="BE242"/>
  <c r="K291"/>
  <c r="BE291"/>
  <c i="3" r="K134"/>
  <c r="BE134"/>
  <c r="K100"/>
  <c r="BE100"/>
  <c i="5" r="BK118"/>
  <c r="BK209"/>
  <c r="BK120"/>
  <c r="K195"/>
  <c r="BE195"/>
  <c r="BK176"/>
  <c r="K208"/>
  <c r="BE208"/>
  <c i="6" r="BK125"/>
  <c r="BK183"/>
  <c i="8" r="K161"/>
  <c r="BE161"/>
  <c i="2" r="K273"/>
  <c r="BE273"/>
  <c r="K312"/>
  <c r="BE312"/>
  <c r="K228"/>
  <c r="BE228"/>
  <c i="3" r="K171"/>
  <c r="BE171"/>
  <c r="K167"/>
  <c r="BE167"/>
  <c i="4" r="F39"/>
  <c i="1" r="BD59"/>
  <c i="2" r="K365"/>
  <c r="BE365"/>
  <c i="4" r="K168"/>
  <c r="BE168"/>
  <c i="6" r="BK157"/>
  <c i="7" r="BK146"/>
  <c r="BK131"/>
  <c r="K120"/>
  <c r="BE120"/>
  <c i="9" r="BK103"/>
  <c i="2" r="K212"/>
  <c r="BE212"/>
  <c r="K318"/>
  <c r="BE318"/>
  <c r="K385"/>
  <c r="BE385"/>
  <c r="K388"/>
  <c r="BE388"/>
  <c i="4" r="BK157"/>
  <c i="5" r="BK174"/>
  <c r="K217"/>
  <c r="BE217"/>
  <c i="6" r="BK126"/>
  <c r="F41"/>
  <c i="1" r="BD62"/>
  <c i="6" r="K112"/>
  <c r="BE112"/>
  <c i="7" r="K149"/>
  <c r="BE149"/>
  <c i="9" r="K119"/>
  <c r="BE119"/>
  <c r="K97"/>
  <c r="BE97"/>
  <c i="2" r="K203"/>
  <c r="BE203"/>
  <c r="K339"/>
  <c r="BE339"/>
  <c i="4" r="K147"/>
  <c r="BE147"/>
  <c r="BK123"/>
  <c r="BK159"/>
  <c i="5" r="F39"/>
  <c i="1" r="BD60"/>
  <c i="2" r="K251"/>
  <c r="BE251"/>
  <c r="K264"/>
  <c r="BE264"/>
  <c i="3" r="BK147"/>
  <c i="5" r="BK112"/>
  <c r="BK194"/>
  <c r="K187"/>
  <c r="BE187"/>
  <c r="K200"/>
  <c r="BE200"/>
  <c r="BK215"/>
  <c i="7" r="K135"/>
  <c r="BE135"/>
  <c i="8" r="F41"/>
  <c i="1" r="BF65"/>
  <c r="BF64"/>
  <c i="6" r="BK108"/>
  <c i="8" r="K128"/>
  <c r="BE128"/>
  <c r="K165"/>
  <c r="BE165"/>
  <c r="BK104"/>
  <c i="1" r="BC55"/>
  <c r="AY55"/>
  <c r="BD55"/>
  <c r="AZ55"/>
  <c i="2" r="K296"/>
  <c r="BE296"/>
  <c i="3" r="BK104"/>
  <c i="5" r="BK183"/>
  <c r="BK203"/>
  <c r="K172"/>
  <c r="BE172"/>
  <c r="K167"/>
  <c r="BE167"/>
  <c r="BK171"/>
  <c r="BK224"/>
  <c r="BK223"/>
  <c r="K223"/>
  <c r="K71"/>
  <c i="6" r="BK153"/>
  <c r="K136"/>
  <c r="BE136"/>
  <c r="K176"/>
  <c r="BE176"/>
  <c i="9" r="BK95"/>
  <c i="2" r="K193"/>
  <c r="BE193"/>
  <c r="K360"/>
  <c r="BE360"/>
  <c i="3" r="K107"/>
  <c r="BE107"/>
  <c r="K98"/>
  <c r="BE98"/>
  <c r="BK148"/>
  <c i="5" r="BK138"/>
  <c i="6" r="K169"/>
  <c r="BE169"/>
  <c r="K131"/>
  <c r="BE131"/>
  <c i="7" r="K114"/>
  <c r="BE114"/>
  <c i="8" r="K146"/>
  <c r="BE146"/>
  <c r="BK111"/>
  <c i="2" r="K246"/>
  <c r="BE246"/>
  <c r="K153"/>
  <c r="BE153"/>
  <c r="K106"/>
  <c r="BE106"/>
  <c i="4" r="BK155"/>
  <c i="5" r="K38"/>
  <c i="1" r="AY60"/>
  <c i="8" r="BK147"/>
  <c i="9" r="K101"/>
  <c r="BE101"/>
  <c i="2" r="K219"/>
  <c r="BE219"/>
  <c r="K283"/>
  <c r="BE283"/>
  <c i="3" r="K38"/>
  <c i="1" r="AY58"/>
  <c i="5" r="K177"/>
  <c r="BE177"/>
  <c r="BK133"/>
  <c i="6" r="K106"/>
  <c r="BE106"/>
  <c i="7" r="K132"/>
  <c r="BE132"/>
  <c i="8" r="K132"/>
  <c r="BE132"/>
  <c r="BK131"/>
  <c i="9" r="F38"/>
  <c i="1" r="BE66"/>
  <c i="5" r="BK202"/>
  <c i="6" r="K174"/>
  <c r="BE174"/>
  <c r="BK144"/>
  <c i="7" r="K115"/>
  <c r="BE115"/>
  <c i="8" r="BK112"/>
  <c i="2" r="K325"/>
  <c r="BE325"/>
  <c i="3" r="K99"/>
  <c r="BE99"/>
  <c i="4" r="K130"/>
  <c r="BE130"/>
  <c r="BK136"/>
  <c r="BK120"/>
  <c i="5" r="K197"/>
  <c r="BE197"/>
  <c i="6" r="BK147"/>
  <c i="8" r="F38"/>
  <c i="1" r="BC65"/>
  <c r="BC64"/>
  <c r="AY64"/>
  <c i="2" r="K320"/>
  <c r="BE320"/>
  <c i="3" r="K154"/>
  <c r="BE154"/>
  <c r="K101"/>
  <c r="BE101"/>
  <c i="5" r="BK153"/>
  <c r="BK184"/>
  <c i="6" r="BK155"/>
  <c r="BK154"/>
  <c r="K154"/>
  <c r="K75"/>
  <c i="7" r="BK151"/>
  <c r="K153"/>
  <c r="BE153"/>
  <c i="8" r="K162"/>
  <c r="BE162"/>
  <c i="2" r="K344"/>
  <c r="BE344"/>
  <c r="K369"/>
  <c r="BE369"/>
  <c i="3" r="BK140"/>
  <c r="BK153"/>
  <c r="K123"/>
  <c r="BE123"/>
  <c i="4" r="BK122"/>
  <c r="BK132"/>
  <c i="6" r="BK182"/>
  <c i="8" r="BK150"/>
  <c r="K129"/>
  <c r="BE129"/>
  <c i="1" r="AU57"/>
  <c i="4" r="F38"/>
  <c i="1" r="BC59"/>
  <c i="6" r="BK115"/>
  <c r="K186"/>
  <c r="BE186"/>
  <c i="2" r="K103"/>
  <c r="BE103"/>
  <c r="K298"/>
  <c r="BE298"/>
  <c r="K331"/>
  <c r="BE331"/>
  <c i="3" r="BK136"/>
  <c r="BK133"/>
  <c r="K133"/>
  <c r="K69"/>
  <c r="K118"/>
  <c r="BE118"/>
  <c r="BK168"/>
  <c i="5" r="BK199"/>
  <c i="7" r="K112"/>
  <c r="BE112"/>
  <c r="BK103"/>
  <c i="8" r="BK137"/>
  <c r="BK141"/>
  <c i="2" r="K162"/>
  <c r="BE162"/>
  <c i="3" r="BK111"/>
  <c r="F38"/>
  <c i="1" r="BC58"/>
  <c i="2" r="K286"/>
  <c r="BE286"/>
  <c i="5" r="K205"/>
  <c r="BE205"/>
  <c r="K186"/>
  <c r="BE186"/>
  <c r="BK149"/>
  <c r="K218"/>
  <c r="BE218"/>
  <c i="6" r="BK173"/>
  <c i="8" r="BK143"/>
  <c i="2" r="K293"/>
  <c r="BE293"/>
  <c r="K196"/>
  <c r="BE196"/>
  <c r="K256"/>
  <c r="BE256"/>
  <c i="4" r="K106"/>
  <c r="BE106"/>
  <c r="BK140"/>
  <c r="BK167"/>
  <c i="5" r="BK207"/>
  <c i="6" r="BK148"/>
  <c r="K181"/>
  <c r="BE181"/>
  <c i="7" r="F40"/>
  <c i="1" r="BC63"/>
  <c i="2" r="K224"/>
  <c r="BE224"/>
  <c i="4" r="K158"/>
  <c r="BE158"/>
  <c r="BK144"/>
  <c r="BK104"/>
  <c i="5" r="K170"/>
  <c r="BE170"/>
  <c i="6" r="BK107"/>
  <c r="BK142"/>
  <c i="9" r="K99"/>
  <c r="BE99"/>
  <c r="BK89"/>
  <c i="2" r="K392"/>
  <c r="BE392"/>
  <c i="3" r="BK117"/>
  <c r="BK149"/>
  <c r="K151"/>
  <c r="BE151"/>
  <c i="5" r="K212"/>
  <c r="BE212"/>
  <c r="K193"/>
  <c r="BE193"/>
  <c i="7" r="K137"/>
  <c r="BE137"/>
  <c r="BK144"/>
  <c i="8" r="K108"/>
  <c r="BE108"/>
  <c i="2" r="K309"/>
  <c r="BE309"/>
  <c r="K351"/>
  <c r="BE351"/>
  <c i="3" r="BK161"/>
  <c r="BK128"/>
  <c i="4" r="K171"/>
  <c r="BE171"/>
  <c r="K163"/>
  <c r="BE163"/>
  <c r="BK110"/>
  <c i="6" r="BK128"/>
  <c r="BK109"/>
  <c i="8" r="BK133"/>
  <c r="K136"/>
  <c r="BE136"/>
  <c i="2" r="K135"/>
  <c r="BE135"/>
  <c r="K230"/>
  <c r="BE230"/>
  <c i="4" r="K114"/>
  <c r="BE114"/>
  <c i="5" r="BK189"/>
  <c r="K143"/>
  <c r="BE143"/>
  <c r="BK175"/>
  <c r="BK96"/>
  <c r="BK196"/>
  <c r="BK154"/>
  <c i="6" r="BK121"/>
  <c r="K172"/>
  <c r="BE172"/>
  <c r="K170"/>
  <c r="BE170"/>
  <c i="8" r="K114"/>
  <c r="BE114"/>
  <c i="2" r="K377"/>
  <c r="BE377"/>
  <c i="3" r="K156"/>
  <c r="BE156"/>
  <c r="K142"/>
  <c r="BE142"/>
  <c r="BK122"/>
  <c i="4" r="BK149"/>
  <c i="5" r="K145"/>
  <c r="BE145"/>
  <c i="7" r="K147"/>
  <c r="BE147"/>
  <c r="K154"/>
  <c r="BE154"/>
  <c r="K155"/>
  <c r="BE155"/>
  <c i="8" r="BK152"/>
  <c r="BK113"/>
  <c r="BK105"/>
  <c i="2" r="K356"/>
  <c r="BE356"/>
  <c i="3" r="BK109"/>
  <c i="4" r="F40"/>
  <c i="1" r="BE59"/>
  <c i="3" r="BK157"/>
  <c i="5" r="BK132"/>
  <c r="BK137"/>
  <c r="K135"/>
  <c r="BE135"/>
  <c r="BK201"/>
  <c r="BK131"/>
  <c i="8" r="BK124"/>
  <c r="BK121"/>
  <c r="K135"/>
  <c r="BE135"/>
  <c i="2" r="K305"/>
  <c r="BE305"/>
  <c r="K149"/>
  <c r="BE149"/>
  <c i="4" r="K96"/>
  <c r="BE96"/>
  <c r="BK138"/>
  <c i="5" r="K191"/>
  <c r="BE191"/>
  <c r="F41"/>
  <c i="1" r="BF60"/>
  <c i="9" r="BK91"/>
  <c r="BK93"/>
  <c i="2" r="K179"/>
  <c r="BE179"/>
  <c i="3" r="K155"/>
  <c r="BE155"/>
  <c r="K124"/>
  <c r="BE124"/>
  <c i="5" r="BK188"/>
  <c r="BK214"/>
  <c i="7" r="BK122"/>
  <c r="BK125"/>
  <c r="BK124"/>
  <c r="K124"/>
  <c r="K72"/>
  <c r="BK148"/>
  <c i="9" r="BK125"/>
  <c i="2" r="K237"/>
  <c r="BE237"/>
  <c r="K316"/>
  <c r="BE316"/>
  <c i="3" r="BK144"/>
  <c r="K143"/>
  <c r="BE143"/>
  <c r="K160"/>
  <c r="BE160"/>
  <c i="4" r="BK119"/>
  <c i="6" r="BK123"/>
  <c r="K167"/>
  <c r="BE167"/>
  <c i="7" r="F41"/>
  <c i="1" r="BD63"/>
  <c i="5" r="K216"/>
  <c r="BE216"/>
  <c r="K204"/>
  <c r="BE204"/>
  <c r="BK219"/>
  <c i="6" r="K168"/>
  <c r="BE168"/>
  <c r="BK132"/>
  <c i="8" r="K107"/>
  <c r="BE107"/>
  <c i="9" r="F37"/>
  <c i="1" r="BD66"/>
  <c i="5" r="BK220"/>
  <c i="6" r="BK185"/>
  <c i="7" r="BK117"/>
  <c r="K143"/>
  <c r="BE143"/>
  <c i="8" r="K142"/>
  <c r="BE142"/>
  <c r="BK110"/>
  <c r="BK125"/>
  <c i="2" r="K260"/>
  <c r="BE260"/>
  <c r="K199"/>
  <c r="BE199"/>
  <c i="3" r="BK165"/>
  <c r="BK164"/>
  <c r="K164"/>
  <c r="K71"/>
  <c r="K126"/>
  <c r="BE126"/>
  <c r="K113"/>
  <c r="BE113"/>
  <c i="5" r="K178"/>
  <c r="BE178"/>
  <c i="7" r="K152"/>
  <c r="BE152"/>
  <c r="K118"/>
  <c r="BE118"/>
  <c i="8" r="K116"/>
  <c r="BE116"/>
  <c i="9" r="K109"/>
  <c r="BE109"/>
  <c r="BK104"/>
  <c i="2" r="K334"/>
  <c r="BE334"/>
  <c r="K206"/>
  <c r="BE206"/>
  <c i="4" r="K38"/>
  <c i="1" r="AY59"/>
  <c i="5" r="K114"/>
  <c r="BE114"/>
  <c r="K210"/>
  <c r="BE210"/>
  <c i="7" r="K40"/>
  <c i="1" r="AY63"/>
  <c i="4" r="BK135"/>
  <c r="K161"/>
  <c r="BE161"/>
  <c r="K126"/>
  <c r="BE126"/>
  <c i="6" r="K146"/>
  <c r="BE146"/>
  <c r="BK187"/>
  <c i="8" r="K127"/>
  <c r="BE127"/>
  <c i="9" r="K129"/>
  <c r="BE129"/>
  <c i="2" r="K183"/>
  <c r="BE183"/>
  <c r="K124"/>
  <c r="BE124"/>
  <c i="4" r="BK154"/>
  <c i="5" r="K139"/>
  <c r="BE139"/>
  <c i="6" r="F42"/>
  <c i="1" r="BE62"/>
  <c i="2" r="K267"/>
  <c r="BE267"/>
  <c r="K278"/>
  <c r="BE278"/>
  <c i="3" r="K115"/>
  <c r="BE115"/>
  <c i="5" r="K221"/>
  <c r="BE221"/>
  <c r="BK161"/>
  <c r="BK190"/>
  <c i="6" r="K161"/>
  <c r="BE161"/>
  <c i="7" r="BK134"/>
  <c i="9" r="K36"/>
  <c i="1" r="AY66"/>
  <c i="4" r="BK156"/>
  <c r="K153"/>
  <c r="BE153"/>
  <c i="5" r="F40"/>
  <c i="1" r="BE60"/>
  <c i="8" r="K167"/>
  <c r="BE167"/>
  <c i="2" r="K301"/>
  <c r="BE301"/>
  <c r="K380"/>
  <c r="BE380"/>
  <c i="3" r="BK138"/>
  <c r="BK163"/>
  <c r="BK145"/>
  <c i="5" r="K180"/>
  <c r="BE180"/>
  <c i="6" r="K40"/>
  <c i="1" r="AY62"/>
  <c i="8" r="BK145"/>
  <c r="BK144"/>
  <c i="1" r="BE55"/>
  <c r="BA55"/>
  <c i="2" r="K119"/>
  <c r="BE119"/>
  <c r="K303"/>
  <c r="BE303"/>
  <c i="4" r="BK99"/>
  <c i="6" r="BK180"/>
  <c r="F43"/>
  <c i="1" r="BF62"/>
  <c i="5" r="BK182"/>
  <c i="6" r="K178"/>
  <c r="BE178"/>
  <c i="8" r="BK109"/>
  <c r="BK159"/>
  <c r="BK157"/>
  <c r="K157"/>
  <c r="K76"/>
  <c i="2" r="K111"/>
  <c r="BE111"/>
  <c r="K167"/>
  <c r="BE167"/>
  <c i="3" r="K159"/>
  <c r="BE159"/>
  <c i="4" r="BK142"/>
  <c i="5" r="BK101"/>
  <c r="K141"/>
  <c r="BE141"/>
  <c i="6" r="K184"/>
  <c r="BE184"/>
  <c r="K177"/>
  <c r="BE177"/>
  <c r="BK134"/>
  <c i="9" r="BK115"/>
  <c i="2" r="K139"/>
  <c r="BE139"/>
  <c r="K114"/>
  <c r="BE114"/>
  <c r="K314"/>
  <c r="BE314"/>
  <c i="4" r="K112"/>
  <c r="BE112"/>
  <c r="K169"/>
  <c r="BE169"/>
  <c r="BK125"/>
  <c i="7" r="F42"/>
  <c i="1" r="BE63"/>
  <c i="2" r="K342"/>
  <c r="BE342"/>
  <c i="3" r="K135"/>
  <c r="BE135"/>
  <c i="4" r="BK166"/>
  <c i="5" r="BK222"/>
  <c r="BK206"/>
  <c r="BK211"/>
  <c r="K192"/>
  <c r="BE192"/>
  <c i="8" r="K151"/>
  <c r="BE151"/>
  <c i="2" r="K190"/>
  <c r="BE190"/>
  <c r="K173"/>
  <c r="BE173"/>
  <c r="K281"/>
  <c r="BE281"/>
  <c r="K170"/>
  <c r="BE170"/>
  <c i="3" r="BK170"/>
  <c r="BK162"/>
  <c r="BK152"/>
  <c i="4" r="BK118"/>
  <c r="K160"/>
  <c r="BE160"/>
  <c r="K164"/>
  <c r="BE164"/>
  <c i="6" r="K150"/>
  <c r="BE150"/>
  <c i="8" r="K118"/>
  <c r="BE118"/>
  <c r="K155"/>
  <c r="BE155"/>
  <c i="9" r="F39"/>
  <c i="1" r="BF66"/>
  <c i="5" r="K185"/>
  <c r="BE185"/>
  <c r="K179"/>
  <c r="BE179"/>
  <c i="6" r="BK151"/>
  <c r="BK143"/>
  <c r="BK149"/>
  <c i="8" r="F40"/>
  <c i="1" r="BE65"/>
  <c r="BE64"/>
  <c r="BA64"/>
  <c i="7" r="K150"/>
  <c r="BE150"/>
  <c i="8" r="BK123"/>
  <c i="9" r="F36"/>
  <c i="1" r="BC66"/>
  <c i="2" r="K328"/>
  <c r="BE328"/>
  <c i="3" r="K150"/>
  <c r="BE150"/>
  <c i="4" r="BK151"/>
  <c i="6" r="K163"/>
  <c r="BE163"/>
  <c i="7" r="BK110"/>
  <c r="BK141"/>
  <c i="9" r="K107"/>
  <c r="BE107"/>
  <c r="K87"/>
  <c r="BE87"/>
  <c i="2" r="K156"/>
  <c r="BE156"/>
  <c r="K187"/>
  <c r="BE187"/>
  <c i="4" r="BK108"/>
  <c r="K165"/>
  <c r="BE165"/>
  <c i="5" r="BK213"/>
  <c r="K116"/>
  <c r="BE116"/>
  <c r="BK156"/>
  <c i="6" r="BK152"/>
  <c i="8" r="K134"/>
  <c r="BE134"/>
  <c r="BK115"/>
  <c i="2" r="K337"/>
  <c r="BE337"/>
  <c r="K130"/>
  <c r="BE130"/>
  <c i="4" r="K150"/>
  <c r="BE150"/>
  <c r="K162"/>
  <c r="BE162"/>
  <c r="K152"/>
  <c r="BE152"/>
  <c i="5" r="BK165"/>
  <c r="BK198"/>
  <c i="6" r="K171"/>
  <c r="BE171"/>
  <c r="K158"/>
  <c r="BE158"/>
  <c i="8" r="F39"/>
  <c i="1" r="BD65"/>
  <c r="BD64"/>
  <c r="AZ64"/>
  <c i="8" r="BK149"/>
  <c r="K140"/>
  <c r="BE140"/>
  <c i="9" r="K106"/>
  <c r="BE106"/>
  <c i="8" l="1" r="R163"/>
  <c r="J78"/>
  <c i="5" r="V94"/>
  <c r="V93"/>
  <c i="6" r="Q104"/>
  <c r="I70"/>
  <c i="7" r="V101"/>
  <c r="V100"/>
  <c i="3" r="X96"/>
  <c r="X95"/>
  <c i="2" r="V101"/>
  <c i="6" r="X104"/>
  <c r="X103"/>
  <c i="4" r="R94"/>
  <c r="J66"/>
  <c i="7" r="T101"/>
  <c r="T100"/>
  <c i="1" r="AW63"/>
  <c i="2" r="X101"/>
  <c r="X100"/>
  <c i="6" r="V104"/>
  <c r="V103"/>
  <c i="3" r="V96"/>
  <c r="V95"/>
  <c r="Q96"/>
  <c r="I66"/>
  <c i="8" r="Q163"/>
  <c r="I78"/>
  <c r="V102"/>
  <c i="5" r="T94"/>
  <c r="T93"/>
  <c i="1" r="AW60"/>
  <c i="7" r="Q101"/>
  <c r="Q100"/>
  <c r="I69"/>
  <c r="K34"/>
  <c i="1" r="AS63"/>
  <c i="7" r="R101"/>
  <c r="R100"/>
  <c r="J69"/>
  <c r="K35"/>
  <c i="1" r="AT63"/>
  <c i="3" r="T96"/>
  <c r="T95"/>
  <c i="1" r="AW58"/>
  <c i="5" r="R94"/>
  <c r="R93"/>
  <c r="J65"/>
  <c r="K33"/>
  <c i="1" r="AT60"/>
  <c i="2" r="Q367"/>
  <c i="4" r="Q94"/>
  <c r="Q93"/>
  <c r="I65"/>
  <c r="K32"/>
  <c i="1" r="AS59"/>
  <c i="2" r="Q101"/>
  <c r="I66"/>
  <c i="4" r="T94"/>
  <c r="T93"/>
  <c i="1" r="AW59"/>
  <c i="2" r="V367"/>
  <c i="6" r="R104"/>
  <c r="J70"/>
  <c i="2" r="R367"/>
  <c i="8" r="T102"/>
  <c i="1" r="AW65"/>
  <c i="8" r="Q102"/>
  <c r="I65"/>
  <c r="K32"/>
  <c i="1" r="AS65"/>
  <c i="7" r="X101"/>
  <c r="X100"/>
  <c i="3" r="R96"/>
  <c r="R95"/>
  <c r="J65"/>
  <c r="K33"/>
  <c i="1" r="AT58"/>
  <c i="5" r="X94"/>
  <c r="X93"/>
  <c i="4" r="X94"/>
  <c r="X93"/>
  <c i="8" r="X102"/>
  <c i="2" r="T101"/>
  <c r="T100"/>
  <c i="1" r="AW56"/>
  <c i="5" r="Q94"/>
  <c r="I66"/>
  <c i="6" r="J71"/>
  <c r="I79"/>
  <c i="8" r="I66"/>
  <c r="I79"/>
  <c i="9" r="Q85"/>
  <c r="Q84"/>
  <c r="I61"/>
  <c r="K30"/>
  <c i="1" r="AS66"/>
  <c i="9" r="R85"/>
  <c r="R84"/>
  <c r="J61"/>
  <c r="K31"/>
  <c i="1" r="AT66"/>
  <c i="6" r="J79"/>
  <c i="7" r="J71"/>
  <c i="8" r="J79"/>
  <c r="R102"/>
  <c r="J65"/>
  <c r="K33"/>
  <c i="1" r="AT65"/>
  <c i="2" r="I67"/>
  <c r="I76"/>
  <c i="3" r="J67"/>
  <c i="4" r="J67"/>
  <c i="6" r="I71"/>
  <c i="7" r="J76"/>
  <c i="8" r="I75"/>
  <c i="2" r="J76"/>
  <c r="BK101"/>
  <c r="K101"/>
  <c r="K66"/>
  <c r="R101"/>
  <c r="J66"/>
  <c i="3" r="I67"/>
  <c i="7" r="I71"/>
  <c i="8" r="J75"/>
  <c r="BK153"/>
  <c r="K153"/>
  <c r="K74"/>
  <c i="4" r="I67"/>
  <c i="5" r="J67"/>
  <c i="7" r="I76"/>
  <c i="8" r="BK163"/>
  <c r="K163"/>
  <c r="K78"/>
  <c i="4" r="BK146"/>
  <c r="K146"/>
  <c r="K70"/>
  <c i="8" r="BK103"/>
  <c r="K103"/>
  <c r="K66"/>
  <c r="BK122"/>
  <c r="K122"/>
  <c r="K69"/>
  <c i="5" r="BK169"/>
  <c r="K169"/>
  <c r="K70"/>
  <c i="7" r="BK139"/>
  <c r="K139"/>
  <c r="K76"/>
  <c i="3" r="BK137"/>
  <c r="K137"/>
  <c r="K70"/>
  <c i="4" r="BK95"/>
  <c r="K95"/>
  <c r="K67"/>
  <c r="BK134"/>
  <c r="K134"/>
  <c r="K68"/>
  <c i="6" r="BK156"/>
  <c r="K156"/>
  <c r="K76"/>
  <c i="7" r="BK102"/>
  <c r="K102"/>
  <c r="K71"/>
  <c i="9" r="BK86"/>
  <c r="BK85"/>
  <c r="BK84"/>
  <c r="K84"/>
  <c i="6" r="BK105"/>
  <c r="K105"/>
  <c r="K71"/>
  <c r="BK141"/>
  <c r="K141"/>
  <c r="K73"/>
  <c i="5" r="BK155"/>
  <c r="K155"/>
  <c r="K69"/>
  <c i="8" r="BK130"/>
  <c r="K130"/>
  <c r="K71"/>
  <c r="BK139"/>
  <c r="K139"/>
  <c r="K73"/>
  <c i="3" r="BK97"/>
  <c r="K97"/>
  <c r="K67"/>
  <c r="BK166"/>
  <c r="K166"/>
  <c r="K72"/>
  <c i="4" r="BK137"/>
  <c r="K137"/>
  <c r="K69"/>
  <c i="8" r="BK106"/>
  <c r="K106"/>
  <c r="K67"/>
  <c i="6" r="BK165"/>
  <c r="K165"/>
  <c r="K79"/>
  <c i="7" r="BK129"/>
  <c r="K129"/>
  <c r="K73"/>
  <c i="8" r="BK117"/>
  <c r="K117"/>
  <c r="K68"/>
  <c i="5" r="BK95"/>
  <c r="K95"/>
  <c r="K67"/>
  <c r="BK151"/>
  <c r="K151"/>
  <c r="K68"/>
  <c i="6" r="BK145"/>
  <c r="K145"/>
  <c r="K74"/>
  <c i="2" r="BK100"/>
  <c r="K100"/>
  <c i="1" r="BF61"/>
  <c i="2" r="K37"/>
  <c i="1" r="AX56"/>
  <c r="AV56"/>
  <c i="7" r="K39"/>
  <c i="1" r="AX63"/>
  <c r="AV63"/>
  <c r="BE61"/>
  <c r="BA61"/>
  <c r="AW64"/>
  <c i="3" r="F37"/>
  <c i="1" r="BB58"/>
  <c i="5" r="F37"/>
  <c i="1" r="BB60"/>
  <c i="8" r="K37"/>
  <c i="1" r="AX65"/>
  <c r="AV65"/>
  <c r="AS64"/>
  <c i="4" r="F37"/>
  <c i="1" r="BB59"/>
  <c r="AT64"/>
  <c i="5" r="K37"/>
  <c i="1" r="AX60"/>
  <c r="AV60"/>
  <c i="2" r="F37"/>
  <c i="1" r="BB56"/>
  <c r="BB55"/>
  <c r="AX55"/>
  <c r="AV55"/>
  <c r="AU54"/>
  <c i="9" r="F35"/>
  <c i="1" r="BB66"/>
  <c r="BD61"/>
  <c r="AZ61"/>
  <c r="AW55"/>
  <c i="6" r="F39"/>
  <c i="1" r="BB62"/>
  <c i="9" r="K35"/>
  <c i="1" r="AX66"/>
  <c r="AV66"/>
  <c r="BC61"/>
  <c r="AY61"/>
  <c i="9" r="K32"/>
  <c i="1" r="AG66"/>
  <c i="3" r="K37"/>
  <c i="1" r="AX58"/>
  <c r="AV58"/>
  <c i="7" r="F39"/>
  <c i="1" r="BB63"/>
  <c i="8" r="F37"/>
  <c i="1" r="BB65"/>
  <c r="BB64"/>
  <c r="AX64"/>
  <c r="AV64"/>
  <c i="2" r="K34"/>
  <c i="1" r="AG56"/>
  <c r="AG55"/>
  <c r="AW61"/>
  <c i="4" r="K37"/>
  <c i="1" r="AX59"/>
  <c r="AV59"/>
  <c i="6" r="K39"/>
  <c i="1" r="AX62"/>
  <c r="AV62"/>
  <c i="2" l="1" r="R100"/>
  <c r="J65"/>
  <c r="K33"/>
  <c i="1" r="AT56"/>
  <c i="2" r="Q100"/>
  <c r="I65"/>
  <c r="K32"/>
  <c i="1" r="AS56"/>
  <c i="2" r="V100"/>
  <c i="5" r="J66"/>
  <c i="2" r="I75"/>
  <c i="5" r="BK94"/>
  <c r="K94"/>
  <c r="K66"/>
  <c i="7" r="I70"/>
  <c i="4" r="I66"/>
  <c i="6" r="Q103"/>
  <c r="I69"/>
  <c r="K34"/>
  <c i="1" r="AS62"/>
  <c i="6" r="BK104"/>
  <c r="K104"/>
  <c r="K70"/>
  <c i="9" r="K61"/>
  <c r="K85"/>
  <c r="K62"/>
  <c i="4" r="BK94"/>
  <c r="K94"/>
  <c r="K66"/>
  <c i="3" r="Q95"/>
  <c r="I65"/>
  <c r="K32"/>
  <c i="1" r="AS58"/>
  <c i="9" r="K86"/>
  <c r="K63"/>
  <c i="8" r="BK102"/>
  <c r="K102"/>
  <c r="K65"/>
  <c i="3" r="BK96"/>
  <c r="K96"/>
  <c r="K66"/>
  <c r="J66"/>
  <c i="9" r="I62"/>
  <c i="5" r="Q93"/>
  <c r="I65"/>
  <c r="K32"/>
  <c i="1" r="AS60"/>
  <c i="6" r="BK164"/>
  <c r="K164"/>
  <c r="K78"/>
  <c i="9" r="J62"/>
  <c i="6" r="R103"/>
  <c r="J69"/>
  <c r="K35"/>
  <c i="1" r="AT62"/>
  <c i="4" r="R93"/>
  <c r="J65"/>
  <c r="K33"/>
  <c i="1" r="AT59"/>
  <c i="7" r="J70"/>
  <c i="2" r="J75"/>
  <c i="7" r="BK101"/>
  <c r="K101"/>
  <c r="K70"/>
  <c r="BK138"/>
  <c r="K138"/>
  <c r="K75"/>
  <c i="9" r="K41"/>
  <c i="1" r="AN55"/>
  <c r="AN56"/>
  <c i="2" r="K65"/>
  <c r="K43"/>
  <c i="1" r="AN66"/>
  <c r="AS55"/>
  <c r="AS61"/>
  <c r="BD57"/>
  <c r="AZ57"/>
  <c r="BF57"/>
  <c r="AW57"/>
  <c r="BC57"/>
  <c r="AY57"/>
  <c r="BE57"/>
  <c r="BA57"/>
  <c r="AT61"/>
  <c r="AT55"/>
  <c r="BB61"/>
  <c r="AX61"/>
  <c r="AV61"/>
  <c i="7" l="1" r="BK100"/>
  <c r="K100"/>
  <c r="K69"/>
  <c i="5" r="BK93"/>
  <c r="K93"/>
  <c r="K65"/>
  <c i="6" r="BK103"/>
  <c r="K103"/>
  <c r="K69"/>
  <c i="3" r="BK95"/>
  <c r="K95"/>
  <c i="4" r="BK93"/>
  <c r="K93"/>
  <c r="K65"/>
  <c i="1" r="AW54"/>
  <c i="3" r="K34"/>
  <c i="1" r="AG58"/>
  <c r="AN58"/>
  <c i="8" r="K34"/>
  <c i="1" r="AG65"/>
  <c r="AG64"/>
  <c r="AN64"/>
  <c r="BE54"/>
  <c r="W32"/>
  <c r="AS57"/>
  <c r="BD54"/>
  <c r="W31"/>
  <c r="BB57"/>
  <c r="AX57"/>
  <c r="AV57"/>
  <c r="AT57"/>
  <c r="BC54"/>
  <c r="W30"/>
  <c r="BF54"/>
  <c r="W33"/>
  <c i="8" l="1" r="K43"/>
  <c i="3" r="K65"/>
  <c r="K43"/>
  <c i="1" r="AN65"/>
  <c r="AT54"/>
  <c i="5" r="K34"/>
  <c i="1" r="AG60"/>
  <c r="AZ54"/>
  <c i="6" r="K36"/>
  <c i="1" r="AG62"/>
  <c r="AN62"/>
  <c i="7" r="K36"/>
  <c i="1" r="AG63"/>
  <c r="AN63"/>
  <c r="AY54"/>
  <c r="AK30"/>
  <c r="AS54"/>
  <c i="4" r="K34"/>
  <c i="1" r="AG59"/>
  <c r="AN59"/>
  <c r="BB54"/>
  <c r="W29"/>
  <c r="BA54"/>
  <c i="6" l="1" r="K45"/>
  <c i="5" r="K43"/>
  <c i="7" r="K45"/>
  <c i="4" r="K43"/>
  <c i="1" r="AN60"/>
  <c r="AG61"/>
  <c r="AG57"/>
  <c r="AG54"/>
  <c r="AK26"/>
  <c r="AX54"/>
  <c r="AK29"/>
  <c r="AK35"/>
  <c l="1" r="AN61"/>
  <c r="AN57"/>
  <c r="AV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<sst xmlns="http://schemas.openxmlformats.org/spreadsheetml/2006/main">
  <si>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</si>
  <si>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</si>
  <si>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</si>
  <si>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</si>
  <si>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</si>
  <si>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</si>
  <si>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{9d77c615-5410-4a7b-9d4c-7196eaa5cb43}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</si>
  <si>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</si>
  <si>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</si>
  <si>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</si>
  <si>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</si>
  <si>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</si>
  <si>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</si>
  <si>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</si>
  <si>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</si>
  <si>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1656/A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</si>
  <si>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</si>
  <si>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</si>
  <si>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Průmyslová zóna Ke Skrýšovu V. ETAPA</t>
  </si>
  <si>
    <t>KSO:</t>
  </si>
  <si>
    <t/>
  </si>
  <si>
    <t>CC-CZ:</t>
  </si>
  <si>
    <t>Místo:</t>
  </si>
  <si>
    <t>Pelhřimov</t>
  </si>
  <si>
    <t>Datum:</t>
  </si>
  <si>
    <t>16. 12. 2022</t>
  </si>
  <si>
    <t>Zadavatel:</t>
  </si>
  <si>
    <t>IČ:</t>
  </si>
  <si>
    <t>Město Pelhřimov</t>
  </si>
  <si>
    <t>DIČ:</t>
  </si>
  <si>
    <t>Uchazeč:</t>
  </si>
  <si>
    <t>Vyplň údaj</t>
  </si>
  <si>
    <t>Projektant:</t>
  </si>
  <si>
    <t xml:space="preserve"> </t>
  </si>
  <si>
    <t>Zpracovatel:</t>
  </si>
  <si>
    <t>06530591</t>
  </si>
  <si>
    <t>Studio A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</si>
  <si>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</si>
  <si>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</si>
  <si>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</si>
  <si>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</si>
  <si>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</si>
  <si>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</si>
  <si>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</si>
  <si>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</si>
  <si>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</si>
  <si>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</si>
  <si>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</si>
  <si>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</si>
  <si>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</si>
  <si>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</si>
  <si>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</si>
  <si>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</si>
  <si>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</si>
  <si>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</si>
  <si>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</si>
  <si>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</si>
  <si>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</si>
  <si>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</si>
  <si>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</si>
  <si>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</si>
  <si>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</si>
  <si>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</si>
  <si>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</si>
  <si>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</si>
  <si>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</si>
  <si>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</si>
  <si>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</si>
  <si>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</si>
  <si>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</si>
  <si>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</si>
  <si>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</si>
  <si>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</si>
  <si>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</si>
  <si>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</si>
  <si>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</si>
  <si>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</si>
  <si>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</si>
  <si>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</si>
  <si>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</t>
  </si>
  <si>
    <t>Pozemní komunikace</t>
  </si>
  <si>
    <t>STA</t>
  </si>
  <si>
    <t>1</t>
  </si>
  <si>
    <t>{e328cd04-ffba-4d42-8889-8b1d180183cb}</t>
  </si>
  <si>
    <t>/</t>
  </si>
  <si>
    <t>SO 01</t>
  </si>
  <si>
    <t>Komunikace a chodníky</t>
  </si>
  <si>
    <t>Soupis</t>
  </si>
  <si>
    <t>2</t>
  </si>
  <si>
    <t>{34a4fd06-e80a-4583-941e-38ee2fa2d171}</t>
  </si>
  <si>
    <t>822 27 72</t>
  </si>
  <si>
    <t>D.2, D.3</t>
  </si>
  <si>
    <t>Zdravotně technické instalace</t>
  </si>
  <si>
    <t>{effc7179-fd4f-4c79-bab7-6047dd8f7e96}</t>
  </si>
  <si>
    <t>SO-02</t>
  </si>
  <si>
    <t>Vodovod</t>
  </si>
  <si>
    <t>{3bb59bc0-f175-483a-b066-4305c84881a9}</t>
  </si>
  <si>
    <t>SO-03</t>
  </si>
  <si>
    <t>Kanalizace splašková, přípojky</t>
  </si>
  <si>
    <t>{065a8b75-92f6-497a-b1ef-531547e29820}</t>
  </si>
  <si>
    <t>SO-04</t>
  </si>
  <si>
    <t>Kanalizace dešťová</t>
  </si>
  <si>
    <t>{b0ccc6ff-92dd-4a29-b83c-ecbba15312ea}</t>
  </si>
  <si>
    <t>SO-05</t>
  </si>
  <si>
    <t>STL plynovod</t>
  </si>
  <si>
    <t>{f62d2e91-abbd-4416-8c6f-5b6588fb7f60}</t>
  </si>
  <si>
    <t>SO-05.1</t>
  </si>
  <si>
    <t>3</t>
  </si>
  <si>
    <t>{251892ad-7d46-4712-bd5c-3ee34509b586}</t>
  </si>
  <si>
    <t>SO-05.2</t>
  </si>
  <si>
    <t>STL plynovodní přípojky</t>
  </si>
  <si>
    <t>{a5523953-d0ee-4945-9243-39c7a157b5d4}</t>
  </si>
  <si>
    <t>D.4</t>
  </si>
  <si>
    <t>Veřejné osvětlení, datové rozvody</t>
  </si>
  <si>
    <t>{855127f0-cc04-4587-ba09-51a9102621fe}</t>
  </si>
  <si>
    <t>SO 06</t>
  </si>
  <si>
    <t>{fb1f913f-5c24-42a4-8e7b-82eeaef2c2ca}</t>
  </si>
  <si>
    <t>828 75</t>
  </si>
  <si>
    <t>D.5</t>
  </si>
  <si>
    <t>Veřejná zeleň</t>
  </si>
  <si>
    <t>{972f6f3b-4702-4699-ad8f-7174be3539e0}</t>
  </si>
  <si>
    <t>KRYCÍ LIST SOUPISU PRACÍ</t>
  </si>
  <si>
    <t>Objekt:</t>
  </si>
  <si>
    <t>D.1 - Pozemní komunikace</t>
  </si>
  <si>
    <t>Soupis:</t>
  </si>
  <si>
    <t>SO 01 - Komunikace a chodníky</t>
  </si>
  <si>
    <t>WAY project s.r.o.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</si>
  <si>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</si>
  <si>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</si>
  <si>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</si>
  <si>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</si>
  <si>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</si>
  <si>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</si>
  <si>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</si>
  <si>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</si>
  <si>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</si>
  <si>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</si>
  <si>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</si>
  <si>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</si>
  <si>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</si>
  <si>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</si>
  <si>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</si>
  <si>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</si>
  <si>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</si>
  <si>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</si>
  <si>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</si>
  <si>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</si>
  <si>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VRN5 - Finanční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</si>
  <si>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</si>
  <si>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</si>
  <si>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</si>
  <si>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</si>
  <si>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</si>
  <si>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</si>
  <si>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</si>
  <si>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</si>
  <si>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</si>
  <si>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</si>
  <si>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</si>
  <si>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</si>
  <si>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</si>
  <si>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</si>
  <si>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</si>
  <si>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</si>
  <si>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</si>
  <si>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</si>
  <si>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</si>
  <si>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</si>
  <si>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</si>
  <si>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</si>
  <si>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113202111</t>
  </si>
  <si>
    <t>Vytrhání obrub krajníků obrubníků stojatých</t>
  </si>
  <si>
    <t>m</t>
  </si>
  <si>
    <t>CS ÚRS 2022 01</t>
  </si>
  <si>
    <t>4</t>
  </si>
  <si>
    <t>92720258</t>
  </si>
  <si>
    <t>Online PSC</t>
  </si>
  <si>
    <t>https://podminky.urs.cz/item/CS_URS_2022_01/113202111</t>
  </si>
  <si>
    <t>VV</t>
  </si>
  <si>
    <t>"Vytrhání betonových obrubníků silničních dle výk. výměr" 36,0</t>
  </si>
  <si>
    <t>121151125</t>
  </si>
  <si>
    <t>Sejmutí ornice plochy přes 500 m2 tl vrstvy přes 250 do 300 mm strojně</t>
  </si>
  <si>
    <t>m2</t>
  </si>
  <si>
    <t>826137982</t>
  </si>
  <si>
    <t>https://podminky.urs.cz/item/CS_URS_2022_01/121151125</t>
  </si>
  <si>
    <t>"odhumusování tl. 0.3 m dle výk. výměr" 2341,30</t>
  </si>
  <si>
    <t>využije se pro zpětné ohumusování, přebytek na deponii dle určení stavebníka</t>
  </si>
  <si>
    <t>včetně manipulace v rámci staveniště</t>
  </si>
  <si>
    <t>129001101</t>
  </si>
  <si>
    <t>Příplatek za ztížení odkopávky nebo prokopávky v blízkosti inženýrských sítí</t>
  </si>
  <si>
    <t>m3</t>
  </si>
  <si>
    <t>-526856571</t>
  </si>
  <si>
    <t>https://podminky.urs.cz/item/CS_URS_2022_01/129001101</t>
  </si>
  <si>
    <t>"bere se cca 10% odkopávky, dle výk. výměr" 918,43*0,1</t>
  </si>
  <si>
    <t>122252205</t>
  </si>
  <si>
    <t>Odkopávky a prokopávky nezapažené pro silnice a dálnice v hornině třídy těžitelnosti I objem do 1000 m3 strojně</t>
  </si>
  <si>
    <t>1549007212</t>
  </si>
  <si>
    <t>https://podminky.urs.cz/item/CS_URS_2022_01/122252205</t>
  </si>
  <si>
    <t>uvažuje se 50% odkopávky tř. těž. I a 50% tř. těž. II</t>
  </si>
  <si>
    <t>vykazovat dle skutečnosti</t>
  </si>
  <si>
    <t>"výkop dle výk. výměr" 918,43*0,50</t>
  </si>
  <si>
    <t>5</t>
  </si>
  <si>
    <t>122452205</t>
  </si>
  <si>
    <t>Odkopávky a prokopávky nezapažené pro silnice a dálnice v hornině třídy těžitelnosti II objem do 1000 m3 strojně</t>
  </si>
  <si>
    <t>-1741895832</t>
  </si>
  <si>
    <t>https://podminky.urs.cz/item/CS_URS_2022_01/122452205</t>
  </si>
  <si>
    <t>6</t>
  </si>
  <si>
    <t>132351102</t>
  </si>
  <si>
    <t>Hloubení rýh nezapažených š do 800 mm v hornině třídy těžitelnosti II skupiny 4 objem do 50 m3 strojně</t>
  </si>
  <si>
    <t>-1225177792</t>
  </si>
  <si>
    <t>https://podminky.urs.cz/item/CS_URS_2022_01/132351102</t>
  </si>
  <si>
    <t>výkop rýhy pro podélnou drenáž, prům. hl. 0.7 m pod plání</t>
  </si>
  <si>
    <t>"dle výk. výměr" 116,50*0,5*0,70</t>
  </si>
  <si>
    <t>uvažuje se zemina tř. těž. II, sk.4</t>
  </si>
  <si>
    <t>7</t>
  </si>
  <si>
    <t>133354101</t>
  </si>
  <si>
    <t>Hloubení šachet zapažených v hornině třídy těžitelnosti II skupiny 4 objem do 20 m3</t>
  </si>
  <si>
    <t>1347167229</t>
  </si>
  <si>
    <t>https://podminky.urs.cz/item/CS_URS_2022_01/133354101</t>
  </si>
  <si>
    <t>"pro novou ul. vpust, půdor. 1,2x1,2m, cca hl. 2.0m pod plání " 1,2*1,2*2,0*5</t>
  </si>
  <si>
    <t>8</t>
  </si>
  <si>
    <t>162551108</t>
  </si>
  <si>
    <t>Vodorovné přemístění přes 2 500 do 3000 m výkopku/sypaniny z horniny třídy těžitelnosti I skupiny 1 až 3</t>
  </si>
  <si>
    <t>823772621</t>
  </si>
  <si>
    <t>https://podminky.urs.cz/item/CS_URS_2022_01/162551108</t>
  </si>
  <si>
    <t>přebytečná ornice nadeponii stavebníka do 3km</t>
  </si>
  <si>
    <t>"dle výk. výměr" (2341,30*0,3)-((248,4+524,05)*0,1)</t>
  </si>
  <si>
    <t>9</t>
  </si>
  <si>
    <t>162751117</t>
  </si>
  <si>
    <t>Vodorovné přemístění přes 9 000 do 10000 m výkopku/sypaniny z horniny třídy těžitelnosti I skupiny 1 až 3</t>
  </si>
  <si>
    <t>1857746657</t>
  </si>
  <si>
    <t>https://podminky.urs.cz/item/CS_URS_2022_01/162751117</t>
  </si>
  <si>
    <t>přebytečná zemina z výkopů</t>
  </si>
  <si>
    <t>uvažován odvoz na skládku do 25 km</t>
  </si>
  <si>
    <t>"odkopávka tř. těž. I a II" 459,215+459,215</t>
  </si>
  <si>
    <t>"rýhy" 40,755</t>
  </si>
  <si>
    <t>"šachty" 14,40</t>
  </si>
  <si>
    <t>"odečte se zásyp" -11,574</t>
  </si>
  <si>
    <t>"odečte se násyp a dod. násyp" -426,58-140,28</t>
  </si>
  <si>
    <t>Součet</t>
  </si>
  <si>
    <t>10</t>
  </si>
  <si>
    <t>162751119</t>
  </si>
  <si>
    <t>Příplatek k vodorovnému přemístění výkopku/sypaniny z horniny třídy těžitelnosti I skupiny 1 až 3 ZKD 1000 m přes 10000 m</t>
  </si>
  <si>
    <t>558478114</t>
  </si>
  <si>
    <t>https://podminky.urs.cz/item/CS_URS_2022_01/162751119</t>
  </si>
  <si>
    <t>"dle vodorovného přžemístění" 395,151*(25-10)</t>
  </si>
  <si>
    <t>11</t>
  </si>
  <si>
    <t>171201221</t>
  </si>
  <si>
    <t>Poplatek za uložení na skládce (skládkovné) zeminy a kamení kód odpadu 17 05 04</t>
  </si>
  <si>
    <t>t</t>
  </si>
  <si>
    <t>-943963426</t>
  </si>
  <si>
    <t>https://podminky.urs.cz/item/CS_URS_2022_01/171201221</t>
  </si>
  <si>
    <t>"přebytečná zemina, dle vodor. přemístění" 395,151*1,8</t>
  </si>
  <si>
    <t>12</t>
  </si>
  <si>
    <t>171152112</t>
  </si>
  <si>
    <t>Uložení sypaniny z hornin nesoudržných a sypkých do násypů zhutněných mimo aktivní zónu silnic a dálnic</t>
  </si>
  <si>
    <t>1319728881</t>
  </si>
  <si>
    <t>https://podminky.urs.cz/item/CS_URS_2022_01/171152112</t>
  </si>
  <si>
    <t>"pro násyp dle výk. výměr" 426,58</t>
  </si>
  <si>
    <t>"pro dodatečný násyp dle výk. výměr" 140,28</t>
  </si>
  <si>
    <t>použije se vyzískaná zamina při stavbě</t>
  </si>
  <si>
    <t>13</t>
  </si>
  <si>
    <t>171152111</t>
  </si>
  <si>
    <t>Uložení sypaniny z hornin nesoudržných a sypkých do násypů zhutněných v aktivní zóně silnic a dálnic</t>
  </si>
  <si>
    <t>106387975</t>
  </si>
  <si>
    <t>https://podminky.urs.cz/item/CS_URS_2022_01/171152111</t>
  </si>
  <si>
    <t>"násyp aktivní zóny, výměna zeminy, dle výk. výměr" 630,73</t>
  </si>
  <si>
    <t>pro násyp se použije vhodná vyzískaná sypanina</t>
  </si>
  <si>
    <t>14</t>
  </si>
  <si>
    <t>M</t>
  </si>
  <si>
    <t>58344229</t>
  </si>
  <si>
    <t>štěrkodrť frakce 0/125</t>
  </si>
  <si>
    <t>765928477</t>
  </si>
  <si>
    <t>Vhodná nenamrzavá zemina do aktivní zóny dle ČSN 736133</t>
  </si>
  <si>
    <t>"dle uložení do výměny akt. zóny" 630,73*2,0</t>
  </si>
  <si>
    <t>171251201</t>
  </si>
  <si>
    <t>Uložení sypaniny na skládky nebo meziskládky</t>
  </si>
  <si>
    <t>1819470419</t>
  </si>
  <si>
    <t>https://podminky.urs.cz/item/CS_URS_2022_01/171251201</t>
  </si>
  <si>
    <t>"přebytečná ornice na deponii k dalšímu využití, dle vodor. přemístění ornice" 625,145</t>
  </si>
  <si>
    <t>16</t>
  </si>
  <si>
    <t>174101101</t>
  </si>
  <si>
    <t>Zásyp jam, šachet rýh nebo kolem objektů sypaninou se zhutněním</t>
  </si>
  <si>
    <t>1719377592</t>
  </si>
  <si>
    <t>https://podminky.urs.cz/item/CS_URS_2022_01/174101101</t>
  </si>
  <si>
    <t>"výkop šachet" 14,40</t>
  </si>
  <si>
    <t>odečte se zemina vytlačená tělesy ul. vpustí</t>
  </si>
  <si>
    <t>"uliční vpusti" -0,3*0,3*3,14*2,0*5</t>
  </si>
  <si>
    <t>17</t>
  </si>
  <si>
    <t>181351103</t>
  </si>
  <si>
    <t>Rozprostření ornice tl vrstvy do 200 mm pl přes 100 do 500 m2 v rovině nebo ve svahu do 1:5 strojně</t>
  </si>
  <si>
    <t>-1837091574</t>
  </si>
  <si>
    <t>https://podminky.urs.cz/item/CS_URS_2022_01/181351103</t>
  </si>
  <si>
    <t>"ohumusování v rovině tl. 100 mm dle výk. výměr" 248,40</t>
  </si>
  <si>
    <t>použije se vyzískaná sejmutá ornice</t>
  </si>
  <si>
    <t>18</t>
  </si>
  <si>
    <t>182351023</t>
  </si>
  <si>
    <t>Rozprostření ornice pl do 100 m2 ve svahu přes 1:5 tl vrstvy do 200 mm strojně</t>
  </si>
  <si>
    <t>1041755245</t>
  </si>
  <si>
    <t>https://podminky.urs.cz/item/CS_URS_2022_01/182351023</t>
  </si>
  <si>
    <t>"ohumusování ve svahu tl. 100 mm dle výk. výměr" 524,05</t>
  </si>
  <si>
    <t>19</t>
  </si>
  <si>
    <t>182251101</t>
  </si>
  <si>
    <t>Svahování násypů strojně</t>
  </si>
  <si>
    <t>-1358858322</t>
  </si>
  <si>
    <t>https://podminky.urs.cz/item/CS_URS_2022_01/182251101</t>
  </si>
  <si>
    <t>"dle ohumusování ve svahu dle výk. výměr" 524,05</t>
  </si>
  <si>
    <t>20</t>
  </si>
  <si>
    <t>181411131</t>
  </si>
  <si>
    <t>Založení parkového trávníku výsevem pl do 1000 m2 v rovině a ve svahu do 1:5</t>
  </si>
  <si>
    <t>-1184128305</t>
  </si>
  <si>
    <t>https://podminky.urs.cz/item/CS_URS_2022_01/181411131</t>
  </si>
  <si>
    <t>"dle ohumusování v rovině dle výk. výměr" 248,40</t>
  </si>
  <si>
    <t>181411132</t>
  </si>
  <si>
    <t>Založení parkového trávníku výsevem pl do 1000 m2 ve svahu přes 1:5 do 1:2</t>
  </si>
  <si>
    <t>-1829995363</t>
  </si>
  <si>
    <t>https://podminky.urs.cz/item/CS_URS_2022_01/181411132</t>
  </si>
  <si>
    <t>22</t>
  </si>
  <si>
    <t>00572410</t>
  </si>
  <si>
    <t>osivo směs travní parková</t>
  </si>
  <si>
    <t>kg</t>
  </si>
  <si>
    <t>1203487197</t>
  </si>
  <si>
    <t>dle ohumusování dle výk. výměr, cca 0.03 kg/m2</t>
  </si>
  <si>
    <t>(248,4+524,05)*0,03</t>
  </si>
  <si>
    <t>23</t>
  </si>
  <si>
    <t>185804312</t>
  </si>
  <si>
    <t>Zalití rostlin vodou plocha přes 20 m2</t>
  </si>
  <si>
    <t>-1321270344</t>
  </si>
  <si>
    <t>https://podminky.urs.cz/item/CS_URS_2022_01/185804312</t>
  </si>
  <si>
    <t>uvažuje se 10x po 10 l na 1 m2 travnatých ploch</t>
  </si>
  <si>
    <t>(248,4+524,05)*10*10*0,001</t>
  </si>
  <si>
    <t>24</t>
  </si>
  <si>
    <t>181951111</t>
  </si>
  <si>
    <t>Úprava pláně v hornině třídy těžitelnosti I skupiny 1 až 3 bez zhutnění strojně</t>
  </si>
  <si>
    <t>658619588</t>
  </si>
  <si>
    <t>https://podminky.urs.cz/item/CS_URS_2022_01/181951111</t>
  </si>
  <si>
    <t>"uvažuje se pro plochy ohumusování v rovině dle výk. výměr" 248,40</t>
  </si>
  <si>
    <t>25</t>
  </si>
  <si>
    <t>181951112</t>
  </si>
  <si>
    <t>Úprava pláně v hornině třídy těžitelnosti I skupiny 1 až 3 se zhutněním strojně</t>
  </si>
  <si>
    <t>2116123659</t>
  </si>
  <si>
    <t>https://podminky.urs.cz/item/CS_URS_2022_01/181951112</t>
  </si>
  <si>
    <t>"plocha pláně a parapláně vozovky dle výk. výměr" 1319,70*2</t>
  </si>
  <si>
    <t>"plocha pláně chodníků dle výk. výměr" 403,70</t>
  </si>
  <si>
    <t>Zakládání</t>
  </si>
  <si>
    <t>26</t>
  </si>
  <si>
    <t>211561111</t>
  </si>
  <si>
    <t>Výplň odvodňovacích žeber nebo trativodů kamenivem hrubým drceným frakce 4 až 16 mm</t>
  </si>
  <si>
    <t>-1867176114</t>
  </si>
  <si>
    <t>https://podminky.urs.cz/item/CS_URS_2022_01/211561111</t>
  </si>
  <si>
    <t>pro žebra podélné drenáže, uvažována fr. 8/16, prům. hl. 0.65 m</t>
  </si>
  <si>
    <t>"dle výkazu výměr" 0,5*0,7*116,50</t>
  </si>
  <si>
    <t>odečte se obsyp započtený v pol. č. 212752101, 0.1 m3/m</t>
  </si>
  <si>
    <t>"kubatura" -116,5*0,1</t>
  </si>
  <si>
    <t>27</t>
  </si>
  <si>
    <t>212752101</t>
  </si>
  <si>
    <t>Trativod z drenážních trubek korugovaných PE-HD SN 4 perforace 360° včetně lože otevřený výkop DN 100 pro liniové stavby</t>
  </si>
  <si>
    <t>-1098931107</t>
  </si>
  <si>
    <t>https://podminky.urs.cz/item/CS_URS_2022_01/212752101</t>
  </si>
  <si>
    <t>"drenáž dle výk.výměr" 116,50</t>
  </si>
  <si>
    <t>součástí položky je obsyp kamenivem v množstí 0.1m3/m</t>
  </si>
  <si>
    <t>Vodorovné konstrukce</t>
  </si>
  <si>
    <t>28</t>
  </si>
  <si>
    <t>452112121</t>
  </si>
  <si>
    <t>Osazení betonových prstenců nebo rámů v do 200 mm</t>
  </si>
  <si>
    <t>kus</t>
  </si>
  <si>
    <t>393314733</t>
  </si>
  <si>
    <t>https://podminky.urs.cz/item/CS_URS_2022_01/452112121</t>
  </si>
  <si>
    <t>pro nové uliční vpusti</t>
  </si>
  <si>
    <t>"dle výk. výměr" 5</t>
  </si>
  <si>
    <t>29</t>
  </si>
  <si>
    <t>592238640</t>
  </si>
  <si>
    <t>prstenec pro uliční vpusť vyrovnávací betonový 390x60x130mm</t>
  </si>
  <si>
    <t>-809034617</t>
  </si>
  <si>
    <t>Komunikace pozemní</t>
  </si>
  <si>
    <t>30</t>
  </si>
  <si>
    <t>564851113</t>
  </si>
  <si>
    <t>Podklad ze štěrkodrtě ŠD plochy přes 100 m2 tl 170 mm</t>
  </si>
  <si>
    <t>1607022310</t>
  </si>
  <si>
    <t>https://podminky.urs.cz/item/CS_URS_2022_01/564851113</t>
  </si>
  <si>
    <t>Pro nové konstrukce vozovky, min. tl. 150 mm, prům tl. 170mm, ŠDa 0/63</t>
  </si>
  <si>
    <t>"nová konstrukce vozovky, dle výk. výměr" 1161,10</t>
  </si>
  <si>
    <t>přičte se rozšížení vrstvy pod obrubníky</t>
  </si>
  <si>
    <t>"dl. 272.7+46.2 m, š. 0.35 m" (272,7+46,2)*0,35</t>
  </si>
  <si>
    <t>31</t>
  </si>
  <si>
    <t>564861112</t>
  </si>
  <si>
    <t>Podklad ze štěrkodrtě ŠD plochy přes 100 m2 tl 210 mm</t>
  </si>
  <si>
    <t>212916687</t>
  </si>
  <si>
    <t>https://podminky.urs.cz/item/CS_URS_2022_01/564861112</t>
  </si>
  <si>
    <t>Pro nové konstrukce chodníku</t>
  </si>
  <si>
    <t>min. tl. 200 mm, prům tl. 210 mm, ŠDa 0/63</t>
  </si>
  <si>
    <t>"stezka dle výk. výměr" 403,70</t>
  </si>
  <si>
    <t>32</t>
  </si>
  <si>
    <t>564962111</t>
  </si>
  <si>
    <t>Podklad z mechanicky zpevněného kameniva MZK tl 200 mm</t>
  </si>
  <si>
    <t>-842845635</t>
  </si>
  <si>
    <t>https://podminky.urs.cz/item/CS_URS_2022_01/564962111</t>
  </si>
  <si>
    <t>Pro nové konstrukce vozovky, MZK Gc 0/32, tl. 200 mm</t>
  </si>
  <si>
    <t>33</t>
  </si>
  <si>
    <t>573411103</t>
  </si>
  <si>
    <t>Jednoduchý nátěr z asfaltu v množství 1,25 kg/m2 s posypem</t>
  </si>
  <si>
    <t>-876770553</t>
  </si>
  <si>
    <t>https://podminky.urs.cz/item/CS_URS_2022_01/573411103</t>
  </si>
  <si>
    <t>horní vrstva dvojitého nátěru</t>
  </si>
  <si>
    <t>s posypem kameniva fr. 2/4 (7 kg/m2) se zaválcováním</t>
  </si>
  <si>
    <t>34</t>
  </si>
  <si>
    <t>573411104</t>
  </si>
  <si>
    <t>Jednoduchý nátěr z asfaltu v množství 1,5 kg/m2 s posypem</t>
  </si>
  <si>
    <t>1827791130</t>
  </si>
  <si>
    <t>https://podminky.urs.cz/item/CS_URS_2022_01/573411104</t>
  </si>
  <si>
    <t>spodní vrstva dvojitého nátěru</t>
  </si>
  <si>
    <t>s posypem kameniva fr. 4/8 (7 kg/m2) se zaválcováním</t>
  </si>
  <si>
    <t>35</t>
  </si>
  <si>
    <t>574381112</t>
  </si>
  <si>
    <t>Penetrační makadam hrubý PMH tl 100 mm</t>
  </si>
  <si>
    <t>-1106017851</t>
  </si>
  <si>
    <t>https://podminky.urs.cz/item/CS_URS_2022_01/574381112</t>
  </si>
  <si>
    <t>Pro nové konstrukce vozovky, PM H, tl. 100 mm</t>
  </si>
  <si>
    <t>36</t>
  </si>
  <si>
    <t>577134221</t>
  </si>
  <si>
    <t>Asfaltový beton vrstva obrusná ACO 11 (ABS) tř. II tl 40 mm š přes 3 m z nemodifikovaného asfaltu</t>
  </si>
  <si>
    <t>-687725133</t>
  </si>
  <si>
    <t>https://podminky.urs.cz/item/CS_URS_2022_01/577134221</t>
  </si>
  <si>
    <t>uvažováno ACO 11, tl. 40 mm</t>
  </si>
  <si>
    <t>"povrch. úprava vozovky, pod kryt, dle výk. výměr" 18,20</t>
  </si>
  <si>
    <t>37</t>
  </si>
  <si>
    <t>596211113</t>
  </si>
  <si>
    <t>Kladení zámkové dlažby komunikací pro pěší ručně tl 60 mm skupiny A pl přes 300 m2</t>
  </si>
  <si>
    <t>-243422611</t>
  </si>
  <si>
    <t>https://podminky.urs.cz/item/CS_URS_2022_01/596211113</t>
  </si>
  <si>
    <t>"nová kce chodníků, dle výk. výměr" 403,70</t>
  </si>
  <si>
    <t>38</t>
  </si>
  <si>
    <t>59245018</t>
  </si>
  <si>
    <t>dlažba tvar obdélník betonová 200x100x60mm přírodní</t>
  </si>
  <si>
    <t>-2090088764</t>
  </si>
  <si>
    <t>dle kladení, přičteno ztratné 1%</t>
  </si>
  <si>
    <t>"dle kladení" 403,70</t>
  </si>
  <si>
    <t>"odečte se plocha var. a sig. pásů" -9,70</t>
  </si>
  <si>
    <t>394*1,01 "Přepočtené koeficientem množství</t>
  </si>
  <si>
    <t>39</t>
  </si>
  <si>
    <t>59245006</t>
  </si>
  <si>
    <t>dlažba tvar obdélník betonová pro nevidomé 200x100x60mm barevná</t>
  </si>
  <si>
    <t>-912038796</t>
  </si>
  <si>
    <t>dlažba pro nevidomé, barva červená, přičteno ztratné 3%</t>
  </si>
  <si>
    <t>"varovné a signální pásy stezky dle výk. výměr" 9,70</t>
  </si>
  <si>
    <t>9,7*1,03 "Přepočtené koeficientem množství</t>
  </si>
  <si>
    <t>Trubní vedení</t>
  </si>
  <si>
    <t>40</t>
  </si>
  <si>
    <t>895941343</t>
  </si>
  <si>
    <t>Osazení vpusti uliční DN 500 z betonových dílců dno vysoké s kalištěm</t>
  </si>
  <si>
    <t>-2087563882</t>
  </si>
  <si>
    <t>https://podminky.urs.cz/item/CS_URS_2022_01/895941343</t>
  </si>
  <si>
    <t>"nové uliční vpusti, dle výk. výměr" 5</t>
  </si>
  <si>
    <t>41</t>
  </si>
  <si>
    <t>59224470</t>
  </si>
  <si>
    <t>vpusť uliční DN 500 kaliště vysoké 500/525x65mm</t>
  </si>
  <si>
    <t>1489745160</t>
  </si>
  <si>
    <t>"dle osazení" 5</t>
  </si>
  <si>
    <t>42</t>
  </si>
  <si>
    <t>895941361</t>
  </si>
  <si>
    <t>Osazení vpusti uliční DN 500 z betonových dílců skruž středová 290 mm</t>
  </si>
  <si>
    <t>-1009854802</t>
  </si>
  <si>
    <t>https://podminky.urs.cz/item/CS_URS_2022_01/895941361</t>
  </si>
  <si>
    <t>43</t>
  </si>
  <si>
    <t>59224461</t>
  </si>
  <si>
    <t>vpusť uliční DN 500 skruž průběžná nízká betonová 500/290x65mm</t>
  </si>
  <si>
    <t>1036256742</t>
  </si>
  <si>
    <t>44</t>
  </si>
  <si>
    <t>895941362</t>
  </si>
  <si>
    <t>Osazení vpusti uliční DN 500 z betonových dílců skruž středová 590 mm</t>
  </si>
  <si>
    <t>1373019062</t>
  </si>
  <si>
    <t>https://podminky.urs.cz/item/CS_URS_2022_01/895941362</t>
  </si>
  <si>
    <t>45</t>
  </si>
  <si>
    <t>59224462</t>
  </si>
  <si>
    <t>vpusť uliční DN 500 skruž průběžná vysoká betonová 500/590x65mm</t>
  </si>
  <si>
    <t>-1475389894</t>
  </si>
  <si>
    <t>46</t>
  </si>
  <si>
    <t>895941366</t>
  </si>
  <si>
    <t>Osazení vpusti uliční DN 500 z betonových dílců skruž průběžná s výtokem</t>
  </si>
  <si>
    <t>-360819134</t>
  </si>
  <si>
    <t>https://podminky.urs.cz/item/CS_URS_2022_01/895941366</t>
  </si>
  <si>
    <t>47</t>
  </si>
  <si>
    <t>59224465</t>
  </si>
  <si>
    <t>vpusť uliční DN 500 skruž průběžná 500/590x65mm betonová s odtokem 200mm PVC</t>
  </si>
  <si>
    <t>1575477954</t>
  </si>
  <si>
    <t>48</t>
  </si>
  <si>
    <t>899204112</t>
  </si>
  <si>
    <t>Osazení mříží litinových včetně rámů a košů na bahno pro třídu zatížení D400, E600</t>
  </si>
  <si>
    <t>151382306</t>
  </si>
  <si>
    <t>https://podminky.urs.cz/item/CS_URS_2022_01/899204112</t>
  </si>
  <si>
    <t>49</t>
  </si>
  <si>
    <t>28661789</t>
  </si>
  <si>
    <t>koš kalový ocelový pro silniční vpusť 425mm vč. madla</t>
  </si>
  <si>
    <t>-1013740500</t>
  </si>
  <si>
    <t>50</t>
  </si>
  <si>
    <t>55242320</t>
  </si>
  <si>
    <t>mříž vtoková litinová plochá 500x500mm</t>
  </si>
  <si>
    <t>1794030345</t>
  </si>
  <si>
    <t>"pro ul. vpust, s pantem, dle osazení" 5</t>
  </si>
  <si>
    <t>51</t>
  </si>
  <si>
    <t>899331111</t>
  </si>
  <si>
    <t>Výšková úprava uličního vstupu nebo vpusti do 200 mm zvýšením poklopu</t>
  </si>
  <si>
    <t>867128093</t>
  </si>
  <si>
    <t>https://podminky.urs.cz/item/CS_URS_2022_01/899331111</t>
  </si>
  <si>
    <t>"zvýšení i snížení dle výk. výměr" 2</t>
  </si>
  <si>
    <t>Ostatní konstrukce a práce, bourání</t>
  </si>
  <si>
    <t>52</t>
  </si>
  <si>
    <t>914111111</t>
  </si>
  <si>
    <t>Montáž svislé dopravní značky do velikosti 1 m2 objímkami na sloupek nebo konzolu</t>
  </si>
  <si>
    <t>935786399</t>
  </si>
  <si>
    <t>https://podminky.urs.cz/item/CS_URS_2022_01/914111111</t>
  </si>
  <si>
    <t>"nové svislé DZ dle výk. výměr" 4</t>
  </si>
  <si>
    <t>53</t>
  </si>
  <si>
    <t>40445608</t>
  </si>
  <si>
    <t>značky upravující přednost P1, P4 700mm</t>
  </si>
  <si>
    <t>-90994445</t>
  </si>
  <si>
    <t>"DZ P4, dle TZ" 1</t>
  </si>
  <si>
    <t>54</t>
  </si>
  <si>
    <t>40445611</t>
  </si>
  <si>
    <t>značky upravující přednost P2, P3, P8 500mm</t>
  </si>
  <si>
    <t>-1876555004</t>
  </si>
  <si>
    <t>"DZ P2, dle TZ" 1</t>
  </si>
  <si>
    <t>55</t>
  </si>
  <si>
    <t>40445619</t>
  </si>
  <si>
    <t>zákazové, příkazové dopravní značky B1-B34, C1-15 500mm</t>
  </si>
  <si>
    <t>-1041007207</t>
  </si>
  <si>
    <t>"DZ C4a, dle TZ" 1</t>
  </si>
  <si>
    <t>56</t>
  </si>
  <si>
    <t>40445621</t>
  </si>
  <si>
    <t>informativní značky provozní IP1-IP3, IP4b-IP7, IP10a, b 500x500mm</t>
  </si>
  <si>
    <t>2092255316</t>
  </si>
  <si>
    <t>"DZ IP10a, dle TZ" 1</t>
  </si>
  <si>
    <t>57</t>
  </si>
  <si>
    <t>914511112</t>
  </si>
  <si>
    <t>Montáž sloupku dopravních značek délky do 3,5 m s betonovým základem a patkou</t>
  </si>
  <si>
    <t>1165385587</t>
  </si>
  <si>
    <t>https://podminky.urs.cz/item/CS_URS_2022_01/914511112</t>
  </si>
  <si>
    <t>"nové sloupky svislých DZ dle výk. výměr" 4</t>
  </si>
  <si>
    <t>58</t>
  </si>
  <si>
    <t>40445225</t>
  </si>
  <si>
    <t>sloupek pro dopravní značku Zn D 60mm v 3,5m</t>
  </si>
  <si>
    <t>-1662371120</t>
  </si>
  <si>
    <t>59</t>
  </si>
  <si>
    <t>915121122</t>
  </si>
  <si>
    <t>Vodorovné dopravní značení vodící čáry přerušované š 250 mm retroreflexní bílá barva</t>
  </si>
  <si>
    <t>-868177047</t>
  </si>
  <si>
    <t>https://podminky.urs.cz/item/CS_URS_2022_01/915121122</t>
  </si>
  <si>
    <t>"VDZ V7b (0.5/0.5/0.25), dle výk. výměr" 26,0</t>
  </si>
  <si>
    <t>60</t>
  </si>
  <si>
    <t>915223121</t>
  </si>
  <si>
    <t>Vodicí linie z plastu pro orientaci nevidomých na přechodu šířky 170 mm</t>
  </si>
  <si>
    <t>-665070279</t>
  </si>
  <si>
    <t>https://podminky.urs.cz/item/CS_URS_2022_01/915223121</t>
  </si>
  <si>
    <t>"vodící pás přechodu dle výk. výměr" 13,0</t>
  </si>
  <si>
    <t>61</t>
  </si>
  <si>
    <t>915611111</t>
  </si>
  <si>
    <t>Předznačení vodorovného liniového značení</t>
  </si>
  <si>
    <t>2105861503</t>
  </si>
  <si>
    <t>https://podminky.urs.cz/item/CS_URS_2022_01/915611111</t>
  </si>
  <si>
    <t>"dle liniového VDZ" 26,0+13,0</t>
  </si>
  <si>
    <t>62</t>
  </si>
  <si>
    <t>916131213</t>
  </si>
  <si>
    <t>Osazení silničního obrubníku betonového stojatého s boční opěrou do lože z betonu prostého</t>
  </si>
  <si>
    <t>1267170882</t>
  </si>
  <si>
    <t>https://podminky.urs.cz/item/CS_URS_2022_01/916131213</t>
  </si>
  <si>
    <t>"osazení bet. silničních obrubníků do lože z betonu C20/25n XF3 dle výk. výměr" 319,50</t>
  </si>
  <si>
    <t>63</t>
  </si>
  <si>
    <t>59217034</t>
  </si>
  <si>
    <t>obrubník betonový silniční 1000x150x300mm</t>
  </si>
  <si>
    <t>-1850925605</t>
  </si>
  <si>
    <t>"silniční obrubníky v. 0.3 m" 319,50</t>
  </si>
  <si>
    <t>64</t>
  </si>
  <si>
    <t>916231213</t>
  </si>
  <si>
    <t>Osazení chodníkového obrubníku betonového stojatého s boční opěrou do lože z betonu prostého</t>
  </si>
  <si>
    <t>1284600578</t>
  </si>
  <si>
    <t>https://podminky.urs.cz/item/CS_URS_2022_01/916231213</t>
  </si>
  <si>
    <t>"osazení bet. parkových obrubníků do lože z betonu C20/25n XF3 dle výk. výměr" 222,50</t>
  </si>
  <si>
    <t>65</t>
  </si>
  <si>
    <t>59217016</t>
  </si>
  <si>
    <t>obrubník betonový chodníkový 1000x80x250mm</t>
  </si>
  <si>
    <t>-1095215975</t>
  </si>
  <si>
    <t>"bet. parkové obrubníky dle výk. výměr" 222,50</t>
  </si>
  <si>
    <t>66</t>
  </si>
  <si>
    <t>919726122</t>
  </si>
  <si>
    <t>Geotextilie pro ochranu, separaci a filtraci netkaná měrná hm přes 200 do 300 g/m2</t>
  </si>
  <si>
    <t>-1939053315</t>
  </si>
  <si>
    <t>https://podminky.urs.cz/item/CS_URS_2022_01/919726122</t>
  </si>
  <si>
    <t>separační geotextilie na parapláň</t>
  </si>
  <si>
    <t>"dle plochy pláně dle výk. výměr" 1319,7</t>
  </si>
  <si>
    <t>"přičtou se boky výměny AZ" (309,9+43,0)*0,5</t>
  </si>
  <si>
    <t xml:space="preserve">"boky drenáže dl. dle výk. výměr" 0,2*2*116,5 </t>
  </si>
  <si>
    <t>67</t>
  </si>
  <si>
    <t>919731123</t>
  </si>
  <si>
    <t>Zarovnání styčné plochy podkladu nebo krytu živičného tl přes 100 do 200 mm</t>
  </si>
  <si>
    <t>1522418294</t>
  </si>
  <si>
    <t>https://podminky.urs.cz/item/CS_URS_2022_01/919731123</t>
  </si>
  <si>
    <t>zarovnání styčné plochy st. kce v míste napojení</t>
  </si>
  <si>
    <t>"dle výk. výměr" 36,0</t>
  </si>
  <si>
    <t>997</t>
  </si>
  <si>
    <t>Přesun sutě</t>
  </si>
  <si>
    <t>68</t>
  </si>
  <si>
    <t>997221571</t>
  </si>
  <si>
    <t>Vodorovná doprava vybouraných hmot do 1 km</t>
  </si>
  <si>
    <t>2072037997</t>
  </si>
  <si>
    <t>https://podminky.urs.cz/item/CS_URS_2022_01/997221571</t>
  </si>
  <si>
    <t>uvažován odvoz na deponii TS Pelhřimov do 2 km</t>
  </si>
  <si>
    <t>"vybourané obrubníky" 7,38</t>
  </si>
  <si>
    <t>69</t>
  </si>
  <si>
    <t>997221579</t>
  </si>
  <si>
    <t>Příplatek ZKD 1 km u vodorovné dopravy vybouraných hmot</t>
  </si>
  <si>
    <t>-1379857529</t>
  </si>
  <si>
    <t>https://podminky.urs.cz/item/CS_URS_2022_01/997221579</t>
  </si>
  <si>
    <t>"vybourané obrubníky" 7,38*(2-1)</t>
  </si>
  <si>
    <t>998</t>
  </si>
  <si>
    <t>Přesun hmot</t>
  </si>
  <si>
    <t>70</t>
  </si>
  <si>
    <t>998225111</t>
  </si>
  <si>
    <t>Přesun hmot pro pozemní komunikace s krytem z kamene, monolitickým betonovým nebo živičným</t>
  </si>
  <si>
    <t>2053904776</t>
  </si>
  <si>
    <t>https://podminky.urs.cz/item/CS_URS_2022_01/998225111</t>
  </si>
  <si>
    <t>VRN</t>
  </si>
  <si>
    <t>Vedlejší rozpočtové náklady</t>
  </si>
  <si>
    <t>VRN1</t>
  </si>
  <si>
    <t>Průzkumné, geodetické a projektové práce</t>
  </si>
  <si>
    <t>71</t>
  </si>
  <si>
    <t>011103000</t>
  </si>
  <si>
    <t>Geologický průzkum bez rozlišení</t>
  </si>
  <si>
    <t>kpl</t>
  </si>
  <si>
    <t>1024</t>
  </si>
  <si>
    <t>-612688528</t>
  </si>
  <si>
    <t>https://podminky.urs.cz/item/CS_URS_2022_01/011103000</t>
  </si>
  <si>
    <t>prohlídka a posouzení podloží vozovky geotechnikem včetně návrhu opatření</t>
  </si>
  <si>
    <t>"pro SO 01 jako celek" 1</t>
  </si>
  <si>
    <t>72</t>
  </si>
  <si>
    <t>012203000</t>
  </si>
  <si>
    <t>Geodetické práce při provádění stavby</t>
  </si>
  <si>
    <t>-980070835</t>
  </si>
  <si>
    <t>https://podminky.urs.cz/item/CS_URS_2022_01/012203000</t>
  </si>
  <si>
    <t>pro vytýčení stavby dle vytyč. protokolů</t>
  </si>
  <si>
    <t>73</t>
  </si>
  <si>
    <t>012303000</t>
  </si>
  <si>
    <t>Geodetické práce po výstavbě</t>
  </si>
  <si>
    <t>-808022380</t>
  </si>
  <si>
    <t>Zaměření skutečného provedení stavby</t>
  </si>
  <si>
    <t>74</t>
  </si>
  <si>
    <t>013254000</t>
  </si>
  <si>
    <t>Dokumentace skutečného provedení stavby</t>
  </si>
  <si>
    <t>-1045076084</t>
  </si>
  <si>
    <t>https://podminky.urs.cz/item/CS_URS_2022_01/013254000</t>
  </si>
  <si>
    <t xml:space="preserve">vypracování  dokumentace skutečného provedení</t>
  </si>
  <si>
    <t>"pro SO 01 jako celek, PD ve 4 vyhotoveních" 1</t>
  </si>
  <si>
    <t>VRN4</t>
  </si>
  <si>
    <t>Inženýrská činnost</t>
  </si>
  <si>
    <t>75</t>
  </si>
  <si>
    <t>Zkoušky bez rozlišení -Zkoušky materiálů zkušebnou zhotovitele</t>
  </si>
  <si>
    <t>-312534876</t>
  </si>
  <si>
    <t xml:space="preserve">zajištění všech zkoušek materiálů  dle požadavků TKP a ZTKP</t>
  </si>
  <si>
    <t>"Zkoušky materiálů zhotovitelem, pro SO 01 jako celek" 1</t>
  </si>
  <si>
    <t>76</t>
  </si>
  <si>
    <t>043194000w</t>
  </si>
  <si>
    <t>Ostatní zkoušky - Zkoušky konstrukcí a prací zkušebnou zhotovitele</t>
  </si>
  <si>
    <t>-982733216</t>
  </si>
  <si>
    <t>zajištění všech zkoušek konstrukcí a prací dle požadavků TKP a ZTKP</t>
  </si>
  <si>
    <t>"Pro SO 01 jako celek" 1</t>
  </si>
  <si>
    <t>VRN5</t>
  </si>
  <si>
    <t>Finanční náklady</t>
  </si>
  <si>
    <t>77</t>
  </si>
  <si>
    <t>053002000</t>
  </si>
  <si>
    <t>Poplatky</t>
  </si>
  <si>
    <t>-1174592203</t>
  </si>
  <si>
    <t>https://podminky.urs.cz/item/CS_URS_2022_01/053002000</t>
  </si>
  <si>
    <t>"za vytýčení inženýrský sítí pro SO 02b jako celek" 1</t>
  </si>
  <si>
    <t>D.2, D.3 - Zdravotně technické instalace</t>
  </si>
  <si>
    <t>SO-02 - Vodovod</t>
  </si>
  <si>
    <t>113107424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</si>
  <si>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300 do 400 mm</t>
  </si>
  <si>
    <t>904561445</t>
  </si>
  <si>
    <t>113107443</t>
  </si>
  <si>
    <t>Odstranění podkladů nebo krytů při překopech inženýrských sítí s přemístěním hmot na skládku ve vzdálenosti do 3 m nebo s naložením na dopravní prostředek strojně plochy jednotlivě do 15 m2 živičných, o tl. vrstvy přes 100 do 150 mm</t>
  </si>
  <si>
    <t>1169117160</t>
  </si>
  <si>
    <t>Vytrhání obrub s vybouráním lože, s přemístěním hmot na skládku na vzdálenost do 3 m nebo s naložením na dopravní prostředek z krajníků nebo obrubníků stojatých</t>
  </si>
  <si>
    <t>117192072</t>
  </si>
  <si>
    <t>132112121</t>
  </si>
  <si>
    <t>Hloubení zapažených rýh šířky do 800 mm ručně s urovnáním dna do předepsaného profilu a spádu v hornině třídy těžitelnosti I skupiny 1 a 2 soudržných</t>
  </si>
  <si>
    <t>1767438854</t>
  </si>
  <si>
    <t>1,5*1,5*2,0</t>
  </si>
  <si>
    <t>4,5*0,6 "Přepočtené koeficientem množství</t>
  </si>
  <si>
    <t>132151102</t>
  </si>
  <si>
    <t>Hloubení nezapažených rýh šířky do 800 mm strojně s urovnáním dna do předepsaného profilu a spádu v hornině třídy těžitelnosti I skupiny 1 a 2 přes 20 do 50 m3</t>
  </si>
  <si>
    <t>-278156798</t>
  </si>
  <si>
    <t>108*0,8*1,5</t>
  </si>
  <si>
    <t>129,6*0,6 "Přepočtené koeficientem množství</t>
  </si>
  <si>
    <t>132212121</t>
  </si>
  <si>
    <t>Hloubení zapažených rýh šířky do 800 mm ručně s urovnáním dna do předepsaného profilu a spádu v hornině třídy těžitelnosti I skupiny 3 soudržných</t>
  </si>
  <si>
    <t>389419315</t>
  </si>
  <si>
    <t>4,5*0,25 "Přepočtené koeficientem množství</t>
  </si>
  <si>
    <t>132251102</t>
  </si>
  <si>
    <t>Hloubení nezapažených rýh šířky do 800 mm strojně s urovnáním dna do předepsaného profilu a spádu v hornině třídy těžitelnosti I skupiny 3 přes 20 do 50 m3</t>
  </si>
  <si>
    <t>-1380564794</t>
  </si>
  <si>
    <t>129,6*0,25 "Přepočtené koeficientem množství</t>
  </si>
  <si>
    <t>132312121</t>
  </si>
  <si>
    <t>Hloubení zapažených rýh šířky do 800 mm ručně s urovnáním dna do předepsaného profilu a spádu v hornině třídy těžitelnosti II skupiny 4 soudržných</t>
  </si>
  <si>
    <t>-569639001</t>
  </si>
  <si>
    <t>4,5*0,15 "Přepočtené koeficientem množství</t>
  </si>
  <si>
    <t>132351101</t>
  </si>
  <si>
    <t>Hloubení nezapažených rýh šířky do 800 mm strojně s urovnáním dna do předepsaného profilu a spádu v hornině třídy těžitelnosti II skupiny 4 do 20 m3</t>
  </si>
  <si>
    <t>1660049592</t>
  </si>
  <si>
    <t>129,6*0,15 "Přepočtené koeficientem množství</t>
  </si>
  <si>
    <t>151102101</t>
  </si>
  <si>
    <t>Zřízení pažení a rozepření stěn rýh při překopech inženýrských sítí plochy do 20 m2 pro jakoukoliv mezerovitost příložné, hloubky do 2 m</t>
  </si>
  <si>
    <t>31689603</t>
  </si>
  <si>
    <t>1,5*2,0*3 + 1,5*1,8*3</t>
  </si>
  <si>
    <t>151102111</t>
  </si>
  <si>
    <t>Odstranění pažení a rozepření stěn rýh při překopech inženýrských sítí plochy do 20 m2 s uložením materiálu na vzdálenost do 3 m od kraje výkopu příložné, hloubky do 2 m</t>
  </si>
  <si>
    <t>-1841395106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</si>
  <si>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</si>
  <si>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</si>
  <si>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-1326401359</t>
  </si>
  <si>
    <t>2,70+77,76+1,125+32,40+0,675+19,44 - 90,90 - 20,115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</si>
  <si>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</si>
  <si>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</si>
  <si>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-1894995313</t>
  </si>
  <si>
    <t>0,675 + 19,44</t>
  </si>
  <si>
    <t>167151101</t>
  </si>
  <si>
    <t>Nakládání, skládání a překládání neulehlého výkopku nebo sypaniny strojně nakládání, množství do 100 m3, z horniny třídy těžitelnosti I, skupiny 1 až 3</t>
  </si>
  <si>
    <t>1864350159</t>
  </si>
  <si>
    <t>167151102</t>
  </si>
  <si>
    <t>Nakládání, skládání a překládání neulehlého výkopku nebo sypaniny strojně nakládání, množství do 100 m3, z horniny třídy těžitelnosti II, skupiny 4 a 5</t>
  </si>
  <si>
    <t>1225461673</t>
  </si>
  <si>
    <t>174151101</t>
  </si>
  <si>
    <t>Zásyp sypaninou z jakékoliv horniny strojně s uložením výkopku ve vrstvách se zhutněním jam, šachet, rýh nebo kolem objektů v těchto vykopávkách</t>
  </si>
  <si>
    <t>-248224393</t>
  </si>
  <si>
    <t>2,70+77,76+1,125+32,40+0,675+19,44 - 8,64-34,56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</si>
  <si>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</si>
  <si>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</si>
  <si>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345167133</t>
  </si>
  <si>
    <t>108*0,8*0,4</t>
  </si>
  <si>
    <t>58337303</t>
  </si>
  <si>
    <t>štěrkopísek frakce 0/8</t>
  </si>
  <si>
    <t>359052598</t>
  </si>
  <si>
    <t>34,56*2 "Přepočtené koeficientem množství</t>
  </si>
  <si>
    <t>451572111</t>
  </si>
  <si>
    <t>Lože pod potrubí, stoky a drobné objekty v otevřeném výkopu z kameniva drobného těženého 0 až 4 mm</t>
  </si>
  <si>
    <t>-262096832</t>
  </si>
  <si>
    <t>108*0,8*0,1</t>
  </si>
  <si>
    <t>566901143</t>
  </si>
  <si>
    <t>Vyspravení podkladu po překopech inženýrských sítí plochy do 15 m2 s rozprostřením a zhutněním kamenivem hrubým drceným tl. 200 mm</t>
  </si>
  <si>
    <t>-1758009150</t>
  </si>
  <si>
    <t>572340112</t>
  </si>
  <si>
    <t>Vyspravení krytu komunikací po překopech inženýrských sítí plochy do 15 m2 asfaltovým betonem ACO (AB), po zhutnění tl. přes 50 do 70 mm</t>
  </si>
  <si>
    <t>284111676</t>
  </si>
  <si>
    <t>599142111</t>
  </si>
  <si>
    <t>Úprava zálivky dilatačních nebo pracovních spár v cementobetonovém krytu, hloubky do 40 mm, šířky přes 20 do 40 mm</t>
  </si>
  <si>
    <t>1762368355</t>
  </si>
  <si>
    <t>850355121</t>
  </si>
  <si>
    <t>Výřez nebo výsek na potrubí z trub litinových tlakových nebo plastických hmot DN 200</t>
  </si>
  <si>
    <t>-1539835030</t>
  </si>
  <si>
    <t>871251151</t>
  </si>
  <si>
    <t>Montáž vodovodního potrubí z plastů v otevřeném výkopu z polyetylenu PE 100 svařovaných na tupo SDR 17/PN10 D 110 x 6,6 mm</t>
  </si>
  <si>
    <t>-1466237937</t>
  </si>
  <si>
    <t>ELM.21024M</t>
  </si>
  <si>
    <t>Trubka vodovodní PE RC Protect SDR 17 110x6,6 mm (typ 2 dle PAS 1075); 12 m</t>
  </si>
  <si>
    <t>-102511484</t>
  </si>
  <si>
    <t>108*1,015 "Přepočtené koeficientem množství</t>
  </si>
  <si>
    <t>877251101</t>
  </si>
  <si>
    <t>Montáž tvarovek na vodovodním plastovém potrubí z polyetylenu PE 100 elektrotvarovek SDR 11/PN16 spojek, oblouků nebo redukcí d 110</t>
  </si>
  <si>
    <t>-1592480132</t>
  </si>
  <si>
    <t>NCL.471104517</t>
  </si>
  <si>
    <t>FRIALEN - BE d110, PE100, SDR17, PN10, lemový nákružek, na tupo, dloluhý</t>
  </si>
  <si>
    <t>1236422418</t>
  </si>
  <si>
    <t>NCL.616139</t>
  </si>
  <si>
    <t>FRIALEN - WS11 d110, PE100, SDR11, koleno 11°, elektro</t>
  </si>
  <si>
    <t>-806637306</t>
  </si>
  <si>
    <t>891241112</t>
  </si>
  <si>
    <t>Montáž vodovodních armatur na potrubí šoupátek nebo klapek uzavíracích v otevřeném výkopu nebo v šachtách s osazením zemní soupravy (bez poklopů) DN 80</t>
  </si>
  <si>
    <t>-622857615</t>
  </si>
  <si>
    <t>HWL.400208000016</t>
  </si>
  <si>
    <t>ŠOUPĚ E2 PŘÍRUBOVÉ KRÁTKÉ 80</t>
  </si>
  <si>
    <t>1166713844</t>
  </si>
  <si>
    <t>HWL.950205010003</t>
  </si>
  <si>
    <t>SOUPRAVA ZEMNÍ TELESKOPICKÁ E2/E3-1,3 -1,8 50-100 (1,3-1,8m)</t>
  </si>
  <si>
    <t>-1807651330</t>
  </si>
  <si>
    <t>891247212</t>
  </si>
  <si>
    <t>Montáž vodovodních armatur na potrubí hydrantů nadzemních DN 80</t>
  </si>
  <si>
    <t>682674779</t>
  </si>
  <si>
    <t>HWL.K22008015016</t>
  </si>
  <si>
    <t>HYDRANT DUO NADZEMNÍ TUHÝ 2B 80/1,5 m</t>
  </si>
  <si>
    <t>362941168</t>
  </si>
  <si>
    <t>891261112</t>
  </si>
  <si>
    <t>Montáž vodovodních armatur na potrubí šoupátek nebo klapek uzavíracích v otevřeném výkopu nebo v šachtách s osazením zemní soupravy (bez poklopů) DN 100</t>
  </si>
  <si>
    <t>-1189193201</t>
  </si>
  <si>
    <t>HWL.400210000016</t>
  </si>
  <si>
    <t>ŠOUPĚ E2 PŘÍRUBOVÉ KRÁTKÉ 100</t>
  </si>
  <si>
    <t>-1172674610</t>
  </si>
  <si>
    <t>1309007592</t>
  </si>
  <si>
    <t>891351112</t>
  </si>
  <si>
    <t>Montáž vodovodních armatur na potrubí šoupátek nebo klapek uzavíracích v otevřeném výkopu nebo v šachtách s osazením zemní soupravy (bez poklopů) DN 200</t>
  </si>
  <si>
    <t>-1457181397</t>
  </si>
  <si>
    <t>HWL.400220000016</t>
  </si>
  <si>
    <t>ŠOUPĚ E2 PŘÍRUBOVÉ KRÁTKÉ PN16 200 PN16</t>
  </si>
  <si>
    <t>926085394</t>
  </si>
  <si>
    <t>HWL.950220000004</t>
  </si>
  <si>
    <t>SOUPRAVA ZEMNÍ TELESKOPICKÁ E2/E3-1,8-2,5 200 (1,8-2,5m)</t>
  </si>
  <si>
    <t>1309469499</t>
  </si>
  <si>
    <t>892271111</t>
  </si>
  <si>
    <t>Tlakové zkoušky vodou na potrubí DN 100 nebo 125</t>
  </si>
  <si>
    <t>1465074988</t>
  </si>
  <si>
    <t>892273122</t>
  </si>
  <si>
    <t>Proplach a dezinfekce vodovodního potrubí DN od 80 do 125</t>
  </si>
  <si>
    <t>1897436850</t>
  </si>
  <si>
    <t>899401112</t>
  </si>
  <si>
    <t>Osazení poklopů litinových šoupátkových</t>
  </si>
  <si>
    <t>1525453634</t>
  </si>
  <si>
    <t>HWL.348100000001</t>
  </si>
  <si>
    <t xml:space="preserve">PODKLAD. DESKA  KASI KASI</t>
  </si>
  <si>
    <t>16478984</t>
  </si>
  <si>
    <t>HWL.1750KASI0000</t>
  </si>
  <si>
    <t>POKLOP ULIČNÍ SAMONIVELAČNÍ ŠOUPÁTKOVÝ S LOGEM HAWLE VODA</t>
  </si>
  <si>
    <t>-634594737</t>
  </si>
  <si>
    <t>899721111</t>
  </si>
  <si>
    <t>Signalizační vodič na potrubí DN do 150 mm</t>
  </si>
  <si>
    <t>-1577871488</t>
  </si>
  <si>
    <t>899722113</t>
  </si>
  <si>
    <t>Krytí potrubí z plastů výstražnou fólií z PVC šířky 34 cm</t>
  </si>
  <si>
    <t>-1656298765</t>
  </si>
  <si>
    <t>89991921R</t>
  </si>
  <si>
    <t>Napojení nového plynovodu na stávající plynovod</t>
  </si>
  <si>
    <t>soubor</t>
  </si>
  <si>
    <t>-57578746</t>
  </si>
  <si>
    <t>919735113</t>
  </si>
  <si>
    <t>Řezání stávajícího živičného krytu nebo podkladu hloubky přes 100 do 150 mm</t>
  </si>
  <si>
    <t>-1586445055</t>
  </si>
  <si>
    <t>Vodorovná doprava vybouraných hmot bez naložení, ale se složením a s hrubým urovnáním na vzdálenost do 1 km</t>
  </si>
  <si>
    <t>282914965</t>
  </si>
  <si>
    <t>Vodorovná doprava vybouraných hmot bez naložení, ale se složením a s hrubým urovnáním na vzdálenost Příplatek k ceně za každý další i započatý 1 km přes 1 km</t>
  </si>
  <si>
    <t>1704540161</t>
  </si>
  <si>
    <t>7,821*9 "Přepočtené koeficientem množství</t>
  </si>
  <si>
    <t>997221612</t>
  </si>
  <si>
    <t>Nakládání na dopravní prostředky pro vodorovnou dopravu vybouraných hmot</t>
  </si>
  <si>
    <t>-625515503</t>
  </si>
  <si>
    <t>997221645</t>
  </si>
  <si>
    <t>Poplatek za uložení stavebního odpadu na skládce (skládkovné) asfaltového bez obsahu dehtu zatříděného do Katalogu odpadů pod kódem 17 03 02</t>
  </si>
  <si>
    <t>-1582488080</t>
  </si>
  <si>
    <t>998276101</t>
  </si>
  <si>
    <t>Přesun hmot pro trubní vedení hloubené z trub z plastických hmot nebo sklolaminátových pro vodovody nebo kanalizace v otevřeném výkopu dopravní vzdálenost do 15 m</t>
  </si>
  <si>
    <t>1784805394</t>
  </si>
  <si>
    <t>SO-03 - Kanalizace splašková, přípojky</t>
  </si>
  <si>
    <t xml:space="preserve">    3 - Svislé a kompletní konstrukce</t>
  </si>
  <si>
    <t>132112221</t>
  </si>
  <si>
    <t>Hloubení zapažených rýh šířky přes 800 do 2 000 mm ručně s urovnáním dna do předepsaného profilu a spádu v hornině třídy těžitelnosti I skupiny 1 a 2 soudržných</t>
  </si>
  <si>
    <t>-83782225</t>
  </si>
  <si>
    <t>1,2*1,5*2,0*4</t>
  </si>
  <si>
    <t>14,4*0,4 "Přepočtené koeficientem množství</t>
  </si>
  <si>
    <t>132154204</t>
  </si>
  <si>
    <t>Hloubení zapažených rýh šířky přes 800 do 2 000 mm strojně s urovnáním dna do předepsaného profilu a spádu v hornině třídy těžitelnosti I skupiny 1 a 2 přes 100 do 500 m3</t>
  </si>
  <si>
    <t>275850082</t>
  </si>
  <si>
    <t>((5,0+3,7)/2*7,0)*1,2 + ((4,8+3,75)/2*7,0)*1,2 + ((4,0+2,75)/2*8,5)*1,2 + ((4,75+3,2)/2*8,5)*1,2</t>
  </si>
  <si>
    <t>2,80*2,80*4,0 + 2,80*2,80*4,05 + 2,1*2,1*3,05 + 2,80*2,80*3,50</t>
  </si>
  <si>
    <t>251,423*0,4 "Přepočtené koeficientem množství</t>
  </si>
  <si>
    <t>132212221</t>
  </si>
  <si>
    <t>Hloubení zapažených rýh šířky přes 800 do 2 000 mm ručně s urovnáním dna do předepsaného profilu a spádu v hornině třídy těžitelnosti I skupiny 3 soudržných</t>
  </si>
  <si>
    <t>-2118292848</t>
  </si>
  <si>
    <t>14,4*0,3 "Přepočtené koeficientem množství</t>
  </si>
  <si>
    <t>132254203</t>
  </si>
  <si>
    <t>Hloubení zapažených rýh šířky přes 800 do 2 000 mm strojně s urovnáním dna do předepsaného profilu a spádu v hornině třídy těžitelnosti I skupiny 3 přes 50 do 100 m3</t>
  </si>
  <si>
    <t>2051994426</t>
  </si>
  <si>
    <t>251,423*0,3 "Přepočtené koeficientem množství</t>
  </si>
  <si>
    <t>132312221</t>
  </si>
  <si>
    <t>Hloubení zapažených rýh šířky přes 800 do 2 000 mm ručně s urovnáním dna do předepsaného profilu a spádu v hornině třídy těžitelnosti II skupiny 4 soudržných</t>
  </si>
  <si>
    <t>-1251449609</t>
  </si>
  <si>
    <t>132354203</t>
  </si>
  <si>
    <t>Hloubení zapažených rýh šířky přes 800 do 2 000 mm strojně s urovnáním dna do předepsaného profilu a spádu v hornině třídy těžitelnosti II skupiny 4 přes 50 do 100 m3</t>
  </si>
  <si>
    <t>1868678989</t>
  </si>
  <si>
    <t>151101102</t>
  </si>
  <si>
    <t>Zřízení pažení a rozepření stěn rýh pro podzemní vedení příložné pro jakoukoliv mezerovitost, hloubky přes 2 do 4 m</t>
  </si>
  <si>
    <t>1759565224</t>
  </si>
  <si>
    <t>((4,0+2,75)/2*8,5)*1,2 *2</t>
  </si>
  <si>
    <t>151101103</t>
  </si>
  <si>
    <t>Zřízení pažení a rozepření stěn rýh pro podzemní vedení příložné pro jakoukoliv mezerovitost, hloubky přes 4 do 8 m</t>
  </si>
  <si>
    <t>1301289349</t>
  </si>
  <si>
    <t>((5,0+3,7)/2*7,0)*2 + ((4,8+3,75)/2*7,0)*2 + ((4,75+3,2)/2*8,5)*2</t>
  </si>
  <si>
    <t>2,80*4,0*3 + 2,80*4,05*3 + 2,1*3,05*3 + 2,80*3,50*3</t>
  </si>
  <si>
    <t>151101112</t>
  </si>
  <si>
    <t>Odstranění pažení a rozepření stěn rýh pro podzemní vedení s uložením materiálu na vzdálenost do 3 m od kraje výkopu příložné, hloubky přes 2 do 4 m</t>
  </si>
  <si>
    <t>350409613</t>
  </si>
  <si>
    <t>151101113</t>
  </si>
  <si>
    <t>Odstranění pažení a rozepření stěn rýh pro podzemní vedení s uložením materiálu na vzdálenost do 3 m od kraje výkopu příložné, hloubky přes 4 do 8 m</t>
  </si>
  <si>
    <t>1590170330</t>
  </si>
  <si>
    <t>1045452831</t>
  </si>
  <si>
    <t>5,32+18,6+(PI*0,62*0,62*14,3)</t>
  </si>
  <si>
    <t>600459387</t>
  </si>
  <si>
    <t>Poplatek za uložení stavebního odpadu na skládce (skládkovné) zeminy a kamení zatříděného do Katalogu odpadů pod kódem 17 05 04</t>
  </si>
  <si>
    <t>1868554875</t>
  </si>
  <si>
    <t>41,189*2 "Přepočtené koeficientem množství</t>
  </si>
  <si>
    <t>Uložení sypaniny na skládky nebo meziskládky bez hutnění s upravením uložené sypaniny do předepsaného tvaru</t>
  </si>
  <si>
    <t>-1774711955</t>
  </si>
  <si>
    <t>-76154768</t>
  </si>
  <si>
    <t>5,76+100,569+4,32+75,427+4,32+75,427</t>
  </si>
  <si>
    <t>-(5,32+18,6+(PI*0,62*0,62*14,3))</t>
  </si>
  <si>
    <t>1813820355</t>
  </si>
  <si>
    <t>7*1,2*0,5 + 7*1,2*0,5 + 8,5*1,2*0,5 + 8,5*1,2*0,5</t>
  </si>
  <si>
    <t>-333392480</t>
  </si>
  <si>
    <t>18,6*2 "Přepočtené koeficientem množství</t>
  </si>
  <si>
    <t>Svislé a kompletní konstrukce</t>
  </si>
  <si>
    <t>359901211</t>
  </si>
  <si>
    <t>Monitoring stok (kamerový systém) jakékoli výšky nová kanalizace</t>
  </si>
  <si>
    <t>863010917</t>
  </si>
  <si>
    <t>35990199R</t>
  </si>
  <si>
    <t>Výšková úprava vstupu stávající kanalizační šachty na trase stáv. splaškové kanalizace - snížení vstupní části šachty na úroveň nivelety komunikace</t>
  </si>
  <si>
    <t>1022611017</t>
  </si>
  <si>
    <t>1463019328</t>
  </si>
  <si>
    <t>7*1,2*0,1 + 7*1,2*0,1 + 8,5*1,2*0,1 + 8,5*1,2*0,1 + 2,0*2,0*0,1*4</t>
  </si>
  <si>
    <t>452321151</t>
  </si>
  <si>
    <t>Podkladní a zajišťovací konstrukce z betonu železového v otevřeném výkopu desky pod potrubí, stoky a drobné objekty z betonu tř. C 20/25</t>
  </si>
  <si>
    <t>1133392742</t>
  </si>
  <si>
    <t>0,9*0,9*0,15</t>
  </si>
  <si>
    <t>452351101</t>
  </si>
  <si>
    <t>Bednění podkladních a zajišťovacích konstrukcí v otevřeném výkopu desek nebo sedlových loží pod potrubí, stoky a drobné objekty</t>
  </si>
  <si>
    <t>-626830578</t>
  </si>
  <si>
    <t>0,9*0,15*4</t>
  </si>
  <si>
    <t>452368211</t>
  </si>
  <si>
    <t>Výztuž podkladních desek, bloků nebo pražců v otevřeném výkopu ze svařovaných sítí typu Kari</t>
  </si>
  <si>
    <t>-2146109968</t>
  </si>
  <si>
    <t>0,9*0,9*0,008</t>
  </si>
  <si>
    <t>871310330</t>
  </si>
  <si>
    <t>Montáž kanalizačního potrubí z plastů z polypropylenu PP hladkého plnostěnného SN 16 DN 150</t>
  </si>
  <si>
    <t>1054726698</t>
  </si>
  <si>
    <t>OSM.780540</t>
  </si>
  <si>
    <t>KG2000EM DN 160x6,2/1000 mm SN 16</t>
  </si>
  <si>
    <t>-1836223976</t>
  </si>
  <si>
    <t>OSM.780570</t>
  </si>
  <si>
    <t>KG2000EM DN 160x6,2/3000 mm SN 16</t>
  </si>
  <si>
    <t>814444580</t>
  </si>
  <si>
    <t>OSM.780590</t>
  </si>
  <si>
    <t>KG2000EM DN 160x6,2/6000 mm SN 16</t>
  </si>
  <si>
    <t>-1881718302</t>
  </si>
  <si>
    <t>877375121</t>
  </si>
  <si>
    <t>Výřez a montáž odbočné tvarovky na potrubí z trub z tvrdého PVC DN 300</t>
  </si>
  <si>
    <t>1113344466</t>
  </si>
  <si>
    <t>28651099R</t>
  </si>
  <si>
    <t>sedlová odbočka DN 300/150/90°</t>
  </si>
  <si>
    <t>-191658456</t>
  </si>
  <si>
    <t>892312121</t>
  </si>
  <si>
    <t>Tlakové zkoušky vzduchem těsnícími vaky ucpávkovými DN 150</t>
  </si>
  <si>
    <t>úsek</t>
  </si>
  <si>
    <t>-659588486</t>
  </si>
  <si>
    <t>894411111</t>
  </si>
  <si>
    <t>Zřízení šachet kanalizačních z betonových dílců výšky vstupu do 1,50 m s obložením dna betonem tř. C 25/30, na potrubí DN do 200</t>
  </si>
  <si>
    <t>1342048701</t>
  </si>
  <si>
    <t>59224350</t>
  </si>
  <si>
    <t>dno betonové šachty kanalizační jednolité 100x53x15cm</t>
  </si>
  <si>
    <t>-1830344406</t>
  </si>
  <si>
    <t>59224068</t>
  </si>
  <si>
    <t>skruž betonová DN 1000x500 PS, 100x50x12cm</t>
  </si>
  <si>
    <t>-103406856</t>
  </si>
  <si>
    <t>59224070</t>
  </si>
  <si>
    <t>skruž betonová DN 1000x1000 PS, 100x100x12cm</t>
  </si>
  <si>
    <t>1324026337</t>
  </si>
  <si>
    <t>59224168</t>
  </si>
  <si>
    <t>skruž betonová přechodová 62,5/100x60x12cm, stupadla poplastovaná kapsová</t>
  </si>
  <si>
    <t>-77466665</t>
  </si>
  <si>
    <t>59224187</t>
  </si>
  <si>
    <t>prstenec šachtový vyrovnávací betonový 625x120x100mm</t>
  </si>
  <si>
    <t>-872497174</t>
  </si>
  <si>
    <t>895270402</t>
  </si>
  <si>
    <t>Proplachovací a kontrolní šachta z PE-HD pro drenáže liniových staveb DN 600 užitné výšky do 750 mm šachtové dno (DN šachty/DN vedení) DN 600/250 odbočné</t>
  </si>
  <si>
    <t>-2113442923</t>
  </si>
  <si>
    <t>895270433</t>
  </si>
  <si>
    <t>Proplachovací a kontrolní šachta z PE-HD pro drenáže liniových staveb DN 600 užitné výšky do 750 mm šachtové prodloužení světlé hloubky 3000 mm</t>
  </si>
  <si>
    <t>698294570</t>
  </si>
  <si>
    <t>895270436</t>
  </si>
  <si>
    <t>Proplachovací a kontrolní šachta z PE-HD pro drenáže liniových staveb DN 600 užitné výšky do 750 mm Příplatek k cenám -0431 - 0433 za uříznutí šachtového prodloužení</t>
  </si>
  <si>
    <t>2103802349</t>
  </si>
  <si>
    <t>895270451</t>
  </si>
  <si>
    <t>Proplachovací a kontrolní šachta z PE-HD pro drenáže liniových staveb DN 600 užitné výšky do 750 mm redukce DN 250/100-200</t>
  </si>
  <si>
    <t>1057352253</t>
  </si>
  <si>
    <t>895270502</t>
  </si>
  <si>
    <t>Proplachovací a kontrolní šachta z PE-HD pro drenáže liniových staveb DN 600 užitné výšky do 750 mm poklop bez vyrovnávacího prstence litinový pro třídu zatížení B 125</t>
  </si>
  <si>
    <t>-838517953</t>
  </si>
  <si>
    <t>899103112</t>
  </si>
  <si>
    <t>Osazení poklopů litinových a ocelových včetně rámů pro třídu zatížení B125, C250</t>
  </si>
  <si>
    <t>1465513851</t>
  </si>
  <si>
    <t>KSI.KBB01</t>
  </si>
  <si>
    <t>Kanalizační poklop Standard - betonolitinový, rám betonolitinový 125mm, B 125 bez odvětrání</t>
  </si>
  <si>
    <t>-396200175</t>
  </si>
  <si>
    <t>899104112</t>
  </si>
  <si>
    <t>Osazení poklopů litinových a ocelových včetně rámů pro třídu zatížení D400, E600</t>
  </si>
  <si>
    <t>-1864438992</t>
  </si>
  <si>
    <t>55241003</t>
  </si>
  <si>
    <t>poklop kanalizační betonolitinový, rám betonolitinový 160mm, D 400 bez odvětrání</t>
  </si>
  <si>
    <t>2014960837</t>
  </si>
  <si>
    <t>1939917463</t>
  </si>
  <si>
    <t>1006675317</t>
  </si>
  <si>
    <t>SO-04 - Kanalizace dešťová</t>
  </si>
  <si>
    <t>-2039452480</t>
  </si>
  <si>
    <t>12*1,2*1+((1,2+2,85)/2*2,25)*1+((2,85+1,8)/2*7,75)*1 + ((1,8+1,6)/2*4,75)*1</t>
  </si>
  <si>
    <t>2,0*2,0*1,30 + 2,0*2,0*1,90</t>
  </si>
  <si>
    <t>57,85*0,6 "Přepočtené koeficientem množství</t>
  </si>
  <si>
    <t>-700952493</t>
  </si>
  <si>
    <t>7,55*1,6*1+((1,6+0,9)/2*44,9)*0,9+((0,9+3,25)/2*5,1)*1+((3,25+3)/2*13,1)*1,1</t>
  </si>
  <si>
    <t>2,6*2,6*1,70 + 2,6*2,6*3,3 + 2,6*2,6*3,5 + 3,50*1,50*1,5</t>
  </si>
  <si>
    <t>2,0*2,0*1,0 + ((1,80+1,95)/2*35,3)*1,0 + ((1,95+1,75)/2*35,3)*1,0 + ((1,55+1,2)/2*2,2)*1 + ((1,6+1,1)/2*11)*1 + 1,5*6*1 + 1,5*5*1 + ((1,9+1,6)/2)*3</t>
  </si>
  <si>
    <t>2,0*2,0*2,05 + 2,60*2,60*2,70 + 2,6*2,6*2,05 + 2,60*2,60*2,0 + 1,5*1,5*1,6*5</t>
  </si>
  <si>
    <t>ORL</t>
  </si>
  <si>
    <t>(3,1/3*(4,5*4,0+sqrt(4,5*4,0*7,5*7,0)+7,5*7,0))</t>
  </si>
  <si>
    <t>RN</t>
  </si>
  <si>
    <t>(3,1/3*(10,10*4,50+sqrt(10,10*4,50*13,10*7,50)+13,10*7,50))</t>
  </si>
  <si>
    <t>752,647*0,4 "Přepočtené koeficientem množství</t>
  </si>
  <si>
    <t>-1878247305</t>
  </si>
  <si>
    <t>57,85*0,2 "Přepočtené koeficientem množství</t>
  </si>
  <si>
    <t>132254204</t>
  </si>
  <si>
    <t>Hloubení zapažených rýh šířky přes 800 do 2 000 mm strojně s urovnáním dna do předepsaného profilu a spádu v hornině třídy těžitelnosti I skupiny 3 přes 100 do 500 m3</t>
  </si>
  <si>
    <t>-2133385672</t>
  </si>
  <si>
    <t>752,647*0,3 "Přepočtené koeficientem množství</t>
  </si>
  <si>
    <t>-805933075</t>
  </si>
  <si>
    <t>132354204</t>
  </si>
  <si>
    <t>Hloubení zapažených rýh šířky přes 800 do 2 000 mm strojně s urovnáním dna do předepsaného profilu a spádu v hornině třídy těžitelnosti II skupiny 4 přes 100 do 500 m3</t>
  </si>
  <si>
    <t>-1705213844</t>
  </si>
  <si>
    <t>151101101</t>
  </si>
  <si>
    <t>Zřízení pažení a rozepření stěn rýh pro podzemní vedení příložné pro jakoukoliv mezerovitost, hloubky do 2 m</t>
  </si>
  <si>
    <t>130280508</t>
  </si>
  <si>
    <t>((1,3+2,0)/2*1,25)*2 + ((1,8+1,6)/2*4,75)*2</t>
  </si>
  <si>
    <t>7,55*1,6*2+((1,6+1,3)/2*20)*2</t>
  </si>
  <si>
    <t>2,6*1,70*2 + 3,50*1,50*2</t>
  </si>
  <si>
    <t>((1,80+1,95)/2*35,3)*2 + ((1,95+1,75)/2*35,3)*2 + ((1,55+1,3)/2*2,0)*2 + ((1,6+1,3)/2*7)*2 + 1,5*6*2 + 1,5*5*2 + ((1,9+1,6)/2)*3*2</t>
  </si>
  <si>
    <t>2,60*2,0*2 + 1,5*1,6*2*5 + 2,0*1,9*2</t>
  </si>
  <si>
    <t>1486507711</t>
  </si>
  <si>
    <t>((2+2,85)/2*1,5)*2+((2,85+1,8)/2*7,75)*2 + ((1,8+1,6)/2*4,75)*2 + ((2,0+3,25)/2*3,5)*2+((3,25+3)/2*13,1)*2</t>
  </si>
  <si>
    <t>2,6*3,3*2 + 2,6*3,5*2 + 2,60*2,70*2 + 2,6*2,05*2</t>
  </si>
  <si>
    <t>151101111</t>
  </si>
  <si>
    <t>Odstranění pažení a rozepření stěn rýh pro podzemní vedení s uložením materiálu na vzdálenost do 3 m od kraje výkopu příložné, hloubky do 2 m</t>
  </si>
  <si>
    <t>1083794046</t>
  </si>
  <si>
    <t>1896613624</t>
  </si>
  <si>
    <t>1627623225</t>
  </si>
  <si>
    <t>213,018+39,471+1,37 + (8,86*3,26*1,32) + (2,55*2,05*1,72) - 237,364</t>
  </si>
  <si>
    <t>-376334878</t>
  </si>
  <si>
    <t>11,57+225,794</t>
  </si>
  <si>
    <t>-624000716</t>
  </si>
  <si>
    <t>-972327190</t>
  </si>
  <si>
    <t>-2058858418</t>
  </si>
  <si>
    <t>300,977*2 "Přepočtené koeficientem množství</t>
  </si>
  <si>
    <t>-499047702</t>
  </si>
  <si>
    <t>63,613+237,364</t>
  </si>
  <si>
    <t>1911322727</t>
  </si>
  <si>
    <t>34,71+301,059+11,57+225,794+11,57+225,794 - (63,613+237,364)</t>
  </si>
  <si>
    <t>-730997260</t>
  </si>
  <si>
    <t>35,35*1*0,6 + 62,1*1*0,7 + 6,5*1*0,6 + 74,1*1,1*0,7</t>
  </si>
  <si>
    <t>(1,7/3*(10,10*4,50+sqrt(10,10*4,50*11,70*9,10)+11,70*9,10)) - (8,86*3,26*1,32)</t>
  </si>
  <si>
    <t>-1255898362</t>
  </si>
  <si>
    <t>213,018*2 "Přepočtené koeficientem množství</t>
  </si>
  <si>
    <t>-569061414</t>
  </si>
  <si>
    <t>386110105</t>
  </si>
  <si>
    <t>Montáž odlučovačů ropných látek betonových, průtoku 20 l/s</t>
  </si>
  <si>
    <t>440441764</t>
  </si>
  <si>
    <t>59431303</t>
  </si>
  <si>
    <t>odlučovač ropných látek betonový, objem kalojemu 2m3, jmenovitý průtok 20L/s, sorpční filtr, zbytkové znečištění NEL na odtoku max. 1,0 mg/l</t>
  </si>
  <si>
    <t>-856290146</t>
  </si>
  <si>
    <t>285692919</t>
  </si>
  <si>
    <t>35,35*1*0,1 + 62,1*1*0,15 + 6,5*1*0,1 + 74,1*1,1*0,15</t>
  </si>
  <si>
    <t>2,6*2,6*0,1*6 + 1,0*1,0*0,1*8</t>
  </si>
  <si>
    <t>4,5*4,0*0,1 + 10,5*4,5*0,15</t>
  </si>
  <si>
    <t>-1315268262</t>
  </si>
  <si>
    <t>0,9*0,9*0,15*3</t>
  </si>
  <si>
    <t>2,85*2,35*0,15</t>
  </si>
  <si>
    <t>516033150</t>
  </si>
  <si>
    <t>0,9*0,15*4*3 + (2,85+2,35)*2*0,15</t>
  </si>
  <si>
    <t>-555747140</t>
  </si>
  <si>
    <t>(0,9*0,9*2*3 + 2,85*2,35*2) * 0,008</t>
  </si>
  <si>
    <t>821371111</t>
  </si>
  <si>
    <t>Montáž potrubí z trub železobetonových (přímých) s polodrážkou v otevřeném výkopu ve sklonu do 20 % s integrovaným pryžovým těsněním DN 300</t>
  </si>
  <si>
    <t>950111562</t>
  </si>
  <si>
    <t>PFG.71001111</t>
  </si>
  <si>
    <t xml:space="preserve">trouby betonové s integrovaným těsněním hrdlové TBH-Q 300/2500 INT,  30x250</t>
  </si>
  <si>
    <t>1194117712</t>
  </si>
  <si>
    <t>-1415500831</t>
  </si>
  <si>
    <t>845510042</t>
  </si>
  <si>
    <t>-546317041</t>
  </si>
  <si>
    <t>-1880502066</t>
  </si>
  <si>
    <t>871350330</t>
  </si>
  <si>
    <t>Montáž kanalizačního potrubí z plastů z polypropylenu PP hladkého plnostěnného SN 16 DN 200</t>
  </si>
  <si>
    <t>-200806441</t>
  </si>
  <si>
    <t>OSM.77064R</t>
  </si>
  <si>
    <t>PPKGEM trouba DN200x6,2/1000 SN10</t>
  </si>
  <si>
    <t>-1318333983</t>
  </si>
  <si>
    <t>OSM.77066R</t>
  </si>
  <si>
    <t>PPKGEM trouba DN200x6,2/2000 SN10</t>
  </si>
  <si>
    <t>-818498699</t>
  </si>
  <si>
    <t>871370330</t>
  </si>
  <si>
    <t>Montáž kanalizačního potrubí z plastů z polypropylenu PP hladkého plnostěnného SN 16 DN 300</t>
  </si>
  <si>
    <t>-1088096291</t>
  </si>
  <si>
    <t>28611205R</t>
  </si>
  <si>
    <t>trubka kanalizační PPKGEM 315x9,7x3000mm SN10</t>
  </si>
  <si>
    <t>358486366</t>
  </si>
  <si>
    <t>35*1,015 "Přepočtené koeficientem množství</t>
  </si>
  <si>
    <t>877315221</t>
  </si>
  <si>
    <t>Montáž tvarovek na kanalizačním potrubí z trub z plastu z tvrdého PVC nebo z polypropylenu v otevřeném výkopu dvouosých DN 160</t>
  </si>
  <si>
    <t>-1317701222</t>
  </si>
  <si>
    <t>28611199R</t>
  </si>
  <si>
    <t>regulační prvek T 160 DN160 do betonové šachty pro regulaci průtoku - průtok 0,5 l/s</t>
  </si>
  <si>
    <t>267704234</t>
  </si>
  <si>
    <t>-2086896242</t>
  </si>
  <si>
    <t>777590985</t>
  </si>
  <si>
    <t>59224353</t>
  </si>
  <si>
    <t>dno betonové šachty kanalizační jednolité 100x68x30cm</t>
  </si>
  <si>
    <t>1468515117</t>
  </si>
  <si>
    <t>59224356</t>
  </si>
  <si>
    <t>dno betonové šachty kanalizační jednolité 100x98x60cm</t>
  </si>
  <si>
    <t>-1941946001</t>
  </si>
  <si>
    <t>59224066</t>
  </si>
  <si>
    <t>skruž betonová DN 1000x250 PS, 100x25x12cm</t>
  </si>
  <si>
    <t>2011244439</t>
  </si>
  <si>
    <t>-1446359260</t>
  </si>
  <si>
    <t>-571547756</t>
  </si>
  <si>
    <t>558332107</t>
  </si>
  <si>
    <t>59224315</t>
  </si>
  <si>
    <t>deska betonová zákrytová pro kruhové šachty 100/62,5x16,5cm</t>
  </si>
  <si>
    <t>-347327847</t>
  </si>
  <si>
    <t>59224399R</t>
  </si>
  <si>
    <t>deska betonová zákrytová pro kruhové šachty 100/80x16,5cm</t>
  </si>
  <si>
    <t>-167202753</t>
  </si>
  <si>
    <t>59224348</t>
  </si>
  <si>
    <t>těsnění elastomerové pro spojení šachetních dílů DN 1000</t>
  </si>
  <si>
    <t>396234503</t>
  </si>
  <si>
    <t>59224185</t>
  </si>
  <si>
    <t>prstenec šachtový vyrovnávací betonový 625x120x60mm</t>
  </si>
  <si>
    <t>-1255995730</t>
  </si>
  <si>
    <t>59224199R</t>
  </si>
  <si>
    <t>prstenec šachtový vyrovnávací betonový 800x120x60mm</t>
  </si>
  <si>
    <t>35007638</t>
  </si>
  <si>
    <t>59224176</t>
  </si>
  <si>
    <t>prstenec šachtový vyrovnávací betonový 625x120x80mm</t>
  </si>
  <si>
    <t>-1651165727</t>
  </si>
  <si>
    <t>-330458388</t>
  </si>
  <si>
    <t>1137052309</t>
  </si>
  <si>
    <t>895270431</t>
  </si>
  <si>
    <t>Proplachovací a kontrolní šachta z PE-HD pro drenáže liniových staveb DN 600 užitné výšky do 750 mm šachtové prodloužení světlé hloubky 1000 mm</t>
  </si>
  <si>
    <t>-442508797</t>
  </si>
  <si>
    <t>895270432</t>
  </si>
  <si>
    <t>Proplachovací a kontrolní šachta z PE-HD pro drenáže liniových staveb DN 600 užitné výšky do 750 mm šachtové prodloužení světlé hloubky 2000 mm</t>
  </si>
  <si>
    <t>-1817860308</t>
  </si>
  <si>
    <t>532064276</t>
  </si>
  <si>
    <t>-237606014</t>
  </si>
  <si>
    <t>895941302</t>
  </si>
  <si>
    <t>Osazení vpusti uliční z betonových dílců DN 450 dno s kalištěm</t>
  </si>
  <si>
    <t>1984387949</t>
  </si>
  <si>
    <t>59224497</t>
  </si>
  <si>
    <t>vpusť uliční DN 450 kaliště s odtokem 150mm PVC 450/250x50mm</t>
  </si>
  <si>
    <t>122248234</t>
  </si>
  <si>
    <t>895941313</t>
  </si>
  <si>
    <t>Osazení vpusti uliční z betonových dílců DN 450 skruž horní 295 mm</t>
  </si>
  <si>
    <t>-1563483252</t>
  </si>
  <si>
    <t>59224488</t>
  </si>
  <si>
    <t>vpusť uliční DN 450 skruž střední betonová 450/570x50mm</t>
  </si>
  <si>
    <t>1513050626</t>
  </si>
  <si>
    <t>895941322</t>
  </si>
  <si>
    <t>Osazení vpusti uliční z betonových dílců DN 450 skruž středová 295 mm</t>
  </si>
  <si>
    <t>-1377967814</t>
  </si>
  <si>
    <t>59224487</t>
  </si>
  <si>
    <t>vpusť uliční DN 450 skruž střední betonová 450/295x50mm</t>
  </si>
  <si>
    <t>-1006344888</t>
  </si>
  <si>
    <t>897171123</t>
  </si>
  <si>
    <t>Akumulační boxy z polypropylenu PP 800x800x660 mm pro akumulaci a vsakování srážkových vod o celkovém akumulačním objemu 35,2 m3 ochráněné geotextilií 200 g/m2</t>
  </si>
  <si>
    <t>1236406831</t>
  </si>
  <si>
    <t>897173114</t>
  </si>
  <si>
    <t>Kontrolní šachta integrovaná do akumulačních boxů umístěných pod dopravními plochami zatíženými osobními automobily, výšky přes 1 050 do 1 400 mm</t>
  </si>
  <si>
    <t>-1821127731</t>
  </si>
  <si>
    <t>607134163</t>
  </si>
  <si>
    <t>-284004668</t>
  </si>
  <si>
    <t>577525435</t>
  </si>
  <si>
    <t>220810678</t>
  </si>
  <si>
    <t>28661939R</t>
  </si>
  <si>
    <t xml:space="preserve">poklop šachtový litinový  DN 800 pro třídu zatížení D400; bez odvětrání v litinovém rámu s patkou</t>
  </si>
  <si>
    <t>-2103148642</t>
  </si>
  <si>
    <t>-295402012</t>
  </si>
  <si>
    <t>PFB.0005002OZ</t>
  </si>
  <si>
    <t>Mříž vtoková (OZ) Kalový koš - žárově pozinkovaný plech</t>
  </si>
  <si>
    <t>-1142048200</t>
  </si>
  <si>
    <t>59224481</t>
  </si>
  <si>
    <t>mříž vtoková s rámem pro uliční vpusť 500x500, zatížení 40 tun</t>
  </si>
  <si>
    <t>-1803646042</t>
  </si>
  <si>
    <t>899623151</t>
  </si>
  <si>
    <t>Obetonování potrubí nebo zdiva stok betonem prostým v otevřeném výkopu, betonem tř. C 16/20</t>
  </si>
  <si>
    <t>105336677</t>
  </si>
  <si>
    <t>899623999R</t>
  </si>
  <si>
    <t>Výustní objekt - kamenná rovnanina kolem potrubí vyústěného do vodního toku, zaříznutí potrubí dle svahu koryta vodního toku</t>
  </si>
  <si>
    <t>-1314314012</t>
  </si>
  <si>
    <t>78</t>
  </si>
  <si>
    <t>-1665976978</t>
  </si>
  <si>
    <t>79</t>
  </si>
  <si>
    <t>1564001844</t>
  </si>
  <si>
    <t>SO-05 - STL plynovod</t>
  </si>
  <si>
    <t>Úroveň 3:</t>
  </si>
  <si>
    <t>SO-05.1 - STL plynovod</t>
  </si>
  <si>
    <t>M - Práce a dodávky M</t>
  </si>
  <si>
    <t xml:space="preserve">    23-M - Montáže potrubí</t>
  </si>
  <si>
    <t>761392802</t>
  </si>
  <si>
    <t>1905812668</t>
  </si>
  <si>
    <t>-1209136825</t>
  </si>
  <si>
    <t>-1139576994</t>
  </si>
  <si>
    <t>1,5*1,5*1,2</t>
  </si>
  <si>
    <t>2,7*0,5 "Přepočtené koeficientem množství</t>
  </si>
  <si>
    <t>908995023</t>
  </si>
  <si>
    <t>121*0,8*0,9</t>
  </si>
  <si>
    <t>87,12*0,6 "Přepočtené koeficientem množství</t>
  </si>
  <si>
    <t>-966880372</t>
  </si>
  <si>
    <t>2,7*0,3 "Přepočtené koeficientem množství</t>
  </si>
  <si>
    <t>-1728288586</t>
  </si>
  <si>
    <t>87,12*0,3 "Přepočtené koeficientem množství</t>
  </si>
  <si>
    <t>-980066520</t>
  </si>
  <si>
    <t>2,7*0,2 "Přepočtené koeficientem množství</t>
  </si>
  <si>
    <t>1559024610</t>
  </si>
  <si>
    <t>87,12*0,1 "Přepočtené koeficientem množství</t>
  </si>
  <si>
    <t>887599205</t>
  </si>
  <si>
    <t>1,5*1,6*3</t>
  </si>
  <si>
    <t>-937828642</t>
  </si>
  <si>
    <t>82443407</t>
  </si>
  <si>
    <t>121*0,8*0,6 - 9,18</t>
  </si>
  <si>
    <t>-450689740</t>
  </si>
  <si>
    <t>0,54 + 8,64</t>
  </si>
  <si>
    <t>-523608760</t>
  </si>
  <si>
    <t>1105878400</t>
  </si>
  <si>
    <t>-1886378901</t>
  </si>
  <si>
    <t>1,35+52,272+0,81+26,136+0,54+8,712 - 48,40 - 9,68</t>
  </si>
  <si>
    <t>-731784865</t>
  </si>
  <si>
    <t>121*0,8*0,5</t>
  </si>
  <si>
    <t>501618520</t>
  </si>
  <si>
    <t>48,4*2 "Přepočtené koeficientem množství</t>
  </si>
  <si>
    <t>-1717964837</t>
  </si>
  <si>
    <t>121*0,8*0,1</t>
  </si>
  <si>
    <t>-1010822105</t>
  </si>
  <si>
    <t>-1599289732</t>
  </si>
  <si>
    <t>-1404256431</t>
  </si>
  <si>
    <t>891261422</t>
  </si>
  <si>
    <t>Montáž vodovodních armatur na potrubí šoupátek vevařovacích v otevřeném výkopu nebo v šachtách s ručním kolečkem svařovaných na tupo s PE konci SDR 17,6 PN10 DN 100/110</t>
  </si>
  <si>
    <t>293767315</t>
  </si>
  <si>
    <t>HWL.405510011014</t>
  </si>
  <si>
    <t>ŠOUPĚ E2/E3 VEVAŘOVACÍ PE K SDR11 PLYN PE 100 100/110</t>
  </si>
  <si>
    <t>1141154773</t>
  </si>
  <si>
    <t>899713111</t>
  </si>
  <si>
    <t>Orientační tabulky na vodovodních a kanalizačních řadech na sloupku ocelovém nebo betonovém</t>
  </si>
  <si>
    <t>-672562288</t>
  </si>
  <si>
    <t>1682046695</t>
  </si>
  <si>
    <t>218403253</t>
  </si>
  <si>
    <t>899911101</t>
  </si>
  <si>
    <t>Kluzné objímky (pojízdná sedla) pro zasunutí potrubí do chráničky výšky 25 mm vnějšího průměru potrubí do 183 mm</t>
  </si>
  <si>
    <t>1980441494</t>
  </si>
  <si>
    <t>899913141</t>
  </si>
  <si>
    <t>Koncové uzavírací manžety chrániček DN potrubí x DN chráničky DN 100 x 150</t>
  </si>
  <si>
    <t>-755026384</t>
  </si>
  <si>
    <t>89991911R</t>
  </si>
  <si>
    <t>-1904869518</t>
  </si>
  <si>
    <t>1992992617</t>
  </si>
  <si>
    <t>-466602469</t>
  </si>
  <si>
    <t>1610116548</t>
  </si>
  <si>
    <t>2,445*10 "Přepočtené koeficientem množství</t>
  </si>
  <si>
    <t>1760808713</t>
  </si>
  <si>
    <t>-2023041008</t>
  </si>
  <si>
    <t>2116795643</t>
  </si>
  <si>
    <t>Práce a dodávky M</t>
  </si>
  <si>
    <t>23-M</t>
  </si>
  <si>
    <t>Montáže potrubí</t>
  </si>
  <si>
    <t>230201311</t>
  </si>
  <si>
    <t>Montáž elektrotvarovky PE průměru přes 110 mm Ø 160, tl. stěny 9,1 mm</t>
  </si>
  <si>
    <t>-110473032</t>
  </si>
  <si>
    <t>28615978</t>
  </si>
  <si>
    <t>elektrospojka SDR11 PE 100 PN16 D 160mm</t>
  </si>
  <si>
    <t>1325545477</t>
  </si>
  <si>
    <t>NCL.581611511</t>
  </si>
  <si>
    <t>FRIALEN - BTR90 d160 / 110, PE100, SDR11, PN16, T-kus redukovaný, na tupo, dlouhý (800147)</t>
  </si>
  <si>
    <t>-1392461722</t>
  </si>
  <si>
    <t>230205025</t>
  </si>
  <si>
    <t>Montáž potrubí PE průměru do 110 mm návin nebo tyč, svařované na tupo nebo elektrospojkou Ø 32, tl. stěny 3,0 mm</t>
  </si>
  <si>
    <t>-1930719145</t>
  </si>
  <si>
    <t>WVN.FP503032W</t>
  </si>
  <si>
    <t>Trubka jednovrstvá PE 100 RC Wavin TS plyn SDR11 32x3,0 12m</t>
  </si>
  <si>
    <t>128</t>
  </si>
  <si>
    <t>1111589547</t>
  </si>
  <si>
    <t>230205055</t>
  </si>
  <si>
    <t>Montáž potrubí PE průměru do 110 mm návin nebo tyč, svařované na tupo nebo elektrospojkou Ø 110, tl. stěny 6,3 mm</t>
  </si>
  <si>
    <t>-1191079789</t>
  </si>
  <si>
    <t>WVN.FP203093W</t>
  </si>
  <si>
    <t>Trubka jednovrstvá PE 100 plyn SDR17 BK/YL110x6,3 100m</t>
  </si>
  <si>
    <t>-712650586</t>
  </si>
  <si>
    <t>230205125</t>
  </si>
  <si>
    <t>Montáž potrubí PE průměru přes 110 mm Ø 160, tl. stěny 9,1 mm</t>
  </si>
  <si>
    <t>-1719289506</t>
  </si>
  <si>
    <t>WVN.FP203122W</t>
  </si>
  <si>
    <t xml:space="preserve">Trubka jednovrstvá PE 100 plyn SDR17 BK/YL 160x9,1  12m</t>
  </si>
  <si>
    <t>814870396</t>
  </si>
  <si>
    <t>7*1,015 "Přepočtené koeficientem množství</t>
  </si>
  <si>
    <t>230205235</t>
  </si>
  <si>
    <t>Montáž trubních dílů PE průměru do 110 mm elektrotvarovky nebo svařované na tupo Ø 50, tl. stěny 4,6 mm</t>
  </si>
  <si>
    <t>-607610549</t>
  </si>
  <si>
    <t>NCL.670508511</t>
  </si>
  <si>
    <t>FRIALEN - BK d50, PE100, SDR11, PN16, záslepka, na tupo, dlouhá</t>
  </si>
  <si>
    <t>-407915231</t>
  </si>
  <si>
    <t>230205255</t>
  </si>
  <si>
    <t>Montáž trubních dílů PE průměru do 110 mm elektrotvarovky nebo svařované na tupo Ø 110, tl. stěny 6,3 mm</t>
  </si>
  <si>
    <t>-1998204182</t>
  </si>
  <si>
    <t>28615975</t>
  </si>
  <si>
    <t>elektrospojka SDR11 PE 100 PN16 D 110mm</t>
  </si>
  <si>
    <t>-1914632664</t>
  </si>
  <si>
    <t>NCL.131146517</t>
  </si>
  <si>
    <t>FRIALEN - BW45 d110, PE100, SDR17, PN10, koleno 45°, na tupo, dlouhé</t>
  </si>
  <si>
    <t>-1147795672</t>
  </si>
  <si>
    <t>NCL.671108517</t>
  </si>
  <si>
    <t>FRIALEN - BK d110, PE100, SDR17, PN10, záslepka, na tupo, dlouhá</t>
  </si>
  <si>
    <t>1930242256</t>
  </si>
  <si>
    <t>230220001</t>
  </si>
  <si>
    <t>Montáž příslušenství plynovodů zemní soupravy pro šoupátka</t>
  </si>
  <si>
    <t>-2024573306</t>
  </si>
  <si>
    <t>HWL.950205010001</t>
  </si>
  <si>
    <t>SOUPRAVA ZEMNÍ TELESKOPICKÁ E2/E3-1,07-1,5 50-100 (1,07-1,5m)</t>
  </si>
  <si>
    <t>-1165083667</t>
  </si>
  <si>
    <t>230220006</t>
  </si>
  <si>
    <t>Montáž příslušenství plynovodů poklopu litinového</t>
  </si>
  <si>
    <t>1380121059</t>
  </si>
  <si>
    <t>HWL.348100000000</t>
  </si>
  <si>
    <t xml:space="preserve">PODKLAD. DESKA  UNI UNI</t>
  </si>
  <si>
    <t>1560047615</t>
  </si>
  <si>
    <t>HWL.175500000000</t>
  </si>
  <si>
    <t>POKLOP ULIČNÍ PRO ŠOUPÁTKA PLYN</t>
  </si>
  <si>
    <t>223758988</t>
  </si>
  <si>
    <t>230220031</t>
  </si>
  <si>
    <t>Montáž příslušenství plynovodů čichačky na chráničku plynovodu</t>
  </si>
  <si>
    <t>2143826674</t>
  </si>
  <si>
    <t>SO-05.2 - STL plynovodní přípojky</t>
  </si>
  <si>
    <t>1935825796</t>
  </si>
  <si>
    <t>35*0,8*0,9</t>
  </si>
  <si>
    <t>2,0*1,5*1,2*7</t>
  </si>
  <si>
    <t>50,4*0,6 "Přepočtené koeficientem množství</t>
  </si>
  <si>
    <t>132251101</t>
  </si>
  <si>
    <t>Hloubení nezapažených rýh šířky do 800 mm strojně s urovnáním dna do předepsaného profilu a spádu v hornině třídy těžitelnosti I skupiny 3 do 20 m3</t>
  </si>
  <si>
    <t>-665421225</t>
  </si>
  <si>
    <t>50,4*0,3 "Přepočtené koeficientem množství</t>
  </si>
  <si>
    <t>-495494409</t>
  </si>
  <si>
    <t>50,4*0,1 "Přepočtené koeficientem množství</t>
  </si>
  <si>
    <t>-635330669</t>
  </si>
  <si>
    <t>12,6 + 4,9 - 5,04</t>
  </si>
  <si>
    <t>1255436530</t>
  </si>
  <si>
    <t>-897313010</t>
  </si>
  <si>
    <t>465735326</t>
  </si>
  <si>
    <t>-1904461560</t>
  </si>
  <si>
    <t>30,24+15,12+5,04 - 12,46-5,04</t>
  </si>
  <si>
    <t>2014989304</t>
  </si>
  <si>
    <t>35*0,8*0,45</t>
  </si>
  <si>
    <t>1045084260</t>
  </si>
  <si>
    <t>12,6*2 "Přepočtené koeficientem množství</t>
  </si>
  <si>
    <t>810644161</t>
  </si>
  <si>
    <t>35*0,8*0,1</t>
  </si>
  <si>
    <t>2,0*1,5*0,1*7</t>
  </si>
  <si>
    <t>1981674770</t>
  </si>
  <si>
    <t>212453867</t>
  </si>
  <si>
    <t>-606492373</t>
  </si>
  <si>
    <t>899911121</t>
  </si>
  <si>
    <t>Kluzné objímky (pojízdná sedla) pro zasunutí potrubí do chráničky výšky 41 mm vnějšího průměru potrubí do 183 mm</t>
  </si>
  <si>
    <t>2145669038</t>
  </si>
  <si>
    <t>899913104</t>
  </si>
  <si>
    <t>Koncové uzavírací manžety chrániček DN potrubí x DN chráničky DN 32 x 80</t>
  </si>
  <si>
    <t>1367602148</t>
  </si>
  <si>
    <t>89991912R</t>
  </si>
  <si>
    <t>Pilíř pro HUP a plynoměr na hranici pozemku (vnitř. rozměry 1300x500x2000 mm) vč. dvířek 1300x1400 mm na 4-hr. klíč z ocel. plechu;
základové kce z prostého betonu C 12/15</t>
  </si>
  <si>
    <t>1801786916</t>
  </si>
  <si>
    <t>-575952956</t>
  </si>
  <si>
    <t>699285117</t>
  </si>
  <si>
    <t>-283469858</t>
  </si>
  <si>
    <t>52*1,015 "Přepočtené koeficientem množství</t>
  </si>
  <si>
    <t>230205051</t>
  </si>
  <si>
    <t>Montáž potrubí PE průměru do 110 mm návin nebo tyč, svařované na tupo nebo elektrospojkou Ø 90, tl. stěny 5,2 mm</t>
  </si>
  <si>
    <t>-893661470</t>
  </si>
  <si>
    <t>WVN.FP203082W</t>
  </si>
  <si>
    <t xml:space="preserve">Trubka jednovrstvá PE 100 plyn SDR17 BK/YL 90x5,2    12m</t>
  </si>
  <si>
    <t>-229483458</t>
  </si>
  <si>
    <t>4,8*1,015 "Přepočtené koeficientem množství</t>
  </si>
  <si>
    <t>230205225</t>
  </si>
  <si>
    <t>Montáž trubních dílů PE průměru do 110 mm elektrotvarovky nebo svařované na tupo Ø 32, tl. stěny 3,0 mm</t>
  </si>
  <si>
    <t>-1495943595</t>
  </si>
  <si>
    <t>NCL.612580</t>
  </si>
  <si>
    <t>FRIALEN - USTN d32 / R 1", PE100, SDR11, přechodový kus PE-HD / ocel vnější závit, elektro</t>
  </si>
  <si>
    <t>-931096545</t>
  </si>
  <si>
    <t>NCL.612682</t>
  </si>
  <si>
    <t>FRIALEN - MB d 32, PE100, SDR11, spojka s lehce vyrazitelným dorazem, elektro</t>
  </si>
  <si>
    <t>744342474</t>
  </si>
  <si>
    <t>NCL.612093</t>
  </si>
  <si>
    <t>FRIALEN - W90 d32, PE100, SDR11, koleno 90°, elektro</t>
  </si>
  <si>
    <t>-1951447472</t>
  </si>
  <si>
    <t>-1850700983</t>
  </si>
  <si>
    <t>-365460010</t>
  </si>
  <si>
    <t>-1208660272</t>
  </si>
  <si>
    <t>NCL.612637</t>
  </si>
  <si>
    <t>FRIALEN - DAA d110 / d32, PE100, SDR11, navrtávací odbočkový T-kus, bez spojky, elektro (615661)</t>
  </si>
  <si>
    <t>-894670208</t>
  </si>
  <si>
    <t>-1004311254</t>
  </si>
  <si>
    <t>230230016</t>
  </si>
  <si>
    <t>Tlakové zkoušky hlavní vzduchem 0,6 MPa DN 50</t>
  </si>
  <si>
    <t>-1687867169</t>
  </si>
  <si>
    <t>D.4 - Veřejné osvětlení, datové rozvody</t>
  </si>
  <si>
    <t>SO 06 - Veřejné osvětlení, datové rozvody</t>
  </si>
  <si>
    <t>STUDIO A s.r.o. Pelhřimov</t>
  </si>
  <si>
    <t>16853032</t>
  </si>
  <si>
    <t>Ing. Oldřich Ira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</si>
  <si>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</si>
  <si>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M-21 - Elektromontáže</t>
  </si>
  <si>
    <t>743 - Elektromontáže - hrubá montáž</t>
  </si>
  <si>
    <t>744 - Elektromontáže - montáž vodičů měděných</t>
  </si>
  <si>
    <t>746 - Elektromontáže - soubory pro vodiče</t>
  </si>
  <si>
    <t>747 - Elektromontáže - kompletace rozvodů</t>
  </si>
  <si>
    <t>748 - Elektromontáže - osvětlovací zařízení a svítidla</t>
  </si>
  <si>
    <t>PSV - Práce a dodávky PSV</t>
  </si>
  <si>
    <t>46-M - Zemní práce při extr.mont.pracích</t>
  </si>
  <si>
    <t xml:space="preserve">    21-M - Elektromontáže</t>
  </si>
  <si>
    <t>HZS - Hodinové zúčtovací sazby</t>
  </si>
  <si>
    <t>OST - Ostatní</t>
  </si>
  <si>
    <t>M-21</t>
  </si>
  <si>
    <t>Elektromontáže</t>
  </si>
  <si>
    <t>210290891</t>
  </si>
  <si>
    <t>Doplnění orientačních štítků na kabel (při revizi)</t>
  </si>
  <si>
    <t>2132011206</t>
  </si>
  <si>
    <t>735</t>
  </si>
  <si>
    <t>Štítek na kabel</t>
  </si>
  <si>
    <t>1534133458</t>
  </si>
  <si>
    <t>743</t>
  </si>
  <si>
    <t>Elektromontáže - hrubá montáž</t>
  </si>
  <si>
    <t>743131217</t>
  </si>
  <si>
    <t>Montáž trubka ochranná do krabic plastová tuhá D do 90 mm uložená volně</t>
  </si>
  <si>
    <t>-155660403</t>
  </si>
  <si>
    <t>345713640</t>
  </si>
  <si>
    <t>trubka elektroinstalační ohebná Kopodur, HDPE KD 09090</t>
  </si>
  <si>
    <t>-1241135304</t>
  </si>
  <si>
    <t>743612111</t>
  </si>
  <si>
    <t>Montáž vodič uzemňovací FeZn pásek průřezu do 120 mm2v městské zástavbě v zemi</t>
  </si>
  <si>
    <t>-26661501</t>
  </si>
  <si>
    <t>354420620</t>
  </si>
  <si>
    <t>pás zemnící 30 x 4 mm FeZn</t>
  </si>
  <si>
    <t>-833624969</t>
  </si>
  <si>
    <t>743612121</t>
  </si>
  <si>
    <t>Montáž vodič uzemňovací drát nebo lano D do 10 mm v městské zástavbě</t>
  </si>
  <si>
    <t>1433803068</t>
  </si>
  <si>
    <t>156152350</t>
  </si>
  <si>
    <t>drát kruhový pozinkovaný měkký 11343 D10,00 mm</t>
  </si>
  <si>
    <t>-1870835044</t>
  </si>
  <si>
    <t>743622200</t>
  </si>
  <si>
    <t>Montáž svorka hromosvodná typ ST, SJ, SK, SZ, SR01, 02 se 3 šrouby</t>
  </si>
  <si>
    <t>-1053744554</t>
  </si>
  <si>
    <t>354419860</t>
  </si>
  <si>
    <t xml:space="preserve">svorka odbočovací a spojovací SR 2a pro pásek 30x4 mm    FeZn</t>
  </si>
  <si>
    <t>-627889266</t>
  </si>
  <si>
    <t>354419960</t>
  </si>
  <si>
    <t xml:space="preserve">svorka odbočovací a spojovací SR 3a pro spojování kruhových a páskových vodičů    FeZn</t>
  </si>
  <si>
    <t>599699817</t>
  </si>
  <si>
    <t>354418950</t>
  </si>
  <si>
    <t>svorka připojovací SP1 k připojení kovových částí</t>
  </si>
  <si>
    <t>684557241</t>
  </si>
  <si>
    <t>744</t>
  </si>
  <si>
    <t>Elektromontáže - montáž vodičů měděných</t>
  </si>
  <si>
    <t>1257427009</t>
  </si>
  <si>
    <t>KABEL CYKY-J 5x2,5, M</t>
  </si>
  <si>
    <t>630795602</t>
  </si>
  <si>
    <t>744431100</t>
  </si>
  <si>
    <t>Montáž kabel Cu sk.1 do 1 kV do 0,40 kg uložený volně</t>
  </si>
  <si>
    <t>-527862778</t>
  </si>
  <si>
    <t>744431300</t>
  </si>
  <si>
    <t>Montáž kabel Cu sk.1 do 1 kV do 1,00 kg uložený volně</t>
  </si>
  <si>
    <t>812137232</t>
  </si>
  <si>
    <t>341110760</t>
  </si>
  <si>
    <t>kabel silový s Cu jádrem CYKY 4x10 mm2</t>
  </si>
  <si>
    <t>-620703733</t>
  </si>
  <si>
    <t>746</t>
  </si>
  <si>
    <t>Elektromontáže - soubory pro vodiče</t>
  </si>
  <si>
    <t>746413440</t>
  </si>
  <si>
    <t>Ukončení kabelů 4x16 mm2 smršťovací záklopkou nebo páskem bez letování</t>
  </si>
  <si>
    <t>1136381044</t>
  </si>
  <si>
    <t>746513721</t>
  </si>
  <si>
    <t>Propojení kabel celoplastový spojkou venkovní smršťovací do 1 kV SVCZ 4x10-16 mm2</t>
  </si>
  <si>
    <t>-1310416814</t>
  </si>
  <si>
    <t>354360210R</t>
  </si>
  <si>
    <t>spojka kabelová smršťovaná přímé do 1kV 91-AH 21S 4x6 - 25</t>
  </si>
  <si>
    <t>-108778499</t>
  </si>
  <si>
    <t>747</t>
  </si>
  <si>
    <t>Elektromontáže - kompletace rozvodů</t>
  </si>
  <si>
    <t>747219510</t>
  </si>
  <si>
    <t>Montáž pojistka - patrona do 60 A se styčným kroužkem se zapojením vodičů</t>
  </si>
  <si>
    <t>1991773568</t>
  </si>
  <si>
    <t>345234150</t>
  </si>
  <si>
    <t>vložka pojistková E27 normální 2410 6A</t>
  </si>
  <si>
    <t>906374893</t>
  </si>
  <si>
    <t>345236010</t>
  </si>
  <si>
    <t>kroužek styčný porcelánový E27 2510 6A</t>
  </si>
  <si>
    <t>-2000789107</t>
  </si>
  <si>
    <t>748</t>
  </si>
  <si>
    <t>Elektromontáže - osvětlovací zařízení a svítidla</t>
  </si>
  <si>
    <t>svítidlo Streetlight 11 mini LED ST 1,2a 59,8W</t>
  </si>
  <si>
    <t>1049954965</t>
  </si>
  <si>
    <t>748711200</t>
  </si>
  <si>
    <t>Montáž stožár osvětlení parkový ocelový</t>
  </si>
  <si>
    <t>1969238061</t>
  </si>
  <si>
    <t>stožár kuželový FLERET STK 76/60/3</t>
  </si>
  <si>
    <t>-591215804</t>
  </si>
  <si>
    <t>ochranná plastová manžeta OMP 159</t>
  </si>
  <si>
    <t>-1946218314</t>
  </si>
  <si>
    <t>stožárové pouzdro SP250/1000</t>
  </si>
  <si>
    <t>1374405312</t>
  </si>
  <si>
    <t>748741000</t>
  </si>
  <si>
    <t>Montáž elektrovýzbroj stožáru 1 okruh</t>
  </si>
  <si>
    <t>1690860639</t>
  </si>
  <si>
    <t>345121000R</t>
  </si>
  <si>
    <t>stožárová svorkovnice 16/1</t>
  </si>
  <si>
    <t>1029952406</t>
  </si>
  <si>
    <t>PSV</t>
  </si>
  <si>
    <t>Práce a dodávky PSV</t>
  </si>
  <si>
    <t>46-M</t>
  </si>
  <si>
    <t>Zemní práce při extr.mont.pracích</t>
  </si>
  <si>
    <t>Skládkovné</t>
  </si>
  <si>
    <t>-668703631</t>
  </si>
  <si>
    <t>460010022</t>
  </si>
  <si>
    <t>Vytyčení trasy vedení kabelového podzemního podél silnice</t>
  </si>
  <si>
    <t>km</t>
  </si>
  <si>
    <t>1565230939</t>
  </si>
  <si>
    <t>460050703</t>
  </si>
  <si>
    <t>Hloubení nezapažených jam pro stožáry veřejného osvětlení ručně v hornině tř 3</t>
  </si>
  <si>
    <t>1651486609</t>
  </si>
  <si>
    <t>460080014</t>
  </si>
  <si>
    <t>Základové konstrukce z monolitického betonu C 16/20 bez bednění</t>
  </si>
  <si>
    <t>-63449103</t>
  </si>
  <si>
    <t>460120013</t>
  </si>
  <si>
    <t>Zásyp jam ručně v hornině třídy 3</t>
  </si>
  <si>
    <t>-1627534689</t>
  </si>
  <si>
    <t>460171322</t>
  </si>
  <si>
    <t>Hloubení nezapažených kabelových rýh strojně včetně urovnání dna s přemístěním výkopku do vzdálenosti 3 m od okraje jámy nebo s naložením na dopravní prostředek šířky 50 cm hloubky 120 cm v hornině třídy těžitelnosti I skupiny 3</t>
  </si>
  <si>
    <t>-2037984213</t>
  </si>
  <si>
    <t>460300001</t>
  </si>
  <si>
    <t>Zásyp jam strojně s uložením výkopku ve vrstvách včetně zhutnění a urovnání povrchu v zástavbě</t>
  </si>
  <si>
    <t>-875328800</t>
  </si>
  <si>
    <t>460421082</t>
  </si>
  <si>
    <t>Kabelové lože včetně podsypu, zhutnění a urovnání povrchu z písku nebo štěrkopísku tloušťky 5 cm nad kabel zakryté plastovou fólií, šířky lože přes 25 do 50 cm</t>
  </si>
  <si>
    <t>-217388592</t>
  </si>
  <si>
    <t>460510054</t>
  </si>
  <si>
    <t>Kabelové prostupy, kanály a multikanály kabelové prostupy z trub plastových včetně osazení, utěsnění a spárování do rýhy, bez výkopových prací bez obsypu, vnitřního průměru do 10 cm</t>
  </si>
  <si>
    <t>2134041465</t>
  </si>
  <si>
    <t>28618158</t>
  </si>
  <si>
    <t>Chránička HDPE pro optický kabel 40 mm</t>
  </si>
  <si>
    <t>1104401554</t>
  </si>
  <si>
    <t>460600061</t>
  </si>
  <si>
    <t>Odvoz suti a vybouraných hmot do 1 km</t>
  </si>
  <si>
    <t>-1356285210</t>
  </si>
  <si>
    <t>460600071</t>
  </si>
  <si>
    <t>Přemístění (odvoz) horniny, suti a vybouraných hmot odvoz suti a vybouraných hmot Příplatek k ceně za každý další i započatý 1 km</t>
  </si>
  <si>
    <t>-327026184</t>
  </si>
  <si>
    <t>460620013</t>
  </si>
  <si>
    <t>Provizorní úprava terénu se zhutněním, v hornině tř 3</t>
  </si>
  <si>
    <t>-995537051</t>
  </si>
  <si>
    <t>21-M</t>
  </si>
  <si>
    <t>210100258</t>
  </si>
  <si>
    <t>Ukončení kabelů smršťovací záklopkou nebo páskou se zapojením bez letování počtu a průřezu žil do 5 x 1,5 až 4 mm2</t>
  </si>
  <si>
    <t>-133583198</t>
  </si>
  <si>
    <t>210202016</t>
  </si>
  <si>
    <t>Montáž svítidel výbojkových se zapojením vodičů průmyslových nebo venkovních na sloupek parkových</t>
  </si>
  <si>
    <t>1123594329</t>
  </si>
  <si>
    <t>HZS</t>
  </si>
  <si>
    <t>Hodinové zúčtovací sazby</t>
  </si>
  <si>
    <t>HZS4211</t>
  </si>
  <si>
    <t>Hodinová zúčtovací sazba revizní technik</t>
  </si>
  <si>
    <t>hod</t>
  </si>
  <si>
    <t>262144</t>
  </si>
  <si>
    <t>1779542100</t>
  </si>
  <si>
    <t>HZS4221</t>
  </si>
  <si>
    <t>Hodinová zúčtovací sazba geodet</t>
  </si>
  <si>
    <t>-339341250</t>
  </si>
  <si>
    <t>OST</t>
  </si>
  <si>
    <t>Ostatní</t>
  </si>
  <si>
    <t>06</t>
  </si>
  <si>
    <t>Montážní plošina NP 13</t>
  </si>
  <si>
    <t>h</t>
  </si>
  <si>
    <t>1833327055</t>
  </si>
  <si>
    <t>09</t>
  </si>
  <si>
    <t>Auto nákladní do 3,5t</t>
  </si>
  <si>
    <t>-1896211238</t>
  </si>
  <si>
    <t>…</t>
  </si>
  <si>
    <t>640819890</t>
  </si>
  <si>
    <t>043002000</t>
  </si>
  <si>
    <t>Zkoušky a ostatní měření</t>
  </si>
  <si>
    <t>-1408939121</t>
  </si>
  <si>
    <t>D.5 - Veřejná zeleň</t>
  </si>
  <si>
    <t>111301111</t>
  </si>
  <si>
    <t>Sejmutí drnu tl. do 100 mm, v jakékoliv ploše</t>
  </si>
  <si>
    <t>CS ÚRS 2022 02</t>
  </si>
  <si>
    <t>-1787158550</t>
  </si>
  <si>
    <t>https://podminky.urs.cz/item/CS_URS_2022_02/111301111</t>
  </si>
  <si>
    <t>119005151</t>
  </si>
  <si>
    <t>Vytyčení výsadeb s rozmístěním rostlin dle projektové dokumentace solitérních do 10 kusů</t>
  </si>
  <si>
    <t>618505477</t>
  </si>
  <si>
    <t>https://podminky.urs.cz/item/CS_URS_2022_02/119005151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</si>
  <si>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</si>
  <si>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</si>
  <si>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-1292495160</t>
  </si>
  <si>
    <t>https://podminky.urs.cz/item/CS_URS_2022_02/181111121</t>
  </si>
  <si>
    <t>181411121</t>
  </si>
  <si>
    <t>Založení trávníku na půdě předem připravené plochy do 1000 m2 výsevem včetně utažení lučního v rovině nebo na svahu do 1:5</t>
  </si>
  <si>
    <t>-898136815</t>
  </si>
  <si>
    <t>https://podminky.urs.cz/item/CS_URS_2022_02/181411121</t>
  </si>
  <si>
    <t>00572470</t>
  </si>
  <si>
    <t>osivo směs travní univerzál</t>
  </si>
  <si>
    <t>484882979</t>
  </si>
  <si>
    <t>138*0,02 'Přepočtené koeficientem množství</t>
  </si>
  <si>
    <t>183101221</t>
  </si>
  <si>
    <t>Hloubení jamek pro vysazování rostlin v zemině tř.1 až 4 s výměnou půdy z 50% v rovině nebo na svahu do 1:5, objemu přes 0,40 do 1,00 m3</t>
  </si>
  <si>
    <t>-899357257</t>
  </si>
  <si>
    <t>https://podminky.urs.cz/item/CS_URS_2022_02/183101221</t>
  </si>
  <si>
    <t>10321100</t>
  </si>
  <si>
    <t>zahradní substrát pro výsadbu VL</t>
  </si>
  <si>
    <t>1580802347</t>
  </si>
  <si>
    <t>3*0,5 'Přepočtené koeficientem množství</t>
  </si>
  <si>
    <t>184102115</t>
  </si>
  <si>
    <t>Výsadba dřeviny s balem do předem vyhloubené jamky se zalitím v rovině nebo na svahu do 1:5, při průměru balu přes 500 do 600 mm</t>
  </si>
  <si>
    <t>-676432640</t>
  </si>
  <si>
    <t>https://podminky.urs.cz/item/CS_URS_2022_02/184102115</t>
  </si>
  <si>
    <t>Dřevina dle specifikace Elaeagnus angustifolia, velikost ok 12-14, výška 2,5m</t>
  </si>
  <si>
    <t>-170974745</t>
  </si>
  <si>
    <t>184215132</t>
  </si>
  <si>
    <t>Ukotvení dřeviny kůly třemi kůly, délky přes 1 do 2 m</t>
  </si>
  <si>
    <t>-2103146508</t>
  </si>
  <si>
    <t>https://podminky.urs.cz/item/CS_URS_2022_02/184215132</t>
  </si>
  <si>
    <t>184816122</t>
  </si>
  <si>
    <t>Hnojivo dle specifikace např. SILVAMIX FORTE balení kbelík 1kg, množství 10ks tablet na 1strom</t>
  </si>
  <si>
    <t>bal</t>
  </si>
  <si>
    <t>-1528756990</t>
  </si>
  <si>
    <t>60591253</t>
  </si>
  <si>
    <t>kůl vyvazovací dřevěný impregnovaný D 8cm dl 2m</t>
  </si>
  <si>
    <t>1377022803</t>
  </si>
  <si>
    <t>3*3 'Přepočtené koeficientem množství</t>
  </si>
  <si>
    <t>184501141</t>
  </si>
  <si>
    <t>Zhotovení obalu kmene z rákosové nebo kokosové rohože v rovině nebo na svahu do 1:5</t>
  </si>
  <si>
    <t>657263706</t>
  </si>
  <si>
    <t>https://podminky.urs.cz/item/CS_URS_2022_02/184501141</t>
  </si>
  <si>
    <t>uvažovan průměr 200mm</t>
  </si>
  <si>
    <t>plocha rohože = obvod kruhu * výška (1,2m)</t>
  </si>
  <si>
    <t>3ks rohoží na stromy</t>
  </si>
  <si>
    <t>3*(2*3,14*0,2)*1,2</t>
  </si>
  <si>
    <t>61894001</t>
  </si>
  <si>
    <t>rákos ohradový neloupaný 60x120cm</t>
  </si>
  <si>
    <t>-537108040</t>
  </si>
  <si>
    <t>4,522*1,1 'Přepočtené koeficientem množství</t>
  </si>
  <si>
    <t>184801121</t>
  </si>
  <si>
    <t>Ošetření vysazených dřevin solitérních v rovině nebo na svahu do 1:5</t>
  </si>
  <si>
    <t>1303467350</t>
  </si>
  <si>
    <t>https://podminky.urs.cz/item/CS_URS_2022_02/184801121</t>
  </si>
  <si>
    <t>184813511</t>
  </si>
  <si>
    <t>Chemické odplevelení půdy před založením kultury, trávníku nebo zpevněných ploch ručně o jakékoli výměře postřikem na široko v rovině nebo na svahu do 1:5</t>
  </si>
  <si>
    <t>-1129513849</t>
  </si>
  <si>
    <t>https://podminky.urs.cz/item/CS_URS_2022_02/184813511</t>
  </si>
  <si>
    <t>184816112</t>
  </si>
  <si>
    <t>Hnojení sazenic vápenatými hnojivy v množství přes 1,0 do 2,0 kg k jedné sazenici</t>
  </si>
  <si>
    <t>-1029956705</t>
  </si>
  <si>
    <t>https://podminky.urs.cz/item/CS_URS_2022_02/184816112</t>
  </si>
  <si>
    <t>004</t>
  </si>
  <si>
    <t>Půdní kondicionér Terracottem, balení 5kg</t>
  </si>
  <si>
    <t>-1847978583</t>
  </si>
  <si>
    <t>Zalití rostlin vodou plochy jednotlivě přes 20 m2</t>
  </si>
  <si>
    <t>-810444957</t>
  </si>
  <si>
    <t>https://podminky.urs.cz/item/CS_URS_2022_02/185804312</t>
  </si>
  <si>
    <t>3* (50l/strom), 3stromy celkem</t>
  </si>
  <si>
    <t>(3*50*0,001)*3</t>
  </si>
  <si>
    <t>185851121</t>
  </si>
  <si>
    <t>Dovoz vody pro zálivku rostlin na vzdálenost do 1000 m</t>
  </si>
  <si>
    <t>1994127845</t>
  </si>
  <si>
    <t>https://podminky.urs.cz/item/CS_URS_2022_02/185851121</t>
  </si>
  <si>
    <t>998231311</t>
  </si>
  <si>
    <t>Přesun hmot pro sadovnické a krajinářské úpravy - strojně dopravní vzdálenost do 5000 m</t>
  </si>
  <si>
    <t>-1299819439</t>
  </si>
  <si>
    <t>https://podminky.urs.cz/item/CS_URS_2022_02/998231311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</si>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</sst>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horizontal="right" vertical="center"/>
    </xf>
    <xf numFmtId="4" fontId="16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horizontal="right" vertical="center"/>
    </xf>
    <xf numFmtId="4" fontId="28" fillId="0" borderId="0" xfId="0" applyNumberFormat="1" applyFont="1" applyBorder="1" applyAlignment="1" applyProtection="1">
      <alignment horizontal="right"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</xf>
    <xf numFmtId="4" fontId="1" fillId="0" borderId="0" xfId="0" applyNumberFormat="1" applyFont="1" applyBorder="1" applyAlignment="1" applyProtection="1">
      <alignment horizontal="righ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33" fillId="0" borderId="13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vertical="center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4" fontId="23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13202111" TargetMode="External" /><Relationship Id="rId2" Type="http://schemas.openxmlformats.org/officeDocument/2006/relationships/hyperlink" Target="https://podminky.urs.cz/item/CS_URS_2022_01/121151125" TargetMode="External" /><Relationship Id="rId3" Type="http://schemas.openxmlformats.org/officeDocument/2006/relationships/hyperlink" Target="https://podminky.urs.cz/item/CS_URS_2022_01/129001101" TargetMode="External" /><Relationship Id="rId4" Type="http://schemas.openxmlformats.org/officeDocument/2006/relationships/hyperlink" Target="https://podminky.urs.cz/item/CS_URS_2022_01/122252205" TargetMode="External" /><Relationship Id="rId5" Type="http://schemas.openxmlformats.org/officeDocument/2006/relationships/hyperlink" Target="https://podminky.urs.cz/item/CS_URS_2022_01/122452205" TargetMode="External" /><Relationship Id="rId6" Type="http://schemas.openxmlformats.org/officeDocument/2006/relationships/hyperlink" Target="https://podminky.urs.cz/item/CS_URS_2022_01/132351102" TargetMode="External" /><Relationship Id="rId7" Type="http://schemas.openxmlformats.org/officeDocument/2006/relationships/hyperlink" Target="https://podminky.urs.cz/item/CS_URS_2022_01/133354101" TargetMode="External" /><Relationship Id="rId8" Type="http://schemas.openxmlformats.org/officeDocument/2006/relationships/hyperlink" Target="https://podminky.urs.cz/item/CS_URS_2022_01/162551108" TargetMode="External" /><Relationship Id="rId9" Type="http://schemas.openxmlformats.org/officeDocument/2006/relationships/hyperlink" Target="https://podminky.urs.cz/item/CS_URS_2022_01/162751117" TargetMode="External" /><Relationship Id="rId10" Type="http://schemas.openxmlformats.org/officeDocument/2006/relationships/hyperlink" Target="https://podminky.urs.cz/item/CS_URS_2022_01/162751119" TargetMode="External" /><Relationship Id="rId11" Type="http://schemas.openxmlformats.org/officeDocument/2006/relationships/hyperlink" Target="https://podminky.urs.cz/item/CS_URS_2022_01/171201221" TargetMode="External" /><Relationship Id="rId12" Type="http://schemas.openxmlformats.org/officeDocument/2006/relationships/hyperlink" Target="https://podminky.urs.cz/item/CS_URS_2022_01/171152112" TargetMode="External" /><Relationship Id="rId13" Type="http://schemas.openxmlformats.org/officeDocument/2006/relationships/hyperlink" Target="https://podminky.urs.cz/item/CS_URS_2022_01/171152111" TargetMode="External" /><Relationship Id="rId14" Type="http://schemas.openxmlformats.org/officeDocument/2006/relationships/hyperlink" Target="https://podminky.urs.cz/item/CS_URS_2022_01/171251201" TargetMode="External" /><Relationship Id="rId15" Type="http://schemas.openxmlformats.org/officeDocument/2006/relationships/hyperlink" Target="https://podminky.urs.cz/item/CS_URS_2022_01/174101101" TargetMode="External" /><Relationship Id="rId16" Type="http://schemas.openxmlformats.org/officeDocument/2006/relationships/hyperlink" Target="https://podminky.urs.cz/item/CS_URS_2022_01/181351103" TargetMode="External" /><Relationship Id="rId17" Type="http://schemas.openxmlformats.org/officeDocument/2006/relationships/hyperlink" Target="https://podminky.urs.cz/item/CS_URS_2022_01/182351023" TargetMode="External" /><Relationship Id="rId18" Type="http://schemas.openxmlformats.org/officeDocument/2006/relationships/hyperlink" Target="https://podminky.urs.cz/item/CS_URS_2022_01/182251101" TargetMode="External" /><Relationship Id="rId19" Type="http://schemas.openxmlformats.org/officeDocument/2006/relationships/hyperlink" Target="https://podminky.urs.cz/item/CS_URS_2022_01/181411131" TargetMode="External" /><Relationship Id="rId20" Type="http://schemas.openxmlformats.org/officeDocument/2006/relationships/hyperlink" Target="https://podminky.urs.cz/item/CS_URS_2022_01/181411132" TargetMode="External" /><Relationship Id="rId21" Type="http://schemas.openxmlformats.org/officeDocument/2006/relationships/hyperlink" Target="https://podminky.urs.cz/item/CS_URS_2022_01/185804312" TargetMode="External" /><Relationship Id="rId22" Type="http://schemas.openxmlformats.org/officeDocument/2006/relationships/hyperlink" Target="https://podminky.urs.cz/item/CS_URS_2022_01/181951111" TargetMode="External" /><Relationship Id="rId23" Type="http://schemas.openxmlformats.org/officeDocument/2006/relationships/hyperlink" Target="https://podminky.urs.cz/item/CS_URS_2022_01/181951112" TargetMode="External" /><Relationship Id="rId24" Type="http://schemas.openxmlformats.org/officeDocument/2006/relationships/hyperlink" Target="https://podminky.urs.cz/item/CS_URS_2022_01/211561111" TargetMode="External" /><Relationship Id="rId25" Type="http://schemas.openxmlformats.org/officeDocument/2006/relationships/hyperlink" Target="https://podminky.urs.cz/item/CS_URS_2022_01/212752101" TargetMode="External" /><Relationship Id="rId26" Type="http://schemas.openxmlformats.org/officeDocument/2006/relationships/hyperlink" Target="https://podminky.urs.cz/item/CS_URS_2022_01/452112121" TargetMode="External" /><Relationship Id="rId27" Type="http://schemas.openxmlformats.org/officeDocument/2006/relationships/hyperlink" Target="https://podminky.urs.cz/item/CS_URS_2022_01/564851113" TargetMode="External" /><Relationship Id="rId28" Type="http://schemas.openxmlformats.org/officeDocument/2006/relationships/hyperlink" Target="https://podminky.urs.cz/item/CS_URS_2022_01/564861112" TargetMode="External" /><Relationship Id="rId29" Type="http://schemas.openxmlformats.org/officeDocument/2006/relationships/hyperlink" Target="https://podminky.urs.cz/item/CS_URS_2022_01/564962111" TargetMode="External" /><Relationship Id="rId30" Type="http://schemas.openxmlformats.org/officeDocument/2006/relationships/hyperlink" Target="https://podminky.urs.cz/item/CS_URS_2022_01/573411103" TargetMode="External" /><Relationship Id="rId31" Type="http://schemas.openxmlformats.org/officeDocument/2006/relationships/hyperlink" Target="https://podminky.urs.cz/item/CS_URS_2022_01/573411104" TargetMode="External" /><Relationship Id="rId32" Type="http://schemas.openxmlformats.org/officeDocument/2006/relationships/hyperlink" Target="https://podminky.urs.cz/item/CS_URS_2022_01/574381112" TargetMode="External" /><Relationship Id="rId33" Type="http://schemas.openxmlformats.org/officeDocument/2006/relationships/hyperlink" Target="https://podminky.urs.cz/item/CS_URS_2022_01/577134221" TargetMode="External" /><Relationship Id="rId34" Type="http://schemas.openxmlformats.org/officeDocument/2006/relationships/hyperlink" Target="https://podminky.urs.cz/item/CS_URS_2022_01/596211113" TargetMode="External" /><Relationship Id="rId35" Type="http://schemas.openxmlformats.org/officeDocument/2006/relationships/hyperlink" Target="https://podminky.urs.cz/item/CS_URS_2022_01/895941343" TargetMode="External" /><Relationship Id="rId36" Type="http://schemas.openxmlformats.org/officeDocument/2006/relationships/hyperlink" Target="https://podminky.urs.cz/item/CS_URS_2022_01/895941361" TargetMode="External" /><Relationship Id="rId37" Type="http://schemas.openxmlformats.org/officeDocument/2006/relationships/hyperlink" Target="https://podminky.urs.cz/item/CS_URS_2022_01/895941362" TargetMode="External" /><Relationship Id="rId38" Type="http://schemas.openxmlformats.org/officeDocument/2006/relationships/hyperlink" Target="https://podminky.urs.cz/item/CS_URS_2022_01/895941366" TargetMode="External" /><Relationship Id="rId39" Type="http://schemas.openxmlformats.org/officeDocument/2006/relationships/hyperlink" Target="https://podminky.urs.cz/item/CS_URS_2022_01/899204112" TargetMode="External" /><Relationship Id="rId40" Type="http://schemas.openxmlformats.org/officeDocument/2006/relationships/hyperlink" Target="https://podminky.urs.cz/item/CS_URS_2022_01/899331111" TargetMode="External" /><Relationship Id="rId41" Type="http://schemas.openxmlformats.org/officeDocument/2006/relationships/hyperlink" Target="https://podminky.urs.cz/item/CS_URS_2022_01/914111111" TargetMode="External" /><Relationship Id="rId42" Type="http://schemas.openxmlformats.org/officeDocument/2006/relationships/hyperlink" Target="https://podminky.urs.cz/item/CS_URS_2022_01/914511112" TargetMode="External" /><Relationship Id="rId43" Type="http://schemas.openxmlformats.org/officeDocument/2006/relationships/hyperlink" Target="https://podminky.urs.cz/item/CS_URS_2022_01/915121122" TargetMode="External" /><Relationship Id="rId44" Type="http://schemas.openxmlformats.org/officeDocument/2006/relationships/hyperlink" Target="https://podminky.urs.cz/item/CS_URS_2022_01/915223121" TargetMode="External" /><Relationship Id="rId45" Type="http://schemas.openxmlformats.org/officeDocument/2006/relationships/hyperlink" Target="https://podminky.urs.cz/item/CS_URS_2022_01/915611111" TargetMode="External" /><Relationship Id="rId46" Type="http://schemas.openxmlformats.org/officeDocument/2006/relationships/hyperlink" Target="https://podminky.urs.cz/item/CS_URS_2022_01/916131213" TargetMode="External" /><Relationship Id="rId47" Type="http://schemas.openxmlformats.org/officeDocument/2006/relationships/hyperlink" Target="https://podminky.urs.cz/item/CS_URS_2022_01/916231213" TargetMode="External" /><Relationship Id="rId48" Type="http://schemas.openxmlformats.org/officeDocument/2006/relationships/hyperlink" Target="https://podminky.urs.cz/item/CS_URS_2022_01/919726122" TargetMode="External" /><Relationship Id="rId49" Type="http://schemas.openxmlformats.org/officeDocument/2006/relationships/hyperlink" Target="https://podminky.urs.cz/item/CS_URS_2022_01/919731123" TargetMode="External" /><Relationship Id="rId50" Type="http://schemas.openxmlformats.org/officeDocument/2006/relationships/hyperlink" Target="https://podminky.urs.cz/item/CS_URS_2022_01/997221571" TargetMode="External" /><Relationship Id="rId51" Type="http://schemas.openxmlformats.org/officeDocument/2006/relationships/hyperlink" Target="https://podminky.urs.cz/item/CS_URS_2022_01/997221579" TargetMode="External" /><Relationship Id="rId52" Type="http://schemas.openxmlformats.org/officeDocument/2006/relationships/hyperlink" Target="https://podminky.urs.cz/item/CS_URS_2022_01/998225111" TargetMode="External" /><Relationship Id="rId53" Type="http://schemas.openxmlformats.org/officeDocument/2006/relationships/hyperlink" Target="https://podminky.urs.cz/item/CS_URS_2022_01/011103000" TargetMode="External" /><Relationship Id="rId54" Type="http://schemas.openxmlformats.org/officeDocument/2006/relationships/hyperlink" Target="https://podminky.urs.cz/item/CS_URS_2022_01/012203000" TargetMode="External" /><Relationship Id="rId55" Type="http://schemas.openxmlformats.org/officeDocument/2006/relationships/hyperlink" Target="https://podminky.urs.cz/item/CS_URS_2022_01/013254000" TargetMode="External" /><Relationship Id="rId56" Type="http://schemas.openxmlformats.org/officeDocument/2006/relationships/hyperlink" Target="https://podminky.urs.cz/item/CS_URS_2022_01/053002000" TargetMode="External" /><Relationship Id="rId5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301111" TargetMode="External" /><Relationship Id="rId2" Type="http://schemas.openxmlformats.org/officeDocument/2006/relationships/hyperlink" Target="https://podminky.urs.cz/item/CS_URS_2022_02/119005151" TargetMode="External" /><Relationship Id="rId3" Type="http://schemas.openxmlformats.org/officeDocument/2006/relationships/hyperlink" Target="https://podminky.urs.cz/item/CS_URS_2022_02/181111121" TargetMode="External" /><Relationship Id="rId4" Type="http://schemas.openxmlformats.org/officeDocument/2006/relationships/hyperlink" Target="https://podminky.urs.cz/item/CS_URS_2022_02/181411121" TargetMode="External" /><Relationship Id="rId5" Type="http://schemas.openxmlformats.org/officeDocument/2006/relationships/hyperlink" Target="https://podminky.urs.cz/item/CS_URS_2022_02/183101221" TargetMode="External" /><Relationship Id="rId6" Type="http://schemas.openxmlformats.org/officeDocument/2006/relationships/hyperlink" Target="https://podminky.urs.cz/item/CS_URS_2022_02/184102115" TargetMode="External" /><Relationship Id="rId7" Type="http://schemas.openxmlformats.org/officeDocument/2006/relationships/hyperlink" Target="https://podminky.urs.cz/item/CS_URS_2022_02/184215132" TargetMode="External" /><Relationship Id="rId8" Type="http://schemas.openxmlformats.org/officeDocument/2006/relationships/hyperlink" Target="https://podminky.urs.cz/item/CS_URS_2022_02/184501141" TargetMode="External" /><Relationship Id="rId9" Type="http://schemas.openxmlformats.org/officeDocument/2006/relationships/hyperlink" Target="https://podminky.urs.cz/item/CS_URS_2022_02/184801121" TargetMode="External" /><Relationship Id="rId10" Type="http://schemas.openxmlformats.org/officeDocument/2006/relationships/hyperlink" Target="https://podminky.urs.cz/item/CS_URS_2022_02/184813511" TargetMode="External" /><Relationship Id="rId11" Type="http://schemas.openxmlformats.org/officeDocument/2006/relationships/hyperlink" Target="https://podminky.urs.cz/item/CS_URS_2022_02/184816112" TargetMode="External" /><Relationship Id="rId12" Type="http://schemas.openxmlformats.org/officeDocument/2006/relationships/hyperlink" Target="https://podminky.urs.cz/item/CS_URS_2022_02/185804312" TargetMode="External" /><Relationship Id="rId13" Type="http://schemas.openxmlformats.org/officeDocument/2006/relationships/hyperlink" Target="https://podminky.urs.cz/item/CS_URS_2022_02/185851121" TargetMode="External" /><Relationship Id="rId14" Type="http://schemas.openxmlformats.org/officeDocument/2006/relationships/hyperlink" Target="https://podminky.urs.cz/item/CS_URS_2022_02/998231311" TargetMode="External" /><Relationship Id="rId15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5</v>
      </c>
      <c r="BV1" s="17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8" t="s">
        <v>7</v>
      </c>
      <c r="BT2" s="18" t="s">
        <v>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="1" customFormat="1" ht="24.96" customHeight="1">
      <c r="B4" s="22"/>
      <c r="C4" s="23"/>
      <c r="D4" s="24" t="s">
        <v>10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11</v>
      </c>
      <c r="BG4" s="26" t="s">
        <v>12</v>
      </c>
      <c r="BS4" s="18" t="s">
        <v>13</v>
      </c>
    </row>
    <row r="5" s="1" customFormat="1" ht="12" customHeight="1">
      <c r="B5" s="22"/>
      <c r="C5" s="23"/>
      <c r="D5" s="27" t="s">
        <v>14</v>
      </c>
      <c r="E5" s="23"/>
      <c r="F5" s="23"/>
      <c r="G5" s="23"/>
      <c r="H5" s="23"/>
      <c r="I5" s="23"/>
      <c r="J5" s="23"/>
      <c r="K5" s="28" t="s">
        <v>15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G5" s="29" t="s">
        <v>16</v>
      </c>
      <c r="BS5" s="18" t="s">
        <v>7</v>
      </c>
    </row>
    <row r="6" s="1" customFormat="1" ht="36.96" customHeight="1">
      <c r="B6" s="22"/>
      <c r="C6" s="23"/>
      <c r="D6" s="30" t="s">
        <v>17</v>
      </c>
      <c r="E6" s="23"/>
      <c r="F6" s="23"/>
      <c r="G6" s="23"/>
      <c r="H6" s="23"/>
      <c r="I6" s="23"/>
      <c r="J6" s="23"/>
      <c r="K6" s="31" t="s">
        <v>18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G6" s="32"/>
      <c r="BS6" s="18" t="s">
        <v>7</v>
      </c>
    </row>
    <row r="7" s="1" customFormat="1" ht="12" customHeight="1">
      <c r="B7" s="22"/>
      <c r="C7" s="23"/>
      <c r="D7" s="33" t="s">
        <v>19</v>
      </c>
      <c r="E7" s="23"/>
      <c r="F7" s="23"/>
      <c r="G7" s="23"/>
      <c r="H7" s="23"/>
      <c r="I7" s="23"/>
      <c r="J7" s="23"/>
      <c r="K7" s="28" t="s">
        <v>20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21</v>
      </c>
      <c r="AL7" s="23"/>
      <c r="AM7" s="23"/>
      <c r="AN7" s="28" t="s">
        <v>20</v>
      </c>
      <c r="AO7" s="23"/>
      <c r="AP7" s="23"/>
      <c r="AQ7" s="23"/>
      <c r="AR7" s="21"/>
      <c r="BG7" s="32"/>
      <c r="BS7" s="18" t="s">
        <v>7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G8" s="32"/>
      <c r="BS8" s="18" t="s">
        <v>7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G9" s="32"/>
      <c r="BS9" s="18" t="s">
        <v>7</v>
      </c>
    </row>
    <row r="10" s="1" customFormat="1" ht="12" customHeight="1">
      <c r="B10" s="22"/>
      <c r="C10" s="23"/>
      <c r="D10" s="33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27</v>
      </c>
      <c r="AL10" s="23"/>
      <c r="AM10" s="23"/>
      <c r="AN10" s="28" t="s">
        <v>20</v>
      </c>
      <c r="AO10" s="23"/>
      <c r="AP10" s="23"/>
      <c r="AQ10" s="23"/>
      <c r="AR10" s="21"/>
      <c r="BG10" s="32"/>
      <c r="BS10" s="18" t="s">
        <v>7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20</v>
      </c>
      <c r="AO11" s="23"/>
      <c r="AP11" s="23"/>
      <c r="AQ11" s="23"/>
      <c r="AR11" s="21"/>
      <c r="BG11" s="32"/>
      <c r="BS11" s="18" t="s">
        <v>7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G12" s="32"/>
      <c r="BS12" s="18" t="s">
        <v>7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27</v>
      </c>
      <c r="AL13" s="23"/>
      <c r="AM13" s="23"/>
      <c r="AN13" s="35" t="s">
        <v>31</v>
      </c>
      <c r="AO13" s="23"/>
      <c r="AP13" s="23"/>
      <c r="AQ13" s="23"/>
      <c r="AR13" s="21"/>
      <c r="BG13" s="32"/>
      <c r="BS13" s="18" t="s">
        <v>7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G14" s="32"/>
      <c r="BS14" s="18" t="s">
        <v>7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G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27</v>
      </c>
      <c r="AL16" s="23"/>
      <c r="AM16" s="23"/>
      <c r="AN16" s="28" t="s">
        <v>20</v>
      </c>
      <c r="AO16" s="23"/>
      <c r="AP16" s="23"/>
      <c r="AQ16" s="23"/>
      <c r="AR16" s="21"/>
      <c r="BG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20</v>
      </c>
      <c r="AO17" s="23"/>
      <c r="AP17" s="23"/>
      <c r="AQ17" s="23"/>
      <c r="AR17" s="21"/>
      <c r="BG17" s="32"/>
      <c r="BS17" s="18" t="s">
        <v>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G18" s="32"/>
      <c r="BS18" s="18" t="s">
        <v>7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27</v>
      </c>
      <c r="AL19" s="23"/>
      <c r="AM19" s="23"/>
      <c r="AN19" s="28" t="s">
        <v>35</v>
      </c>
      <c r="AO19" s="23"/>
      <c r="AP19" s="23"/>
      <c r="AQ19" s="23"/>
      <c r="AR19" s="21"/>
      <c r="BG19" s="32"/>
      <c r="BS19" s="18" t="s">
        <v>7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20</v>
      </c>
      <c r="AO20" s="23"/>
      <c r="AP20" s="23"/>
      <c r="AQ20" s="23"/>
      <c r="AR20" s="21"/>
      <c r="BG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G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G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G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G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G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G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G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G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ROUND(BB54,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ROUND(AX54, 2)</f>
        <v>0</v>
      </c>
      <c r="AL29" s="48"/>
      <c r="AM29" s="48"/>
      <c r="AN29" s="48"/>
      <c r="AO29" s="48"/>
      <c r="AP29" s="48"/>
      <c r="AQ29" s="48"/>
      <c r="AR29" s="51"/>
      <c r="BG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ROUND(BC54,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ROUND(AY54, 2)</f>
        <v>0</v>
      </c>
      <c r="AL30" s="48"/>
      <c r="AM30" s="48"/>
      <c r="AN30" s="48"/>
      <c r="AO30" s="48"/>
      <c r="AP30" s="48"/>
      <c r="AQ30" s="48"/>
      <c r="AR30" s="51"/>
      <c r="BG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ROUND(BD54,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G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ROUND(BE54,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G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ROUND(BF54,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G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G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G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G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G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G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G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G43" s="39"/>
    </row>
    <row r="44" s="4" customFormat="1" ht="12" customHeight="1">
      <c r="A44" s="4"/>
      <c r="B44" s="64"/>
      <c r="C44" s="33" t="s">
        <v>14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1656/A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G44" s="4"/>
    </row>
    <row r="45" s="5" customFormat="1" ht="36.96" customHeight="1">
      <c r="A45" s="5"/>
      <c r="B45" s="67"/>
      <c r="C45" s="68" t="s">
        <v>17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Průmyslová zóna Ke Skrýšovu V. ETAPA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G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G46" s="39"/>
    </row>
    <row r="47" s="2" customFormat="1" ht="12" customHeight="1">
      <c r="A47" s="39"/>
      <c r="B47" s="40"/>
      <c r="C47" s="33" t="s">
        <v>22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Pelhřimov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24</v>
      </c>
      <c r="AJ47" s="41"/>
      <c r="AK47" s="41"/>
      <c r="AL47" s="41"/>
      <c r="AM47" s="73" t="str">
        <f>IF(AN8= "","",AN8)</f>
        <v>16. 12. 2022</v>
      </c>
      <c r="AN47" s="73"/>
      <c r="AO47" s="41"/>
      <c r="AP47" s="41"/>
      <c r="AQ47" s="41"/>
      <c r="AR47" s="45"/>
      <c r="BG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G48" s="39"/>
    </row>
    <row r="49" s="2" customFormat="1" ht="15.15" customHeight="1">
      <c r="A49" s="39"/>
      <c r="B49" s="40"/>
      <c r="C49" s="33" t="s">
        <v>26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Pelhřimov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32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8"/>
      <c r="BG49" s="39"/>
    </row>
    <row r="50" s="2" customFormat="1" ht="15.15" customHeight="1">
      <c r="A50" s="39"/>
      <c r="B50" s="40"/>
      <c r="C50" s="33" t="s">
        <v>30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Studio A s.r.o.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2"/>
      <c r="BG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6"/>
      <c r="BG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4" t="s">
        <v>70</v>
      </c>
      <c r="BE52" s="94" t="s">
        <v>71</v>
      </c>
      <c r="BF52" s="95" t="s">
        <v>72</v>
      </c>
      <c r="BG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8"/>
      <c r="BG53" s="39"/>
    </row>
    <row r="54" s="6" customFormat="1" ht="32.4" customHeight="1">
      <c r="A54" s="6"/>
      <c r="B54" s="99"/>
      <c r="C54" s="100" t="s">
        <v>73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ROUND(AG55+AG57+AG64+AG66,2)</f>
        <v>0</v>
      </c>
      <c r="AH54" s="102"/>
      <c r="AI54" s="102"/>
      <c r="AJ54" s="102"/>
      <c r="AK54" s="102"/>
      <c r="AL54" s="102"/>
      <c r="AM54" s="102"/>
      <c r="AN54" s="103">
        <f>SUM(AG54,AV54)</f>
        <v>0</v>
      </c>
      <c r="AO54" s="103"/>
      <c r="AP54" s="103"/>
      <c r="AQ54" s="104" t="s">
        <v>20</v>
      </c>
      <c r="AR54" s="105"/>
      <c r="AS54" s="106">
        <f>ROUND(AS55+AS57+AS64+AS66,2)</f>
        <v>0</v>
      </c>
      <c r="AT54" s="107">
        <f>ROUND(AT55+AT57+AT64+AT66,2)</f>
        <v>0</v>
      </c>
      <c r="AU54" s="108">
        <f>ROUND(AU55+AU57+AU64+AU66,2)</f>
        <v>0</v>
      </c>
      <c r="AV54" s="108">
        <f>ROUND(SUM(AX54:AY54),2)</f>
        <v>0</v>
      </c>
      <c r="AW54" s="109">
        <f>ROUND(AW55+AW57+AW64+AW66,5)</f>
        <v>0</v>
      </c>
      <c r="AX54" s="108">
        <f>ROUND(BB54*L29,2)</f>
        <v>0</v>
      </c>
      <c r="AY54" s="108">
        <f>ROUND(BC54*L30,2)</f>
        <v>0</v>
      </c>
      <c r="AZ54" s="108">
        <f>ROUND(BD54*L29,2)</f>
        <v>0</v>
      </c>
      <c r="BA54" s="108">
        <f>ROUND(BE54*L30,2)</f>
        <v>0</v>
      </c>
      <c r="BB54" s="108">
        <f>ROUND(BB55+BB57+BB64+BB66,2)</f>
        <v>0</v>
      </c>
      <c r="BC54" s="108">
        <f>ROUND(BC55+BC57+BC64+BC66,2)</f>
        <v>0</v>
      </c>
      <c r="BD54" s="108">
        <f>ROUND(BD55+BD57+BD64+BD66,2)</f>
        <v>0</v>
      </c>
      <c r="BE54" s="108">
        <f>ROUND(BE55+BE57+BE64+BE66,2)</f>
        <v>0</v>
      </c>
      <c r="BF54" s="110">
        <f>ROUND(BF55+BF57+BF64+BF66,2)</f>
        <v>0</v>
      </c>
      <c r="BG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6</v>
      </c>
      <c r="BX54" s="111" t="s">
        <v>78</v>
      </c>
      <c r="CL54" s="111" t="s">
        <v>20</v>
      </c>
    </row>
    <row r="55" s="7" customFormat="1" ht="16.5" customHeight="1">
      <c r="A55" s="7"/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SUM(AG55,AV55)</f>
        <v>0</v>
      </c>
      <c r="AO55" s="116"/>
      <c r="AP55" s="116"/>
      <c r="AQ55" s="119" t="s">
        <v>81</v>
      </c>
      <c r="AR55" s="120"/>
      <c r="AS55" s="121">
        <f>ROUND(AS56,2)</f>
        <v>0</v>
      </c>
      <c r="AT55" s="122">
        <f>ROUND(AT56,2)</f>
        <v>0</v>
      </c>
      <c r="AU55" s="123">
        <f>ROUND(AU56,2)</f>
        <v>0</v>
      </c>
      <c r="AV55" s="123">
        <f>ROUND(SUM(AX55:AY55),2)</f>
        <v>0</v>
      </c>
      <c r="AW55" s="124">
        <f>ROUND(AW56,5)</f>
        <v>0</v>
      </c>
      <c r="AX55" s="123">
        <f>ROUND(BB55*L29,2)</f>
        <v>0</v>
      </c>
      <c r="AY55" s="123">
        <f>ROUND(BC55*L30,2)</f>
        <v>0</v>
      </c>
      <c r="AZ55" s="123">
        <f>ROUND(BD55*L29,2)</f>
        <v>0</v>
      </c>
      <c r="BA55" s="123">
        <f>ROUND(BE55*L30,2)</f>
        <v>0</v>
      </c>
      <c r="BB55" s="123">
        <f>ROUND(BB56,2)</f>
        <v>0</v>
      </c>
      <c r="BC55" s="123">
        <f>ROUND(BC56,2)</f>
        <v>0</v>
      </c>
      <c r="BD55" s="123">
        <f>ROUND(BD56,2)</f>
        <v>0</v>
      </c>
      <c r="BE55" s="123">
        <f>ROUND(BE56,2)</f>
        <v>0</v>
      </c>
      <c r="BF55" s="125">
        <f>ROUND(BF56,2)</f>
        <v>0</v>
      </c>
      <c r="BG55" s="7"/>
      <c r="BS55" s="126" t="s">
        <v>74</v>
      </c>
      <c r="BT55" s="126" t="s">
        <v>82</v>
      </c>
      <c r="BU55" s="126" t="s">
        <v>76</v>
      </c>
      <c r="BV55" s="126" t="s">
        <v>77</v>
      </c>
      <c r="BW55" s="126" t="s">
        <v>83</v>
      </c>
      <c r="BX55" s="126" t="s">
        <v>6</v>
      </c>
      <c r="CL55" s="126" t="s">
        <v>20</v>
      </c>
      <c r="CM55" s="126" t="s">
        <v>75</v>
      </c>
    </row>
    <row r="56" s="4" customFormat="1" ht="16.5" customHeight="1">
      <c r="A56" s="127" t="s">
        <v>84</v>
      </c>
      <c r="B56" s="64"/>
      <c r="C56" s="128"/>
      <c r="D56" s="128"/>
      <c r="E56" s="129" t="s">
        <v>85</v>
      </c>
      <c r="F56" s="129"/>
      <c r="G56" s="129"/>
      <c r="H56" s="129"/>
      <c r="I56" s="129"/>
      <c r="J56" s="128"/>
      <c r="K56" s="129" t="s">
        <v>86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'SO 01 - Komunikace a chod...'!K34</f>
        <v>0</v>
      </c>
      <c r="AH56" s="128"/>
      <c r="AI56" s="128"/>
      <c r="AJ56" s="128"/>
      <c r="AK56" s="128"/>
      <c r="AL56" s="128"/>
      <c r="AM56" s="128"/>
      <c r="AN56" s="130">
        <f>SUM(AG56,AV56)</f>
        <v>0</v>
      </c>
      <c r="AO56" s="128"/>
      <c r="AP56" s="128"/>
      <c r="AQ56" s="131" t="s">
        <v>87</v>
      </c>
      <c r="AR56" s="66"/>
      <c r="AS56" s="132">
        <f>'SO 01 - Komunikace a chod...'!K32</f>
        <v>0</v>
      </c>
      <c r="AT56" s="133">
        <f>'SO 01 - Komunikace a chod...'!K33</f>
        <v>0</v>
      </c>
      <c r="AU56" s="133">
        <v>0</v>
      </c>
      <c r="AV56" s="133">
        <f>ROUND(SUM(AX56:AY56),2)</f>
        <v>0</v>
      </c>
      <c r="AW56" s="134">
        <f>'SO 01 - Komunikace a chod...'!T100</f>
        <v>0</v>
      </c>
      <c r="AX56" s="133">
        <f>'SO 01 - Komunikace a chod...'!K37</f>
        <v>0</v>
      </c>
      <c r="AY56" s="133">
        <f>'SO 01 - Komunikace a chod...'!K38</f>
        <v>0</v>
      </c>
      <c r="AZ56" s="133">
        <f>'SO 01 - Komunikace a chod...'!K39</f>
        <v>0</v>
      </c>
      <c r="BA56" s="133">
        <f>'SO 01 - Komunikace a chod...'!K40</f>
        <v>0</v>
      </c>
      <c r="BB56" s="133">
        <f>'SO 01 - Komunikace a chod...'!F37</f>
        <v>0</v>
      </c>
      <c r="BC56" s="133">
        <f>'SO 01 - Komunikace a chod...'!F38</f>
        <v>0</v>
      </c>
      <c r="BD56" s="133">
        <f>'SO 01 - Komunikace a chod...'!F39</f>
        <v>0</v>
      </c>
      <c r="BE56" s="133">
        <f>'SO 01 - Komunikace a chod...'!F40</f>
        <v>0</v>
      </c>
      <c r="BF56" s="135">
        <f>'SO 01 - Komunikace a chod...'!F41</f>
        <v>0</v>
      </c>
      <c r="BG56" s="4"/>
      <c r="BT56" s="136" t="s">
        <v>88</v>
      </c>
      <c r="BV56" s="136" t="s">
        <v>77</v>
      </c>
      <c r="BW56" s="136" t="s">
        <v>89</v>
      </c>
      <c r="BX56" s="136" t="s">
        <v>83</v>
      </c>
      <c r="CL56" s="136" t="s">
        <v>90</v>
      </c>
    </row>
    <row r="57" s="7" customFormat="1" ht="24.75" customHeight="1">
      <c r="A57" s="7"/>
      <c r="B57" s="113"/>
      <c r="C57" s="114"/>
      <c r="D57" s="115" t="s">
        <v>91</v>
      </c>
      <c r="E57" s="115"/>
      <c r="F57" s="115"/>
      <c r="G57" s="115"/>
      <c r="H57" s="115"/>
      <c r="I57" s="116"/>
      <c r="J57" s="115" t="s">
        <v>92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ROUND(AG58+SUM(AG59:AG61),2)</f>
        <v>0</v>
      </c>
      <c r="AH57" s="116"/>
      <c r="AI57" s="116"/>
      <c r="AJ57" s="116"/>
      <c r="AK57" s="116"/>
      <c r="AL57" s="116"/>
      <c r="AM57" s="116"/>
      <c r="AN57" s="118">
        <f>SUM(AG57,AV57)</f>
        <v>0</v>
      </c>
      <c r="AO57" s="116"/>
      <c r="AP57" s="116"/>
      <c r="AQ57" s="119" t="s">
        <v>81</v>
      </c>
      <c r="AR57" s="120"/>
      <c r="AS57" s="121">
        <f>ROUND(AS58+SUM(AS59:AS61),2)</f>
        <v>0</v>
      </c>
      <c r="AT57" s="122">
        <f>ROUND(AT58+SUM(AT59:AT61),2)</f>
        <v>0</v>
      </c>
      <c r="AU57" s="123">
        <f>ROUND(AU58+SUM(AU59:AU61),2)</f>
        <v>0</v>
      </c>
      <c r="AV57" s="123">
        <f>ROUND(SUM(AX57:AY57),2)</f>
        <v>0</v>
      </c>
      <c r="AW57" s="124">
        <f>ROUND(AW58+SUM(AW59:AW61),5)</f>
        <v>0</v>
      </c>
      <c r="AX57" s="123">
        <f>ROUND(BB57*L29,2)</f>
        <v>0</v>
      </c>
      <c r="AY57" s="123">
        <f>ROUND(BC57*L30,2)</f>
        <v>0</v>
      </c>
      <c r="AZ57" s="123">
        <f>ROUND(BD57*L29,2)</f>
        <v>0</v>
      </c>
      <c r="BA57" s="123">
        <f>ROUND(BE57*L30,2)</f>
        <v>0</v>
      </c>
      <c r="BB57" s="123">
        <f>ROUND(BB58+SUM(BB59:BB61),2)</f>
        <v>0</v>
      </c>
      <c r="BC57" s="123">
        <f>ROUND(BC58+SUM(BC59:BC61),2)</f>
        <v>0</v>
      </c>
      <c r="BD57" s="123">
        <f>ROUND(BD58+SUM(BD59:BD61),2)</f>
        <v>0</v>
      </c>
      <c r="BE57" s="123">
        <f>ROUND(BE58+SUM(BE59:BE61),2)</f>
        <v>0</v>
      </c>
      <c r="BF57" s="125">
        <f>ROUND(BF58+SUM(BF59:BF61),2)</f>
        <v>0</v>
      </c>
      <c r="BG57" s="7"/>
      <c r="BS57" s="126" t="s">
        <v>74</v>
      </c>
      <c r="BT57" s="126" t="s">
        <v>82</v>
      </c>
      <c r="BU57" s="126" t="s">
        <v>76</v>
      </c>
      <c r="BV57" s="126" t="s">
        <v>77</v>
      </c>
      <c r="BW57" s="126" t="s">
        <v>93</v>
      </c>
      <c r="BX57" s="126" t="s">
        <v>6</v>
      </c>
      <c r="CL57" s="126" t="s">
        <v>20</v>
      </c>
      <c r="CM57" s="126" t="s">
        <v>75</v>
      </c>
    </row>
    <row r="58" s="4" customFormat="1" ht="16.5" customHeight="1">
      <c r="A58" s="127" t="s">
        <v>84</v>
      </c>
      <c r="B58" s="64"/>
      <c r="C58" s="128"/>
      <c r="D58" s="128"/>
      <c r="E58" s="129" t="s">
        <v>94</v>
      </c>
      <c r="F58" s="129"/>
      <c r="G58" s="129"/>
      <c r="H58" s="129"/>
      <c r="I58" s="129"/>
      <c r="J58" s="128"/>
      <c r="K58" s="129" t="s">
        <v>95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'SO-02 - Vodovod'!K34</f>
        <v>0</v>
      </c>
      <c r="AH58" s="128"/>
      <c r="AI58" s="128"/>
      <c r="AJ58" s="128"/>
      <c r="AK58" s="128"/>
      <c r="AL58" s="128"/>
      <c r="AM58" s="128"/>
      <c r="AN58" s="130">
        <f>SUM(AG58,AV58)</f>
        <v>0</v>
      </c>
      <c r="AO58" s="128"/>
      <c r="AP58" s="128"/>
      <c r="AQ58" s="131" t="s">
        <v>87</v>
      </c>
      <c r="AR58" s="66"/>
      <c r="AS58" s="132">
        <f>'SO-02 - Vodovod'!K32</f>
        <v>0</v>
      </c>
      <c r="AT58" s="133">
        <f>'SO-02 - Vodovod'!K33</f>
        <v>0</v>
      </c>
      <c r="AU58" s="133">
        <v>0</v>
      </c>
      <c r="AV58" s="133">
        <f>ROUND(SUM(AX58:AY58),2)</f>
        <v>0</v>
      </c>
      <c r="AW58" s="134">
        <f>'SO-02 - Vodovod'!T95</f>
        <v>0</v>
      </c>
      <c r="AX58" s="133">
        <f>'SO-02 - Vodovod'!K37</f>
        <v>0</v>
      </c>
      <c r="AY58" s="133">
        <f>'SO-02 - Vodovod'!K38</f>
        <v>0</v>
      </c>
      <c r="AZ58" s="133">
        <f>'SO-02 - Vodovod'!K39</f>
        <v>0</v>
      </c>
      <c r="BA58" s="133">
        <f>'SO-02 - Vodovod'!K40</f>
        <v>0</v>
      </c>
      <c r="BB58" s="133">
        <f>'SO-02 - Vodovod'!F37</f>
        <v>0</v>
      </c>
      <c r="BC58" s="133">
        <f>'SO-02 - Vodovod'!F38</f>
        <v>0</v>
      </c>
      <c r="BD58" s="133">
        <f>'SO-02 - Vodovod'!F39</f>
        <v>0</v>
      </c>
      <c r="BE58" s="133">
        <f>'SO-02 - Vodovod'!F40</f>
        <v>0</v>
      </c>
      <c r="BF58" s="135">
        <f>'SO-02 - Vodovod'!F41</f>
        <v>0</v>
      </c>
      <c r="BG58" s="4"/>
      <c r="BT58" s="136" t="s">
        <v>88</v>
      </c>
      <c r="BV58" s="136" t="s">
        <v>77</v>
      </c>
      <c r="BW58" s="136" t="s">
        <v>96</v>
      </c>
      <c r="BX58" s="136" t="s">
        <v>93</v>
      </c>
      <c r="CL58" s="136" t="s">
        <v>20</v>
      </c>
    </row>
    <row r="59" s="4" customFormat="1" ht="16.5" customHeight="1">
      <c r="A59" s="127" t="s">
        <v>84</v>
      </c>
      <c r="B59" s="64"/>
      <c r="C59" s="128"/>
      <c r="D59" s="128"/>
      <c r="E59" s="129" t="s">
        <v>97</v>
      </c>
      <c r="F59" s="129"/>
      <c r="G59" s="129"/>
      <c r="H59" s="129"/>
      <c r="I59" s="129"/>
      <c r="J59" s="128"/>
      <c r="K59" s="129" t="s">
        <v>98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'SO-03 - Kanalizace splašk...'!K34</f>
        <v>0</v>
      </c>
      <c r="AH59" s="128"/>
      <c r="AI59" s="128"/>
      <c r="AJ59" s="128"/>
      <c r="AK59" s="128"/>
      <c r="AL59" s="128"/>
      <c r="AM59" s="128"/>
      <c r="AN59" s="130">
        <f>SUM(AG59,AV59)</f>
        <v>0</v>
      </c>
      <c r="AO59" s="128"/>
      <c r="AP59" s="128"/>
      <c r="AQ59" s="131" t="s">
        <v>87</v>
      </c>
      <c r="AR59" s="66"/>
      <c r="AS59" s="132">
        <f>'SO-03 - Kanalizace splašk...'!K32</f>
        <v>0</v>
      </c>
      <c r="AT59" s="133">
        <f>'SO-03 - Kanalizace splašk...'!K33</f>
        <v>0</v>
      </c>
      <c r="AU59" s="133">
        <v>0</v>
      </c>
      <c r="AV59" s="133">
        <f>ROUND(SUM(AX59:AY59),2)</f>
        <v>0</v>
      </c>
      <c r="AW59" s="134">
        <f>'SO-03 - Kanalizace splašk...'!T93</f>
        <v>0</v>
      </c>
      <c r="AX59" s="133">
        <f>'SO-03 - Kanalizace splašk...'!K37</f>
        <v>0</v>
      </c>
      <c r="AY59" s="133">
        <f>'SO-03 - Kanalizace splašk...'!K38</f>
        <v>0</v>
      </c>
      <c r="AZ59" s="133">
        <f>'SO-03 - Kanalizace splašk...'!K39</f>
        <v>0</v>
      </c>
      <c r="BA59" s="133">
        <f>'SO-03 - Kanalizace splašk...'!K40</f>
        <v>0</v>
      </c>
      <c r="BB59" s="133">
        <f>'SO-03 - Kanalizace splašk...'!F37</f>
        <v>0</v>
      </c>
      <c r="BC59" s="133">
        <f>'SO-03 - Kanalizace splašk...'!F38</f>
        <v>0</v>
      </c>
      <c r="BD59" s="133">
        <f>'SO-03 - Kanalizace splašk...'!F39</f>
        <v>0</v>
      </c>
      <c r="BE59" s="133">
        <f>'SO-03 - Kanalizace splašk...'!F40</f>
        <v>0</v>
      </c>
      <c r="BF59" s="135">
        <f>'SO-03 - Kanalizace splašk...'!F41</f>
        <v>0</v>
      </c>
      <c r="BG59" s="4"/>
      <c r="BT59" s="136" t="s">
        <v>88</v>
      </c>
      <c r="BV59" s="136" t="s">
        <v>77</v>
      </c>
      <c r="BW59" s="136" t="s">
        <v>99</v>
      </c>
      <c r="BX59" s="136" t="s">
        <v>93</v>
      </c>
      <c r="CL59" s="136" t="s">
        <v>20</v>
      </c>
    </row>
    <row r="60" s="4" customFormat="1" ht="16.5" customHeight="1">
      <c r="A60" s="127" t="s">
        <v>84</v>
      </c>
      <c r="B60" s="64"/>
      <c r="C60" s="128"/>
      <c r="D60" s="128"/>
      <c r="E60" s="129" t="s">
        <v>100</v>
      </c>
      <c r="F60" s="129"/>
      <c r="G60" s="129"/>
      <c r="H60" s="129"/>
      <c r="I60" s="129"/>
      <c r="J60" s="128"/>
      <c r="K60" s="129" t="s">
        <v>101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'SO-04 - Kanalizace dešťová'!K34</f>
        <v>0</v>
      </c>
      <c r="AH60" s="128"/>
      <c r="AI60" s="128"/>
      <c r="AJ60" s="128"/>
      <c r="AK60" s="128"/>
      <c r="AL60" s="128"/>
      <c r="AM60" s="128"/>
      <c r="AN60" s="130">
        <f>SUM(AG60,AV60)</f>
        <v>0</v>
      </c>
      <c r="AO60" s="128"/>
      <c r="AP60" s="128"/>
      <c r="AQ60" s="131" t="s">
        <v>87</v>
      </c>
      <c r="AR60" s="66"/>
      <c r="AS60" s="132">
        <f>'SO-04 - Kanalizace dešťová'!K32</f>
        <v>0</v>
      </c>
      <c r="AT60" s="133">
        <f>'SO-04 - Kanalizace dešťová'!K33</f>
        <v>0</v>
      </c>
      <c r="AU60" s="133">
        <v>0</v>
      </c>
      <c r="AV60" s="133">
        <f>ROUND(SUM(AX60:AY60),2)</f>
        <v>0</v>
      </c>
      <c r="AW60" s="134">
        <f>'SO-04 - Kanalizace dešťová'!T93</f>
        <v>0</v>
      </c>
      <c r="AX60" s="133">
        <f>'SO-04 - Kanalizace dešťová'!K37</f>
        <v>0</v>
      </c>
      <c r="AY60" s="133">
        <f>'SO-04 - Kanalizace dešťová'!K38</f>
        <v>0</v>
      </c>
      <c r="AZ60" s="133">
        <f>'SO-04 - Kanalizace dešťová'!K39</f>
        <v>0</v>
      </c>
      <c r="BA60" s="133">
        <f>'SO-04 - Kanalizace dešťová'!K40</f>
        <v>0</v>
      </c>
      <c r="BB60" s="133">
        <f>'SO-04 - Kanalizace dešťová'!F37</f>
        <v>0</v>
      </c>
      <c r="BC60" s="133">
        <f>'SO-04 - Kanalizace dešťová'!F38</f>
        <v>0</v>
      </c>
      <c r="BD60" s="133">
        <f>'SO-04 - Kanalizace dešťová'!F39</f>
        <v>0</v>
      </c>
      <c r="BE60" s="133">
        <f>'SO-04 - Kanalizace dešťová'!F40</f>
        <v>0</v>
      </c>
      <c r="BF60" s="135">
        <f>'SO-04 - Kanalizace dešťová'!F41</f>
        <v>0</v>
      </c>
      <c r="BG60" s="4"/>
      <c r="BT60" s="136" t="s">
        <v>88</v>
      </c>
      <c r="BV60" s="136" t="s">
        <v>77</v>
      </c>
      <c r="BW60" s="136" t="s">
        <v>102</v>
      </c>
      <c r="BX60" s="136" t="s">
        <v>93</v>
      </c>
      <c r="CL60" s="136" t="s">
        <v>20</v>
      </c>
    </row>
    <row r="61" s="4" customFormat="1" ht="16.5" customHeight="1">
      <c r="A61" s="4"/>
      <c r="B61" s="64"/>
      <c r="C61" s="128"/>
      <c r="D61" s="128"/>
      <c r="E61" s="129" t="s">
        <v>103</v>
      </c>
      <c r="F61" s="129"/>
      <c r="G61" s="129"/>
      <c r="H61" s="129"/>
      <c r="I61" s="129"/>
      <c r="J61" s="128"/>
      <c r="K61" s="129" t="s">
        <v>104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7">
        <f>ROUND(SUM(AG62:AG63),2)</f>
        <v>0</v>
      </c>
      <c r="AH61" s="128"/>
      <c r="AI61" s="128"/>
      <c r="AJ61" s="128"/>
      <c r="AK61" s="128"/>
      <c r="AL61" s="128"/>
      <c r="AM61" s="128"/>
      <c r="AN61" s="130">
        <f>SUM(AG61,AV61)</f>
        <v>0</v>
      </c>
      <c r="AO61" s="128"/>
      <c r="AP61" s="128"/>
      <c r="AQ61" s="131" t="s">
        <v>87</v>
      </c>
      <c r="AR61" s="66"/>
      <c r="AS61" s="138">
        <f>ROUND(SUM(AS62:AS63),2)</f>
        <v>0</v>
      </c>
      <c r="AT61" s="139">
        <f>ROUND(SUM(AT62:AT63),2)</f>
        <v>0</v>
      </c>
      <c r="AU61" s="133">
        <f>ROUND(SUM(AU62:AU63),2)</f>
        <v>0</v>
      </c>
      <c r="AV61" s="133">
        <f>ROUND(SUM(AX61:AY61),2)</f>
        <v>0</v>
      </c>
      <c r="AW61" s="134">
        <f>ROUND(SUM(AW62:AW63),5)</f>
        <v>0</v>
      </c>
      <c r="AX61" s="133">
        <f>ROUND(BB61*L29,2)</f>
        <v>0</v>
      </c>
      <c r="AY61" s="133">
        <f>ROUND(BC61*L30,2)</f>
        <v>0</v>
      </c>
      <c r="AZ61" s="133">
        <f>ROUND(BD61*L29,2)</f>
        <v>0</v>
      </c>
      <c r="BA61" s="133">
        <f>ROUND(BE61*L30,2)</f>
        <v>0</v>
      </c>
      <c r="BB61" s="133">
        <f>ROUND(SUM(BB62:BB63),2)</f>
        <v>0</v>
      </c>
      <c r="BC61" s="133">
        <f>ROUND(SUM(BC62:BC63),2)</f>
        <v>0</v>
      </c>
      <c r="BD61" s="133">
        <f>ROUND(SUM(BD62:BD63),2)</f>
        <v>0</v>
      </c>
      <c r="BE61" s="133">
        <f>ROUND(SUM(BE62:BE63),2)</f>
        <v>0</v>
      </c>
      <c r="BF61" s="135">
        <f>ROUND(SUM(BF62:BF63),2)</f>
        <v>0</v>
      </c>
      <c r="BG61" s="4"/>
      <c r="BS61" s="136" t="s">
        <v>74</v>
      </c>
      <c r="BT61" s="136" t="s">
        <v>88</v>
      </c>
      <c r="BU61" s="136" t="s">
        <v>76</v>
      </c>
      <c r="BV61" s="136" t="s">
        <v>77</v>
      </c>
      <c r="BW61" s="136" t="s">
        <v>105</v>
      </c>
      <c r="BX61" s="136" t="s">
        <v>93</v>
      </c>
      <c r="CL61" s="136" t="s">
        <v>20</v>
      </c>
    </row>
    <row r="62" s="4" customFormat="1" ht="16.5" customHeight="1">
      <c r="A62" s="127" t="s">
        <v>84</v>
      </c>
      <c r="B62" s="64"/>
      <c r="C62" s="128"/>
      <c r="D62" s="128"/>
      <c r="E62" s="128"/>
      <c r="F62" s="129" t="s">
        <v>106</v>
      </c>
      <c r="G62" s="129"/>
      <c r="H62" s="129"/>
      <c r="I62" s="129"/>
      <c r="J62" s="129"/>
      <c r="K62" s="128"/>
      <c r="L62" s="129" t="s">
        <v>104</v>
      </c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>
        <f>'SO-05.1 - STL plynovod'!K36</f>
        <v>0</v>
      </c>
      <c r="AH62" s="128"/>
      <c r="AI62" s="128"/>
      <c r="AJ62" s="128"/>
      <c r="AK62" s="128"/>
      <c r="AL62" s="128"/>
      <c r="AM62" s="128"/>
      <c r="AN62" s="130">
        <f>SUM(AG62,AV62)</f>
        <v>0</v>
      </c>
      <c r="AO62" s="128"/>
      <c r="AP62" s="128"/>
      <c r="AQ62" s="131" t="s">
        <v>87</v>
      </c>
      <c r="AR62" s="66"/>
      <c r="AS62" s="132">
        <f>'SO-05.1 - STL plynovod'!K34</f>
        <v>0</v>
      </c>
      <c r="AT62" s="133">
        <f>'SO-05.1 - STL plynovod'!K35</f>
        <v>0</v>
      </c>
      <c r="AU62" s="133">
        <v>0</v>
      </c>
      <c r="AV62" s="133">
        <f>ROUND(SUM(AX62:AY62),2)</f>
        <v>0</v>
      </c>
      <c r="AW62" s="134">
        <f>'SO-05.1 - STL plynovod'!T103</f>
        <v>0</v>
      </c>
      <c r="AX62" s="133">
        <f>'SO-05.1 - STL plynovod'!K39</f>
        <v>0</v>
      </c>
      <c r="AY62" s="133">
        <f>'SO-05.1 - STL plynovod'!K40</f>
        <v>0</v>
      </c>
      <c r="AZ62" s="133">
        <f>'SO-05.1 - STL plynovod'!K41</f>
        <v>0</v>
      </c>
      <c r="BA62" s="133">
        <f>'SO-05.1 - STL plynovod'!K42</f>
        <v>0</v>
      </c>
      <c r="BB62" s="133">
        <f>'SO-05.1 - STL plynovod'!F39</f>
        <v>0</v>
      </c>
      <c r="BC62" s="133">
        <f>'SO-05.1 - STL plynovod'!F40</f>
        <v>0</v>
      </c>
      <c r="BD62" s="133">
        <f>'SO-05.1 - STL plynovod'!F41</f>
        <v>0</v>
      </c>
      <c r="BE62" s="133">
        <f>'SO-05.1 - STL plynovod'!F42</f>
        <v>0</v>
      </c>
      <c r="BF62" s="135">
        <f>'SO-05.1 - STL plynovod'!F43</f>
        <v>0</v>
      </c>
      <c r="BG62" s="4"/>
      <c r="BT62" s="136" t="s">
        <v>107</v>
      </c>
      <c r="BV62" s="136" t="s">
        <v>77</v>
      </c>
      <c r="BW62" s="136" t="s">
        <v>108</v>
      </c>
      <c r="BX62" s="136" t="s">
        <v>105</v>
      </c>
      <c r="CL62" s="136" t="s">
        <v>20</v>
      </c>
    </row>
    <row r="63" s="4" customFormat="1" ht="16.5" customHeight="1">
      <c r="A63" s="127" t="s">
        <v>84</v>
      </c>
      <c r="B63" s="64"/>
      <c r="C63" s="128"/>
      <c r="D63" s="128"/>
      <c r="E63" s="128"/>
      <c r="F63" s="129" t="s">
        <v>109</v>
      </c>
      <c r="G63" s="129"/>
      <c r="H63" s="129"/>
      <c r="I63" s="129"/>
      <c r="J63" s="129"/>
      <c r="K63" s="128"/>
      <c r="L63" s="129" t="s">
        <v>110</v>
      </c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30">
        <f>'SO-05.2 - STL plynovodní ...'!K36</f>
        <v>0</v>
      </c>
      <c r="AH63" s="128"/>
      <c r="AI63" s="128"/>
      <c r="AJ63" s="128"/>
      <c r="AK63" s="128"/>
      <c r="AL63" s="128"/>
      <c r="AM63" s="128"/>
      <c r="AN63" s="130">
        <f>SUM(AG63,AV63)</f>
        <v>0</v>
      </c>
      <c r="AO63" s="128"/>
      <c r="AP63" s="128"/>
      <c r="AQ63" s="131" t="s">
        <v>87</v>
      </c>
      <c r="AR63" s="66"/>
      <c r="AS63" s="132">
        <f>'SO-05.2 - STL plynovodní ...'!K34</f>
        <v>0</v>
      </c>
      <c r="AT63" s="133">
        <f>'SO-05.2 - STL plynovodní ...'!K35</f>
        <v>0</v>
      </c>
      <c r="AU63" s="133">
        <v>0</v>
      </c>
      <c r="AV63" s="133">
        <f>ROUND(SUM(AX63:AY63),2)</f>
        <v>0</v>
      </c>
      <c r="AW63" s="134">
        <f>'SO-05.2 - STL plynovodní ...'!T100</f>
        <v>0</v>
      </c>
      <c r="AX63" s="133">
        <f>'SO-05.2 - STL plynovodní ...'!K39</f>
        <v>0</v>
      </c>
      <c r="AY63" s="133">
        <f>'SO-05.2 - STL plynovodní ...'!K40</f>
        <v>0</v>
      </c>
      <c r="AZ63" s="133">
        <f>'SO-05.2 - STL plynovodní ...'!K41</f>
        <v>0</v>
      </c>
      <c r="BA63" s="133">
        <f>'SO-05.2 - STL plynovodní ...'!K42</f>
        <v>0</v>
      </c>
      <c r="BB63" s="133">
        <f>'SO-05.2 - STL plynovodní ...'!F39</f>
        <v>0</v>
      </c>
      <c r="BC63" s="133">
        <f>'SO-05.2 - STL plynovodní ...'!F40</f>
        <v>0</v>
      </c>
      <c r="BD63" s="133">
        <f>'SO-05.2 - STL plynovodní ...'!F41</f>
        <v>0</v>
      </c>
      <c r="BE63" s="133">
        <f>'SO-05.2 - STL plynovodní ...'!F42</f>
        <v>0</v>
      </c>
      <c r="BF63" s="135">
        <f>'SO-05.2 - STL plynovodní ...'!F43</f>
        <v>0</v>
      </c>
      <c r="BG63" s="4"/>
      <c r="BT63" s="136" t="s">
        <v>107</v>
      </c>
      <c r="BV63" s="136" t="s">
        <v>77</v>
      </c>
      <c r="BW63" s="136" t="s">
        <v>111</v>
      </c>
      <c r="BX63" s="136" t="s">
        <v>105</v>
      </c>
      <c r="CL63" s="136" t="s">
        <v>20</v>
      </c>
    </row>
    <row r="64" s="7" customFormat="1" ht="16.5" customHeight="1">
      <c r="A64" s="7"/>
      <c r="B64" s="113"/>
      <c r="C64" s="114"/>
      <c r="D64" s="115" t="s">
        <v>112</v>
      </c>
      <c r="E64" s="115"/>
      <c r="F64" s="115"/>
      <c r="G64" s="115"/>
      <c r="H64" s="115"/>
      <c r="I64" s="116"/>
      <c r="J64" s="115" t="s">
        <v>113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7">
        <f>ROUND(AG65,2)</f>
        <v>0</v>
      </c>
      <c r="AH64" s="116"/>
      <c r="AI64" s="116"/>
      <c r="AJ64" s="116"/>
      <c r="AK64" s="116"/>
      <c r="AL64" s="116"/>
      <c r="AM64" s="116"/>
      <c r="AN64" s="118">
        <f>SUM(AG64,AV64)</f>
        <v>0</v>
      </c>
      <c r="AO64" s="116"/>
      <c r="AP64" s="116"/>
      <c r="AQ64" s="119" t="s">
        <v>81</v>
      </c>
      <c r="AR64" s="120"/>
      <c r="AS64" s="121">
        <f>ROUND(AS65,2)</f>
        <v>0</v>
      </c>
      <c r="AT64" s="122">
        <f>ROUND(AT65,2)</f>
        <v>0</v>
      </c>
      <c r="AU64" s="123">
        <f>ROUND(AU65,2)</f>
        <v>0</v>
      </c>
      <c r="AV64" s="123">
        <f>ROUND(SUM(AX64:AY64),2)</f>
        <v>0</v>
      </c>
      <c r="AW64" s="124">
        <f>ROUND(AW65,5)</f>
        <v>0</v>
      </c>
      <c r="AX64" s="123">
        <f>ROUND(BB64*L29,2)</f>
        <v>0</v>
      </c>
      <c r="AY64" s="123">
        <f>ROUND(BC64*L30,2)</f>
        <v>0</v>
      </c>
      <c r="AZ64" s="123">
        <f>ROUND(BD64*L29,2)</f>
        <v>0</v>
      </c>
      <c r="BA64" s="123">
        <f>ROUND(BE64*L30,2)</f>
        <v>0</v>
      </c>
      <c r="BB64" s="123">
        <f>ROUND(BB65,2)</f>
        <v>0</v>
      </c>
      <c r="BC64" s="123">
        <f>ROUND(BC65,2)</f>
        <v>0</v>
      </c>
      <c r="BD64" s="123">
        <f>ROUND(BD65,2)</f>
        <v>0</v>
      </c>
      <c r="BE64" s="123">
        <f>ROUND(BE65,2)</f>
        <v>0</v>
      </c>
      <c r="BF64" s="125">
        <f>ROUND(BF65,2)</f>
        <v>0</v>
      </c>
      <c r="BG64" s="7"/>
      <c r="BS64" s="126" t="s">
        <v>74</v>
      </c>
      <c r="BT64" s="126" t="s">
        <v>82</v>
      </c>
      <c r="BU64" s="126" t="s">
        <v>76</v>
      </c>
      <c r="BV64" s="126" t="s">
        <v>77</v>
      </c>
      <c r="BW64" s="126" t="s">
        <v>114</v>
      </c>
      <c r="BX64" s="126" t="s">
        <v>6</v>
      </c>
      <c r="CL64" s="126" t="s">
        <v>20</v>
      </c>
      <c r="CM64" s="126" t="s">
        <v>88</v>
      </c>
    </row>
    <row r="65" s="4" customFormat="1" ht="16.5" customHeight="1">
      <c r="A65" s="127" t="s">
        <v>84</v>
      </c>
      <c r="B65" s="64"/>
      <c r="C65" s="128"/>
      <c r="D65" s="128"/>
      <c r="E65" s="129" t="s">
        <v>115</v>
      </c>
      <c r="F65" s="129"/>
      <c r="G65" s="129"/>
      <c r="H65" s="129"/>
      <c r="I65" s="129"/>
      <c r="J65" s="128"/>
      <c r="K65" s="129" t="s">
        <v>113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30">
        <f>'SO 06 - Veřejné osvětlení...'!K34</f>
        <v>0</v>
      </c>
      <c r="AH65" s="128"/>
      <c r="AI65" s="128"/>
      <c r="AJ65" s="128"/>
      <c r="AK65" s="128"/>
      <c r="AL65" s="128"/>
      <c r="AM65" s="128"/>
      <c r="AN65" s="130">
        <f>SUM(AG65,AV65)</f>
        <v>0</v>
      </c>
      <c r="AO65" s="128"/>
      <c r="AP65" s="128"/>
      <c r="AQ65" s="131" t="s">
        <v>87</v>
      </c>
      <c r="AR65" s="66"/>
      <c r="AS65" s="132">
        <f>'SO 06 - Veřejné osvětlení...'!K32</f>
        <v>0</v>
      </c>
      <c r="AT65" s="133">
        <f>'SO 06 - Veřejné osvětlení...'!K33</f>
        <v>0</v>
      </c>
      <c r="AU65" s="133">
        <v>0</v>
      </c>
      <c r="AV65" s="133">
        <f>ROUND(SUM(AX65:AY65),2)</f>
        <v>0</v>
      </c>
      <c r="AW65" s="134">
        <f>'SO 06 - Veřejné osvětlení...'!T102</f>
        <v>0</v>
      </c>
      <c r="AX65" s="133">
        <f>'SO 06 - Veřejné osvětlení...'!K37</f>
        <v>0</v>
      </c>
      <c r="AY65" s="133">
        <f>'SO 06 - Veřejné osvětlení...'!K38</f>
        <v>0</v>
      </c>
      <c r="AZ65" s="133">
        <f>'SO 06 - Veřejné osvětlení...'!K39</f>
        <v>0</v>
      </c>
      <c r="BA65" s="133">
        <f>'SO 06 - Veřejné osvětlení...'!K40</f>
        <v>0</v>
      </c>
      <c r="BB65" s="133">
        <f>'SO 06 - Veřejné osvětlení...'!F37</f>
        <v>0</v>
      </c>
      <c r="BC65" s="133">
        <f>'SO 06 - Veřejné osvětlení...'!F38</f>
        <v>0</v>
      </c>
      <c r="BD65" s="133">
        <f>'SO 06 - Veřejné osvětlení...'!F39</f>
        <v>0</v>
      </c>
      <c r="BE65" s="133">
        <f>'SO 06 - Veřejné osvětlení...'!F40</f>
        <v>0</v>
      </c>
      <c r="BF65" s="135">
        <f>'SO 06 - Veřejné osvětlení...'!F41</f>
        <v>0</v>
      </c>
      <c r="BG65" s="4"/>
      <c r="BT65" s="136" t="s">
        <v>88</v>
      </c>
      <c r="BV65" s="136" t="s">
        <v>77</v>
      </c>
      <c r="BW65" s="136" t="s">
        <v>116</v>
      </c>
      <c r="BX65" s="136" t="s">
        <v>114</v>
      </c>
      <c r="CL65" s="136" t="s">
        <v>117</v>
      </c>
    </row>
    <row r="66" s="7" customFormat="1" ht="16.5" customHeight="1">
      <c r="A66" s="127" t="s">
        <v>84</v>
      </c>
      <c r="B66" s="113"/>
      <c r="C66" s="114"/>
      <c r="D66" s="115" t="s">
        <v>118</v>
      </c>
      <c r="E66" s="115"/>
      <c r="F66" s="115"/>
      <c r="G66" s="115"/>
      <c r="H66" s="115"/>
      <c r="I66" s="116"/>
      <c r="J66" s="115" t="s">
        <v>119</v>
      </c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8">
        <f>'D.5 - Veřejná zeleň'!K32</f>
        <v>0</v>
      </c>
      <c r="AH66" s="116"/>
      <c r="AI66" s="116"/>
      <c r="AJ66" s="116"/>
      <c r="AK66" s="116"/>
      <c r="AL66" s="116"/>
      <c r="AM66" s="116"/>
      <c r="AN66" s="118">
        <f>SUM(AG66,AV66)</f>
        <v>0</v>
      </c>
      <c r="AO66" s="116"/>
      <c r="AP66" s="116"/>
      <c r="AQ66" s="119" t="s">
        <v>81</v>
      </c>
      <c r="AR66" s="120"/>
      <c r="AS66" s="140">
        <f>'D.5 - Veřejná zeleň'!K30</f>
        <v>0</v>
      </c>
      <c r="AT66" s="141">
        <f>'D.5 - Veřejná zeleň'!K31</f>
        <v>0</v>
      </c>
      <c r="AU66" s="141">
        <v>0</v>
      </c>
      <c r="AV66" s="141">
        <f>ROUND(SUM(AX66:AY66),2)</f>
        <v>0</v>
      </c>
      <c r="AW66" s="142">
        <f>'D.5 - Veřejná zeleň'!T84</f>
        <v>0</v>
      </c>
      <c r="AX66" s="141">
        <f>'D.5 - Veřejná zeleň'!K35</f>
        <v>0</v>
      </c>
      <c r="AY66" s="141">
        <f>'D.5 - Veřejná zeleň'!K36</f>
        <v>0</v>
      </c>
      <c r="AZ66" s="141">
        <f>'D.5 - Veřejná zeleň'!K37</f>
        <v>0</v>
      </c>
      <c r="BA66" s="141">
        <f>'D.5 - Veřejná zeleň'!K38</f>
        <v>0</v>
      </c>
      <c r="BB66" s="141">
        <f>'D.5 - Veřejná zeleň'!F35</f>
        <v>0</v>
      </c>
      <c r="BC66" s="141">
        <f>'D.5 - Veřejná zeleň'!F36</f>
        <v>0</v>
      </c>
      <c r="BD66" s="141">
        <f>'D.5 - Veřejná zeleň'!F37</f>
        <v>0</v>
      </c>
      <c r="BE66" s="141">
        <f>'D.5 - Veřejná zeleň'!F38</f>
        <v>0</v>
      </c>
      <c r="BF66" s="143">
        <f>'D.5 - Veřejná zeleň'!F39</f>
        <v>0</v>
      </c>
      <c r="BG66" s="7"/>
      <c r="BT66" s="126" t="s">
        <v>82</v>
      </c>
      <c r="BV66" s="126" t="s">
        <v>77</v>
      </c>
      <c r="BW66" s="126" t="s">
        <v>120</v>
      </c>
      <c r="BX66" s="126" t="s">
        <v>6</v>
      </c>
      <c r="CL66" s="126" t="s">
        <v>20</v>
      </c>
      <c r="CM66" s="126" t="s">
        <v>88</v>
      </c>
    </row>
    <row r="67" s="2" customFormat="1" ht="30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5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45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</row>
  </sheetData>
  <sheetProtection sheet="1" formatColumns="0" formatRows="0" objects="1" scenarios="1" spinCount="100000" saltValue="NUGcjMvZuya4SGZWncQbwBMuYX1KimruGam9b7yH58dRzb0CS+yOugt87MlkNAF48bJDrk/dcf8D4bxDPAKgow==" hashValue="5Opwwm01PAOtz3dvtmRVJ9FIFfKJ39VN0HnV4VZNbV6Tp05fCAiudtD185bswsbAaVfJqlU1BK5r7Q5C1UvJ7w==" algorithmName="SHA-512" password="CC35"/>
  <mergeCells count="86">
    <mergeCell ref="C52:G52"/>
    <mergeCell ref="D64:H64"/>
    <mergeCell ref="D57:H57"/>
    <mergeCell ref="D55:H55"/>
    <mergeCell ref="E58:I58"/>
    <mergeCell ref="E56:I56"/>
    <mergeCell ref="E59:I59"/>
    <mergeCell ref="E61:I61"/>
    <mergeCell ref="E60:I60"/>
    <mergeCell ref="F63:J63"/>
    <mergeCell ref="F62:J62"/>
    <mergeCell ref="I52:AF52"/>
    <mergeCell ref="J55:AF55"/>
    <mergeCell ref="J57:AF57"/>
    <mergeCell ref="J64:AF64"/>
    <mergeCell ref="K59:AF59"/>
    <mergeCell ref="K56:AF56"/>
    <mergeCell ref="K58:AF58"/>
    <mergeCell ref="K61:AF61"/>
    <mergeCell ref="K60:AF60"/>
    <mergeCell ref="L62:AF62"/>
    <mergeCell ref="L63:AF63"/>
    <mergeCell ref="L45:AO45"/>
    <mergeCell ref="E65:I65"/>
    <mergeCell ref="K65:AF65"/>
    <mergeCell ref="D66:H66"/>
    <mergeCell ref="J66:AF66"/>
    <mergeCell ref="AG54:AM54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G2"/>
    <mergeCell ref="AG55:AM55"/>
    <mergeCell ref="AG61:AM61"/>
    <mergeCell ref="AG52:AM52"/>
    <mergeCell ref="AG57:AM57"/>
    <mergeCell ref="AG60:AM60"/>
    <mergeCell ref="AG63:AM63"/>
    <mergeCell ref="AG62:AM62"/>
    <mergeCell ref="AG59:AM59"/>
    <mergeCell ref="AG56:AM56"/>
    <mergeCell ref="AG58:AM58"/>
    <mergeCell ref="AG64:AM64"/>
    <mergeCell ref="AM50:AP50"/>
    <mergeCell ref="AM47:AN47"/>
    <mergeCell ref="AM49:AP49"/>
    <mergeCell ref="AN52:AP52"/>
    <mergeCell ref="AN63:AP63"/>
    <mergeCell ref="AN57:AP57"/>
    <mergeCell ref="AN61:AP61"/>
    <mergeCell ref="AN60:AP60"/>
    <mergeCell ref="AN55:AP55"/>
    <mergeCell ref="AN59:AP59"/>
    <mergeCell ref="AN56:AP56"/>
    <mergeCell ref="AN58:AP58"/>
    <mergeCell ref="AN62:AP62"/>
    <mergeCell ref="AN64:AP64"/>
    <mergeCell ref="AS49:AT51"/>
    <mergeCell ref="AN65:AP65"/>
    <mergeCell ref="AG65:AM65"/>
    <mergeCell ref="AN66:AP66"/>
    <mergeCell ref="AG66:AM66"/>
    <mergeCell ref="AN54:AP54"/>
  </mergeCells>
  <hyperlinks>
    <hyperlink ref="A56" location="'SO 01 - Komunikace a chod...'!C2" display="/"/>
    <hyperlink ref="A58" location="'SO-02 - Vodovod'!C2" display="/"/>
    <hyperlink ref="A59" location="'SO-03 - Kanalizace splašk...'!C2" display="/"/>
    <hyperlink ref="A60" location="'SO-04 - Kanalizace dešťová'!C2" display="/"/>
    <hyperlink ref="A62" location="'SO-05.1 - STL plynovod'!C2" display="/"/>
    <hyperlink ref="A63" location="'SO-05.2 - STL plynovodní ...'!C2" display="/"/>
    <hyperlink ref="A65" location="'SO 06 - Veřejné osvětlení...'!C2" display="/"/>
    <hyperlink ref="A66" location="'D.5 - Veřejná zeleň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6" customFormat="1" ht="45" customHeight="1">
      <c r="B3" s="299"/>
      <c r="C3" s="300" t="s">
        <v>1670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1671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1672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1673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1674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1675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1676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1677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1678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1679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1680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81</v>
      </c>
      <c r="F18" s="306" t="s">
        <v>1681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1682</v>
      </c>
      <c r="F19" s="306" t="s">
        <v>1683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1684</v>
      </c>
      <c r="F20" s="306" t="s">
        <v>1685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1686</v>
      </c>
      <c r="F21" s="306" t="s">
        <v>1687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1568</v>
      </c>
      <c r="F22" s="306" t="s">
        <v>1569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87</v>
      </c>
      <c r="F23" s="306" t="s">
        <v>1688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1689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1690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1691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1692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1693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1694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1695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1696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1697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149</v>
      </c>
      <c r="F36" s="306"/>
      <c r="G36" s="306" t="s">
        <v>1698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1699</v>
      </c>
      <c r="F37" s="306"/>
      <c r="G37" s="306" t="s">
        <v>1700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54</v>
      </c>
      <c r="F38" s="306"/>
      <c r="G38" s="306" t="s">
        <v>1701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55</v>
      </c>
      <c r="F39" s="306"/>
      <c r="G39" s="306" t="s">
        <v>1702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150</v>
      </c>
      <c r="F40" s="306"/>
      <c r="G40" s="306" t="s">
        <v>1703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151</v>
      </c>
      <c r="F41" s="306"/>
      <c r="G41" s="306" t="s">
        <v>1704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1705</v>
      </c>
      <c r="F42" s="306"/>
      <c r="G42" s="306" t="s">
        <v>1706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1707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1708</v>
      </c>
      <c r="F44" s="306"/>
      <c r="G44" s="306" t="s">
        <v>1709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154</v>
      </c>
      <c r="F45" s="306"/>
      <c r="G45" s="306" t="s">
        <v>1710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1711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1712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1713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1714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1715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1716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1717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1718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1719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1720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1721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1722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1723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1724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1725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1726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1727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1728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1729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1730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1731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1732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1733</v>
      </c>
      <c r="D76" s="324"/>
      <c r="E76" s="324"/>
      <c r="F76" s="324" t="s">
        <v>1734</v>
      </c>
      <c r="G76" s="325"/>
      <c r="H76" s="324" t="s">
        <v>55</v>
      </c>
      <c r="I76" s="324" t="s">
        <v>58</v>
      </c>
      <c r="J76" s="324" t="s">
        <v>1735</v>
      </c>
      <c r="K76" s="323"/>
    </row>
    <row r="77" s="1" customFormat="1" ht="17.25" customHeight="1">
      <c r="B77" s="321"/>
      <c r="C77" s="326" t="s">
        <v>1736</v>
      </c>
      <c r="D77" s="326"/>
      <c r="E77" s="326"/>
      <c r="F77" s="327" t="s">
        <v>1737</v>
      </c>
      <c r="G77" s="328"/>
      <c r="H77" s="326"/>
      <c r="I77" s="326"/>
      <c r="J77" s="326" t="s">
        <v>1738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54</v>
      </c>
      <c r="D79" s="331"/>
      <c r="E79" s="331"/>
      <c r="F79" s="332" t="s">
        <v>1739</v>
      </c>
      <c r="G79" s="333"/>
      <c r="H79" s="309" t="s">
        <v>1740</v>
      </c>
      <c r="I79" s="309" t="s">
        <v>1741</v>
      </c>
      <c r="J79" s="309">
        <v>20</v>
      </c>
      <c r="K79" s="323"/>
    </row>
    <row r="80" s="1" customFormat="1" ht="15" customHeight="1">
      <c r="B80" s="321"/>
      <c r="C80" s="309" t="s">
        <v>1742</v>
      </c>
      <c r="D80" s="309"/>
      <c r="E80" s="309"/>
      <c r="F80" s="332" t="s">
        <v>1739</v>
      </c>
      <c r="G80" s="333"/>
      <c r="H80" s="309" t="s">
        <v>1743</v>
      </c>
      <c r="I80" s="309" t="s">
        <v>1741</v>
      </c>
      <c r="J80" s="309">
        <v>120</v>
      </c>
      <c r="K80" s="323"/>
    </row>
    <row r="81" s="1" customFormat="1" ht="15" customHeight="1">
      <c r="B81" s="334"/>
      <c r="C81" s="309" t="s">
        <v>1744</v>
      </c>
      <c r="D81" s="309"/>
      <c r="E81" s="309"/>
      <c r="F81" s="332" t="s">
        <v>1745</v>
      </c>
      <c r="G81" s="333"/>
      <c r="H81" s="309" t="s">
        <v>1746</v>
      </c>
      <c r="I81" s="309" t="s">
        <v>1741</v>
      </c>
      <c r="J81" s="309">
        <v>50</v>
      </c>
      <c r="K81" s="323"/>
    </row>
    <row r="82" s="1" customFormat="1" ht="15" customHeight="1">
      <c r="B82" s="334"/>
      <c r="C82" s="309" t="s">
        <v>1747</v>
      </c>
      <c r="D82" s="309"/>
      <c r="E82" s="309"/>
      <c r="F82" s="332" t="s">
        <v>1739</v>
      </c>
      <c r="G82" s="333"/>
      <c r="H82" s="309" t="s">
        <v>1748</v>
      </c>
      <c r="I82" s="309" t="s">
        <v>1749</v>
      </c>
      <c r="J82" s="309"/>
      <c r="K82" s="323"/>
    </row>
    <row r="83" s="1" customFormat="1" ht="15" customHeight="1">
      <c r="B83" s="334"/>
      <c r="C83" s="335" t="s">
        <v>1750</v>
      </c>
      <c r="D83" s="335"/>
      <c r="E83" s="335"/>
      <c r="F83" s="336" t="s">
        <v>1745</v>
      </c>
      <c r="G83" s="335"/>
      <c r="H83" s="335" t="s">
        <v>1751</v>
      </c>
      <c r="I83" s="335" t="s">
        <v>1741</v>
      </c>
      <c r="J83" s="335">
        <v>15</v>
      </c>
      <c r="K83" s="323"/>
    </row>
    <row r="84" s="1" customFormat="1" ht="15" customHeight="1">
      <c r="B84" s="334"/>
      <c r="C84" s="335" t="s">
        <v>1752</v>
      </c>
      <c r="D84" s="335"/>
      <c r="E84" s="335"/>
      <c r="F84" s="336" t="s">
        <v>1745</v>
      </c>
      <c r="G84" s="335"/>
      <c r="H84" s="335" t="s">
        <v>1753</v>
      </c>
      <c r="I84" s="335" t="s">
        <v>1741</v>
      </c>
      <c r="J84" s="335">
        <v>15</v>
      </c>
      <c r="K84" s="323"/>
    </row>
    <row r="85" s="1" customFormat="1" ht="15" customHeight="1">
      <c r="B85" s="334"/>
      <c r="C85" s="335" t="s">
        <v>1754</v>
      </c>
      <c r="D85" s="335"/>
      <c r="E85" s="335"/>
      <c r="F85" s="336" t="s">
        <v>1745</v>
      </c>
      <c r="G85" s="335"/>
      <c r="H85" s="335" t="s">
        <v>1755</v>
      </c>
      <c r="I85" s="335" t="s">
        <v>1741</v>
      </c>
      <c r="J85" s="335">
        <v>20</v>
      </c>
      <c r="K85" s="323"/>
    </row>
    <row r="86" s="1" customFormat="1" ht="15" customHeight="1">
      <c r="B86" s="334"/>
      <c r="C86" s="335" t="s">
        <v>1756</v>
      </c>
      <c r="D86" s="335"/>
      <c r="E86" s="335"/>
      <c r="F86" s="336" t="s">
        <v>1745</v>
      </c>
      <c r="G86" s="335"/>
      <c r="H86" s="335" t="s">
        <v>1757</v>
      </c>
      <c r="I86" s="335" t="s">
        <v>1741</v>
      </c>
      <c r="J86" s="335">
        <v>20</v>
      </c>
      <c r="K86" s="323"/>
    </row>
    <row r="87" s="1" customFormat="1" ht="15" customHeight="1">
      <c r="B87" s="334"/>
      <c r="C87" s="309" t="s">
        <v>1758</v>
      </c>
      <c r="D87" s="309"/>
      <c r="E87" s="309"/>
      <c r="F87" s="332" t="s">
        <v>1745</v>
      </c>
      <c r="G87" s="333"/>
      <c r="H87" s="309" t="s">
        <v>1759</v>
      </c>
      <c r="I87" s="309" t="s">
        <v>1741</v>
      </c>
      <c r="J87" s="309">
        <v>50</v>
      </c>
      <c r="K87" s="323"/>
    </row>
    <row r="88" s="1" customFormat="1" ht="15" customHeight="1">
      <c r="B88" s="334"/>
      <c r="C88" s="309" t="s">
        <v>1760</v>
      </c>
      <c r="D88" s="309"/>
      <c r="E88" s="309"/>
      <c r="F88" s="332" t="s">
        <v>1745</v>
      </c>
      <c r="G88" s="333"/>
      <c r="H88" s="309" t="s">
        <v>1761</v>
      </c>
      <c r="I88" s="309" t="s">
        <v>1741</v>
      </c>
      <c r="J88" s="309">
        <v>20</v>
      </c>
      <c r="K88" s="323"/>
    </row>
    <row r="89" s="1" customFormat="1" ht="15" customHeight="1">
      <c r="B89" s="334"/>
      <c r="C89" s="309" t="s">
        <v>1762</v>
      </c>
      <c r="D89" s="309"/>
      <c r="E89" s="309"/>
      <c r="F89" s="332" t="s">
        <v>1745</v>
      </c>
      <c r="G89" s="333"/>
      <c r="H89" s="309" t="s">
        <v>1763</v>
      </c>
      <c r="I89" s="309" t="s">
        <v>1741</v>
      </c>
      <c r="J89" s="309">
        <v>20</v>
      </c>
      <c r="K89" s="323"/>
    </row>
    <row r="90" s="1" customFormat="1" ht="15" customHeight="1">
      <c r="B90" s="334"/>
      <c r="C90" s="309" t="s">
        <v>1764</v>
      </c>
      <c r="D90" s="309"/>
      <c r="E90" s="309"/>
      <c r="F90" s="332" t="s">
        <v>1745</v>
      </c>
      <c r="G90" s="333"/>
      <c r="H90" s="309" t="s">
        <v>1765</v>
      </c>
      <c r="I90" s="309" t="s">
        <v>1741</v>
      </c>
      <c r="J90" s="309">
        <v>50</v>
      </c>
      <c r="K90" s="323"/>
    </row>
    <row r="91" s="1" customFormat="1" ht="15" customHeight="1">
      <c r="B91" s="334"/>
      <c r="C91" s="309" t="s">
        <v>1766</v>
      </c>
      <c r="D91" s="309"/>
      <c r="E91" s="309"/>
      <c r="F91" s="332" t="s">
        <v>1745</v>
      </c>
      <c r="G91" s="333"/>
      <c r="H91" s="309" t="s">
        <v>1766</v>
      </c>
      <c r="I91" s="309" t="s">
        <v>1741</v>
      </c>
      <c r="J91" s="309">
        <v>50</v>
      </c>
      <c r="K91" s="323"/>
    </row>
    <row r="92" s="1" customFormat="1" ht="15" customHeight="1">
      <c r="B92" s="334"/>
      <c r="C92" s="309" t="s">
        <v>1767</v>
      </c>
      <c r="D92" s="309"/>
      <c r="E92" s="309"/>
      <c r="F92" s="332" t="s">
        <v>1745</v>
      </c>
      <c r="G92" s="333"/>
      <c r="H92" s="309" t="s">
        <v>1768</v>
      </c>
      <c r="I92" s="309" t="s">
        <v>1741</v>
      </c>
      <c r="J92" s="309">
        <v>255</v>
      </c>
      <c r="K92" s="323"/>
    </row>
    <row r="93" s="1" customFormat="1" ht="15" customHeight="1">
      <c r="B93" s="334"/>
      <c r="C93" s="309" t="s">
        <v>1769</v>
      </c>
      <c r="D93" s="309"/>
      <c r="E93" s="309"/>
      <c r="F93" s="332" t="s">
        <v>1739</v>
      </c>
      <c r="G93" s="333"/>
      <c r="H93" s="309" t="s">
        <v>1770</v>
      </c>
      <c r="I93" s="309" t="s">
        <v>1771</v>
      </c>
      <c r="J93" s="309"/>
      <c r="K93" s="323"/>
    </row>
    <row r="94" s="1" customFormat="1" ht="15" customHeight="1">
      <c r="B94" s="334"/>
      <c r="C94" s="309" t="s">
        <v>1772</v>
      </c>
      <c r="D94" s="309"/>
      <c r="E94" s="309"/>
      <c r="F94" s="332" t="s">
        <v>1739</v>
      </c>
      <c r="G94" s="333"/>
      <c r="H94" s="309" t="s">
        <v>1773</v>
      </c>
      <c r="I94" s="309" t="s">
        <v>1774</v>
      </c>
      <c r="J94" s="309"/>
      <c r="K94" s="323"/>
    </row>
    <row r="95" s="1" customFormat="1" ht="15" customHeight="1">
      <c r="B95" s="334"/>
      <c r="C95" s="309" t="s">
        <v>1775</v>
      </c>
      <c r="D95" s="309"/>
      <c r="E95" s="309"/>
      <c r="F95" s="332" t="s">
        <v>1739</v>
      </c>
      <c r="G95" s="333"/>
      <c r="H95" s="309" t="s">
        <v>1775</v>
      </c>
      <c r="I95" s="309" t="s">
        <v>1774</v>
      </c>
      <c r="J95" s="309"/>
      <c r="K95" s="323"/>
    </row>
    <row r="96" s="1" customFormat="1" ht="15" customHeight="1">
      <c r="B96" s="334"/>
      <c r="C96" s="309" t="s">
        <v>39</v>
      </c>
      <c r="D96" s="309"/>
      <c r="E96" s="309"/>
      <c r="F96" s="332" t="s">
        <v>1739</v>
      </c>
      <c r="G96" s="333"/>
      <c r="H96" s="309" t="s">
        <v>1776</v>
      </c>
      <c r="I96" s="309" t="s">
        <v>1774</v>
      </c>
      <c r="J96" s="309"/>
      <c r="K96" s="323"/>
    </row>
    <row r="97" s="1" customFormat="1" ht="15" customHeight="1">
      <c r="B97" s="334"/>
      <c r="C97" s="309" t="s">
        <v>49</v>
      </c>
      <c r="D97" s="309"/>
      <c r="E97" s="309"/>
      <c r="F97" s="332" t="s">
        <v>1739</v>
      </c>
      <c r="G97" s="333"/>
      <c r="H97" s="309" t="s">
        <v>1777</v>
      </c>
      <c r="I97" s="309" t="s">
        <v>1774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1778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1733</v>
      </c>
      <c r="D103" s="324"/>
      <c r="E103" s="324"/>
      <c r="F103" s="324" t="s">
        <v>1734</v>
      </c>
      <c r="G103" s="325"/>
      <c r="H103" s="324" t="s">
        <v>55</v>
      </c>
      <c r="I103" s="324" t="s">
        <v>58</v>
      </c>
      <c r="J103" s="324" t="s">
        <v>1735</v>
      </c>
      <c r="K103" s="323"/>
    </row>
    <row r="104" s="1" customFormat="1" ht="17.25" customHeight="1">
      <c r="B104" s="321"/>
      <c r="C104" s="326" t="s">
        <v>1736</v>
      </c>
      <c r="D104" s="326"/>
      <c r="E104" s="326"/>
      <c r="F104" s="327" t="s">
        <v>1737</v>
      </c>
      <c r="G104" s="328"/>
      <c r="H104" s="326"/>
      <c r="I104" s="326"/>
      <c r="J104" s="326" t="s">
        <v>1738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54</v>
      </c>
      <c r="D106" s="331"/>
      <c r="E106" s="331"/>
      <c r="F106" s="332" t="s">
        <v>1739</v>
      </c>
      <c r="G106" s="309"/>
      <c r="H106" s="309" t="s">
        <v>1779</v>
      </c>
      <c r="I106" s="309" t="s">
        <v>1741</v>
      </c>
      <c r="J106" s="309">
        <v>20</v>
      </c>
      <c r="K106" s="323"/>
    </row>
    <row r="107" s="1" customFormat="1" ht="15" customHeight="1">
      <c r="B107" s="321"/>
      <c r="C107" s="309" t="s">
        <v>1742</v>
      </c>
      <c r="D107" s="309"/>
      <c r="E107" s="309"/>
      <c r="F107" s="332" t="s">
        <v>1739</v>
      </c>
      <c r="G107" s="309"/>
      <c r="H107" s="309" t="s">
        <v>1779</v>
      </c>
      <c r="I107" s="309" t="s">
        <v>1741</v>
      </c>
      <c r="J107" s="309">
        <v>120</v>
      </c>
      <c r="K107" s="323"/>
    </row>
    <row r="108" s="1" customFormat="1" ht="15" customHeight="1">
      <c r="B108" s="334"/>
      <c r="C108" s="309" t="s">
        <v>1744</v>
      </c>
      <c r="D108" s="309"/>
      <c r="E108" s="309"/>
      <c r="F108" s="332" t="s">
        <v>1745</v>
      </c>
      <c r="G108" s="309"/>
      <c r="H108" s="309" t="s">
        <v>1779</v>
      </c>
      <c r="I108" s="309" t="s">
        <v>1741</v>
      </c>
      <c r="J108" s="309">
        <v>50</v>
      </c>
      <c r="K108" s="323"/>
    </row>
    <row r="109" s="1" customFormat="1" ht="15" customHeight="1">
      <c r="B109" s="334"/>
      <c r="C109" s="309" t="s">
        <v>1747</v>
      </c>
      <c r="D109" s="309"/>
      <c r="E109" s="309"/>
      <c r="F109" s="332" t="s">
        <v>1739</v>
      </c>
      <c r="G109" s="309"/>
      <c r="H109" s="309" t="s">
        <v>1779</v>
      </c>
      <c r="I109" s="309" t="s">
        <v>1749</v>
      </c>
      <c r="J109" s="309"/>
      <c r="K109" s="323"/>
    </row>
    <row r="110" s="1" customFormat="1" ht="15" customHeight="1">
      <c r="B110" s="334"/>
      <c r="C110" s="309" t="s">
        <v>1758</v>
      </c>
      <c r="D110" s="309"/>
      <c r="E110" s="309"/>
      <c r="F110" s="332" t="s">
        <v>1745</v>
      </c>
      <c r="G110" s="309"/>
      <c r="H110" s="309" t="s">
        <v>1779</v>
      </c>
      <c r="I110" s="309" t="s">
        <v>1741</v>
      </c>
      <c r="J110" s="309">
        <v>50</v>
      </c>
      <c r="K110" s="323"/>
    </row>
    <row r="111" s="1" customFormat="1" ht="15" customHeight="1">
      <c r="B111" s="334"/>
      <c r="C111" s="309" t="s">
        <v>1766</v>
      </c>
      <c r="D111" s="309"/>
      <c r="E111" s="309"/>
      <c r="F111" s="332" t="s">
        <v>1745</v>
      </c>
      <c r="G111" s="309"/>
      <c r="H111" s="309" t="s">
        <v>1779</v>
      </c>
      <c r="I111" s="309" t="s">
        <v>1741</v>
      </c>
      <c r="J111" s="309">
        <v>50</v>
      </c>
      <c r="K111" s="323"/>
    </row>
    <row r="112" s="1" customFormat="1" ht="15" customHeight="1">
      <c r="B112" s="334"/>
      <c r="C112" s="309" t="s">
        <v>1764</v>
      </c>
      <c r="D112" s="309"/>
      <c r="E112" s="309"/>
      <c r="F112" s="332" t="s">
        <v>1745</v>
      </c>
      <c r="G112" s="309"/>
      <c r="H112" s="309" t="s">
        <v>1779</v>
      </c>
      <c r="I112" s="309" t="s">
        <v>1741</v>
      </c>
      <c r="J112" s="309">
        <v>50</v>
      </c>
      <c r="K112" s="323"/>
    </row>
    <row r="113" s="1" customFormat="1" ht="15" customHeight="1">
      <c r="B113" s="334"/>
      <c r="C113" s="309" t="s">
        <v>54</v>
      </c>
      <c r="D113" s="309"/>
      <c r="E113" s="309"/>
      <c r="F113" s="332" t="s">
        <v>1739</v>
      </c>
      <c r="G113" s="309"/>
      <c r="H113" s="309" t="s">
        <v>1780</v>
      </c>
      <c r="I113" s="309" t="s">
        <v>1741</v>
      </c>
      <c r="J113" s="309">
        <v>20</v>
      </c>
      <c r="K113" s="323"/>
    </row>
    <row r="114" s="1" customFormat="1" ht="15" customHeight="1">
      <c r="B114" s="334"/>
      <c r="C114" s="309" t="s">
        <v>1781</v>
      </c>
      <c r="D114" s="309"/>
      <c r="E114" s="309"/>
      <c r="F114" s="332" t="s">
        <v>1739</v>
      </c>
      <c r="G114" s="309"/>
      <c r="H114" s="309" t="s">
        <v>1782</v>
      </c>
      <c r="I114" s="309" t="s">
        <v>1741</v>
      </c>
      <c r="J114" s="309">
        <v>120</v>
      </c>
      <c r="K114" s="323"/>
    </row>
    <row r="115" s="1" customFormat="1" ht="15" customHeight="1">
      <c r="B115" s="334"/>
      <c r="C115" s="309" t="s">
        <v>39</v>
      </c>
      <c r="D115" s="309"/>
      <c r="E115" s="309"/>
      <c r="F115" s="332" t="s">
        <v>1739</v>
      </c>
      <c r="G115" s="309"/>
      <c r="H115" s="309" t="s">
        <v>1783</v>
      </c>
      <c r="I115" s="309" t="s">
        <v>1774</v>
      </c>
      <c r="J115" s="309"/>
      <c r="K115" s="323"/>
    </row>
    <row r="116" s="1" customFormat="1" ht="15" customHeight="1">
      <c r="B116" s="334"/>
      <c r="C116" s="309" t="s">
        <v>49</v>
      </c>
      <c r="D116" s="309"/>
      <c r="E116" s="309"/>
      <c r="F116" s="332" t="s">
        <v>1739</v>
      </c>
      <c r="G116" s="309"/>
      <c r="H116" s="309" t="s">
        <v>1784</v>
      </c>
      <c r="I116" s="309" t="s">
        <v>1774</v>
      </c>
      <c r="J116" s="309"/>
      <c r="K116" s="323"/>
    </row>
    <row r="117" s="1" customFormat="1" ht="15" customHeight="1">
      <c r="B117" s="334"/>
      <c r="C117" s="309" t="s">
        <v>58</v>
      </c>
      <c r="D117" s="309"/>
      <c r="E117" s="309"/>
      <c r="F117" s="332" t="s">
        <v>1739</v>
      </c>
      <c r="G117" s="309"/>
      <c r="H117" s="309" t="s">
        <v>1785</v>
      </c>
      <c r="I117" s="309" t="s">
        <v>1786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1787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1733</v>
      </c>
      <c r="D123" s="324"/>
      <c r="E123" s="324"/>
      <c r="F123" s="324" t="s">
        <v>1734</v>
      </c>
      <c r="G123" s="325"/>
      <c r="H123" s="324" t="s">
        <v>55</v>
      </c>
      <c r="I123" s="324" t="s">
        <v>58</v>
      </c>
      <c r="J123" s="324" t="s">
        <v>1735</v>
      </c>
      <c r="K123" s="353"/>
    </row>
    <row r="124" s="1" customFormat="1" ht="17.25" customHeight="1">
      <c r="B124" s="352"/>
      <c r="C124" s="326" t="s">
        <v>1736</v>
      </c>
      <c r="D124" s="326"/>
      <c r="E124" s="326"/>
      <c r="F124" s="327" t="s">
        <v>1737</v>
      </c>
      <c r="G124" s="328"/>
      <c r="H124" s="326"/>
      <c r="I124" s="326"/>
      <c r="J124" s="326" t="s">
        <v>1738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1742</v>
      </c>
      <c r="D126" s="331"/>
      <c r="E126" s="331"/>
      <c r="F126" s="332" t="s">
        <v>1739</v>
      </c>
      <c r="G126" s="309"/>
      <c r="H126" s="309" t="s">
        <v>1779</v>
      </c>
      <c r="I126" s="309" t="s">
        <v>1741</v>
      </c>
      <c r="J126" s="309">
        <v>120</v>
      </c>
      <c r="K126" s="357"/>
    </row>
    <row r="127" s="1" customFormat="1" ht="15" customHeight="1">
      <c r="B127" s="354"/>
      <c r="C127" s="309" t="s">
        <v>1788</v>
      </c>
      <c r="D127" s="309"/>
      <c r="E127" s="309"/>
      <c r="F127" s="332" t="s">
        <v>1739</v>
      </c>
      <c r="G127" s="309"/>
      <c r="H127" s="309" t="s">
        <v>1789</v>
      </c>
      <c r="I127" s="309" t="s">
        <v>1741</v>
      </c>
      <c r="J127" s="309" t="s">
        <v>1790</v>
      </c>
      <c r="K127" s="357"/>
    </row>
    <row r="128" s="1" customFormat="1" ht="15" customHeight="1">
      <c r="B128" s="354"/>
      <c r="C128" s="309" t="s">
        <v>87</v>
      </c>
      <c r="D128" s="309"/>
      <c r="E128" s="309"/>
      <c r="F128" s="332" t="s">
        <v>1739</v>
      </c>
      <c r="G128" s="309"/>
      <c r="H128" s="309" t="s">
        <v>1791</v>
      </c>
      <c r="I128" s="309" t="s">
        <v>1741</v>
      </c>
      <c r="J128" s="309" t="s">
        <v>1790</v>
      </c>
      <c r="K128" s="357"/>
    </row>
    <row r="129" s="1" customFormat="1" ht="15" customHeight="1">
      <c r="B129" s="354"/>
      <c r="C129" s="309" t="s">
        <v>1750</v>
      </c>
      <c r="D129" s="309"/>
      <c r="E129" s="309"/>
      <c r="F129" s="332" t="s">
        <v>1745</v>
      </c>
      <c r="G129" s="309"/>
      <c r="H129" s="309" t="s">
        <v>1751</v>
      </c>
      <c r="I129" s="309" t="s">
        <v>1741</v>
      </c>
      <c r="J129" s="309">
        <v>15</v>
      </c>
      <c r="K129" s="357"/>
    </row>
    <row r="130" s="1" customFormat="1" ht="15" customHeight="1">
      <c r="B130" s="354"/>
      <c r="C130" s="335" t="s">
        <v>1752</v>
      </c>
      <c r="D130" s="335"/>
      <c r="E130" s="335"/>
      <c r="F130" s="336" t="s">
        <v>1745</v>
      </c>
      <c r="G130" s="335"/>
      <c r="H130" s="335" t="s">
        <v>1753</v>
      </c>
      <c r="I130" s="335" t="s">
        <v>1741</v>
      </c>
      <c r="J130" s="335">
        <v>15</v>
      </c>
      <c r="K130" s="357"/>
    </row>
    <row r="131" s="1" customFormat="1" ht="15" customHeight="1">
      <c r="B131" s="354"/>
      <c r="C131" s="335" t="s">
        <v>1754</v>
      </c>
      <c r="D131" s="335"/>
      <c r="E131" s="335"/>
      <c r="F131" s="336" t="s">
        <v>1745</v>
      </c>
      <c r="G131" s="335"/>
      <c r="H131" s="335" t="s">
        <v>1755</v>
      </c>
      <c r="I131" s="335" t="s">
        <v>1741</v>
      </c>
      <c r="J131" s="335">
        <v>20</v>
      </c>
      <c r="K131" s="357"/>
    </row>
    <row r="132" s="1" customFormat="1" ht="15" customHeight="1">
      <c r="B132" s="354"/>
      <c r="C132" s="335" t="s">
        <v>1756</v>
      </c>
      <c r="D132" s="335"/>
      <c r="E132" s="335"/>
      <c r="F132" s="336" t="s">
        <v>1745</v>
      </c>
      <c r="G132" s="335"/>
      <c r="H132" s="335" t="s">
        <v>1757</v>
      </c>
      <c r="I132" s="335" t="s">
        <v>1741</v>
      </c>
      <c r="J132" s="335">
        <v>20</v>
      </c>
      <c r="K132" s="357"/>
    </row>
    <row r="133" s="1" customFormat="1" ht="15" customHeight="1">
      <c r="B133" s="354"/>
      <c r="C133" s="309" t="s">
        <v>1744</v>
      </c>
      <c r="D133" s="309"/>
      <c r="E133" s="309"/>
      <c r="F133" s="332" t="s">
        <v>1745</v>
      </c>
      <c r="G133" s="309"/>
      <c r="H133" s="309" t="s">
        <v>1779</v>
      </c>
      <c r="I133" s="309" t="s">
        <v>1741</v>
      </c>
      <c r="J133" s="309">
        <v>50</v>
      </c>
      <c r="K133" s="357"/>
    </row>
    <row r="134" s="1" customFormat="1" ht="15" customHeight="1">
      <c r="B134" s="354"/>
      <c r="C134" s="309" t="s">
        <v>1758</v>
      </c>
      <c r="D134" s="309"/>
      <c r="E134" s="309"/>
      <c r="F134" s="332" t="s">
        <v>1745</v>
      </c>
      <c r="G134" s="309"/>
      <c r="H134" s="309" t="s">
        <v>1779</v>
      </c>
      <c r="I134" s="309" t="s">
        <v>1741</v>
      </c>
      <c r="J134" s="309">
        <v>50</v>
      </c>
      <c r="K134" s="357"/>
    </row>
    <row r="135" s="1" customFormat="1" ht="15" customHeight="1">
      <c r="B135" s="354"/>
      <c r="C135" s="309" t="s">
        <v>1764</v>
      </c>
      <c r="D135" s="309"/>
      <c r="E135" s="309"/>
      <c r="F135" s="332" t="s">
        <v>1745</v>
      </c>
      <c r="G135" s="309"/>
      <c r="H135" s="309" t="s">
        <v>1779</v>
      </c>
      <c r="I135" s="309" t="s">
        <v>1741</v>
      </c>
      <c r="J135" s="309">
        <v>50</v>
      </c>
      <c r="K135" s="357"/>
    </row>
    <row r="136" s="1" customFormat="1" ht="15" customHeight="1">
      <c r="B136" s="354"/>
      <c r="C136" s="309" t="s">
        <v>1766</v>
      </c>
      <c r="D136" s="309"/>
      <c r="E136" s="309"/>
      <c r="F136" s="332" t="s">
        <v>1745</v>
      </c>
      <c r="G136" s="309"/>
      <c r="H136" s="309" t="s">
        <v>1779</v>
      </c>
      <c r="I136" s="309" t="s">
        <v>1741</v>
      </c>
      <c r="J136" s="309">
        <v>50</v>
      </c>
      <c r="K136" s="357"/>
    </row>
    <row r="137" s="1" customFormat="1" ht="15" customHeight="1">
      <c r="B137" s="354"/>
      <c r="C137" s="309" t="s">
        <v>1767</v>
      </c>
      <c r="D137" s="309"/>
      <c r="E137" s="309"/>
      <c r="F137" s="332" t="s">
        <v>1745</v>
      </c>
      <c r="G137" s="309"/>
      <c r="H137" s="309" t="s">
        <v>1792</v>
      </c>
      <c r="I137" s="309" t="s">
        <v>1741</v>
      </c>
      <c r="J137" s="309">
        <v>255</v>
      </c>
      <c r="K137" s="357"/>
    </row>
    <row r="138" s="1" customFormat="1" ht="15" customHeight="1">
      <c r="B138" s="354"/>
      <c r="C138" s="309" t="s">
        <v>1769</v>
      </c>
      <c r="D138" s="309"/>
      <c r="E138" s="309"/>
      <c r="F138" s="332" t="s">
        <v>1739</v>
      </c>
      <c r="G138" s="309"/>
      <c r="H138" s="309" t="s">
        <v>1793</v>
      </c>
      <c r="I138" s="309" t="s">
        <v>1771</v>
      </c>
      <c r="J138" s="309"/>
      <c r="K138" s="357"/>
    </row>
    <row r="139" s="1" customFormat="1" ht="15" customHeight="1">
      <c r="B139" s="354"/>
      <c r="C139" s="309" t="s">
        <v>1772</v>
      </c>
      <c r="D139" s="309"/>
      <c r="E139" s="309"/>
      <c r="F139" s="332" t="s">
        <v>1739</v>
      </c>
      <c r="G139" s="309"/>
      <c r="H139" s="309" t="s">
        <v>1794</v>
      </c>
      <c r="I139" s="309" t="s">
        <v>1774</v>
      </c>
      <c r="J139" s="309"/>
      <c r="K139" s="357"/>
    </row>
    <row r="140" s="1" customFormat="1" ht="15" customHeight="1">
      <c r="B140" s="354"/>
      <c r="C140" s="309" t="s">
        <v>1775</v>
      </c>
      <c r="D140" s="309"/>
      <c r="E140" s="309"/>
      <c r="F140" s="332" t="s">
        <v>1739</v>
      </c>
      <c r="G140" s="309"/>
      <c r="H140" s="309" t="s">
        <v>1775</v>
      </c>
      <c r="I140" s="309" t="s">
        <v>1774</v>
      </c>
      <c r="J140" s="309"/>
      <c r="K140" s="357"/>
    </row>
    <row r="141" s="1" customFormat="1" ht="15" customHeight="1">
      <c r="B141" s="354"/>
      <c r="C141" s="309" t="s">
        <v>39</v>
      </c>
      <c r="D141" s="309"/>
      <c r="E141" s="309"/>
      <c r="F141" s="332" t="s">
        <v>1739</v>
      </c>
      <c r="G141" s="309"/>
      <c r="H141" s="309" t="s">
        <v>1795</v>
      </c>
      <c r="I141" s="309" t="s">
        <v>1774</v>
      </c>
      <c r="J141" s="309"/>
      <c r="K141" s="357"/>
    </row>
    <row r="142" s="1" customFormat="1" ht="15" customHeight="1">
      <c r="B142" s="354"/>
      <c r="C142" s="309" t="s">
        <v>1796</v>
      </c>
      <c r="D142" s="309"/>
      <c r="E142" s="309"/>
      <c r="F142" s="332" t="s">
        <v>1739</v>
      </c>
      <c r="G142" s="309"/>
      <c r="H142" s="309" t="s">
        <v>1797</v>
      </c>
      <c r="I142" s="309" t="s">
        <v>1774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1798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1733</v>
      </c>
      <c r="D148" s="324"/>
      <c r="E148" s="324"/>
      <c r="F148" s="324" t="s">
        <v>1734</v>
      </c>
      <c r="G148" s="325"/>
      <c r="H148" s="324" t="s">
        <v>55</v>
      </c>
      <c r="I148" s="324" t="s">
        <v>58</v>
      </c>
      <c r="J148" s="324" t="s">
        <v>1735</v>
      </c>
      <c r="K148" s="323"/>
    </row>
    <row r="149" s="1" customFormat="1" ht="17.25" customHeight="1">
      <c r="B149" s="321"/>
      <c r="C149" s="326" t="s">
        <v>1736</v>
      </c>
      <c r="D149" s="326"/>
      <c r="E149" s="326"/>
      <c r="F149" s="327" t="s">
        <v>1737</v>
      </c>
      <c r="G149" s="328"/>
      <c r="H149" s="326"/>
      <c r="I149" s="326"/>
      <c r="J149" s="326" t="s">
        <v>1738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1742</v>
      </c>
      <c r="D151" s="309"/>
      <c r="E151" s="309"/>
      <c r="F151" s="362" t="s">
        <v>1739</v>
      </c>
      <c r="G151" s="309"/>
      <c r="H151" s="361" t="s">
        <v>1779</v>
      </c>
      <c r="I151" s="361" t="s">
        <v>1741</v>
      </c>
      <c r="J151" s="361">
        <v>120</v>
      </c>
      <c r="K151" s="357"/>
    </row>
    <row r="152" s="1" customFormat="1" ht="15" customHeight="1">
      <c r="B152" s="334"/>
      <c r="C152" s="361" t="s">
        <v>1788</v>
      </c>
      <c r="D152" s="309"/>
      <c r="E152" s="309"/>
      <c r="F152" s="362" t="s">
        <v>1739</v>
      </c>
      <c r="G152" s="309"/>
      <c r="H152" s="361" t="s">
        <v>1799</v>
      </c>
      <c r="I152" s="361" t="s">
        <v>1741</v>
      </c>
      <c r="J152" s="361" t="s">
        <v>1790</v>
      </c>
      <c r="K152" s="357"/>
    </row>
    <row r="153" s="1" customFormat="1" ht="15" customHeight="1">
      <c r="B153" s="334"/>
      <c r="C153" s="361" t="s">
        <v>87</v>
      </c>
      <c r="D153" s="309"/>
      <c r="E153" s="309"/>
      <c r="F153" s="362" t="s">
        <v>1739</v>
      </c>
      <c r="G153" s="309"/>
      <c r="H153" s="361" t="s">
        <v>1800</v>
      </c>
      <c r="I153" s="361" t="s">
        <v>1741</v>
      </c>
      <c r="J153" s="361" t="s">
        <v>1790</v>
      </c>
      <c r="K153" s="357"/>
    </row>
    <row r="154" s="1" customFormat="1" ht="15" customHeight="1">
      <c r="B154" s="334"/>
      <c r="C154" s="361" t="s">
        <v>1744</v>
      </c>
      <c r="D154" s="309"/>
      <c r="E154" s="309"/>
      <c r="F154" s="362" t="s">
        <v>1745</v>
      </c>
      <c r="G154" s="309"/>
      <c r="H154" s="361" t="s">
        <v>1779</v>
      </c>
      <c r="I154" s="361" t="s">
        <v>1741</v>
      </c>
      <c r="J154" s="361">
        <v>50</v>
      </c>
      <c r="K154" s="357"/>
    </row>
    <row r="155" s="1" customFormat="1" ht="15" customHeight="1">
      <c r="B155" s="334"/>
      <c r="C155" s="361" t="s">
        <v>1747</v>
      </c>
      <c r="D155" s="309"/>
      <c r="E155" s="309"/>
      <c r="F155" s="362" t="s">
        <v>1739</v>
      </c>
      <c r="G155" s="309"/>
      <c r="H155" s="361" t="s">
        <v>1779</v>
      </c>
      <c r="I155" s="361" t="s">
        <v>1749</v>
      </c>
      <c r="J155" s="361"/>
      <c r="K155" s="357"/>
    </row>
    <row r="156" s="1" customFormat="1" ht="15" customHeight="1">
      <c r="B156" s="334"/>
      <c r="C156" s="361" t="s">
        <v>1758</v>
      </c>
      <c r="D156" s="309"/>
      <c r="E156" s="309"/>
      <c r="F156" s="362" t="s">
        <v>1745</v>
      </c>
      <c r="G156" s="309"/>
      <c r="H156" s="361" t="s">
        <v>1779</v>
      </c>
      <c r="I156" s="361" t="s">
        <v>1741</v>
      </c>
      <c r="J156" s="361">
        <v>50</v>
      </c>
      <c r="K156" s="357"/>
    </row>
    <row r="157" s="1" customFormat="1" ht="15" customHeight="1">
      <c r="B157" s="334"/>
      <c r="C157" s="361" t="s">
        <v>1766</v>
      </c>
      <c r="D157" s="309"/>
      <c r="E157" s="309"/>
      <c r="F157" s="362" t="s">
        <v>1745</v>
      </c>
      <c r="G157" s="309"/>
      <c r="H157" s="361" t="s">
        <v>1779</v>
      </c>
      <c r="I157" s="361" t="s">
        <v>1741</v>
      </c>
      <c r="J157" s="361">
        <v>50</v>
      </c>
      <c r="K157" s="357"/>
    </row>
    <row r="158" s="1" customFormat="1" ht="15" customHeight="1">
      <c r="B158" s="334"/>
      <c r="C158" s="361" t="s">
        <v>1764</v>
      </c>
      <c r="D158" s="309"/>
      <c r="E158" s="309"/>
      <c r="F158" s="362" t="s">
        <v>1745</v>
      </c>
      <c r="G158" s="309"/>
      <c r="H158" s="361" t="s">
        <v>1779</v>
      </c>
      <c r="I158" s="361" t="s">
        <v>1741</v>
      </c>
      <c r="J158" s="361">
        <v>50</v>
      </c>
      <c r="K158" s="357"/>
    </row>
    <row r="159" s="1" customFormat="1" ht="15" customHeight="1">
      <c r="B159" s="334"/>
      <c r="C159" s="361" t="s">
        <v>130</v>
      </c>
      <c r="D159" s="309"/>
      <c r="E159" s="309"/>
      <c r="F159" s="362" t="s">
        <v>1739</v>
      </c>
      <c r="G159" s="309"/>
      <c r="H159" s="361" t="s">
        <v>1801</v>
      </c>
      <c r="I159" s="361" t="s">
        <v>1741</v>
      </c>
      <c r="J159" s="361" t="s">
        <v>1802</v>
      </c>
      <c r="K159" s="357"/>
    </row>
    <row r="160" s="1" customFormat="1" ht="15" customHeight="1">
      <c r="B160" s="334"/>
      <c r="C160" s="361" t="s">
        <v>1803</v>
      </c>
      <c r="D160" s="309"/>
      <c r="E160" s="309"/>
      <c r="F160" s="362" t="s">
        <v>1739</v>
      </c>
      <c r="G160" s="309"/>
      <c r="H160" s="361" t="s">
        <v>1804</v>
      </c>
      <c r="I160" s="361" t="s">
        <v>1774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1805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1733</v>
      </c>
      <c r="D166" s="324"/>
      <c r="E166" s="324"/>
      <c r="F166" s="324" t="s">
        <v>1734</v>
      </c>
      <c r="G166" s="366"/>
      <c r="H166" s="367" t="s">
        <v>55</v>
      </c>
      <c r="I166" s="367" t="s">
        <v>58</v>
      </c>
      <c r="J166" s="324" t="s">
        <v>1735</v>
      </c>
      <c r="K166" s="301"/>
    </row>
    <row r="167" s="1" customFormat="1" ht="17.25" customHeight="1">
      <c r="B167" s="302"/>
      <c r="C167" s="326" t="s">
        <v>1736</v>
      </c>
      <c r="D167" s="326"/>
      <c r="E167" s="326"/>
      <c r="F167" s="327" t="s">
        <v>1737</v>
      </c>
      <c r="G167" s="368"/>
      <c r="H167" s="369"/>
      <c r="I167" s="369"/>
      <c r="J167" s="326" t="s">
        <v>1738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1742</v>
      </c>
      <c r="D169" s="309"/>
      <c r="E169" s="309"/>
      <c r="F169" s="332" t="s">
        <v>1739</v>
      </c>
      <c r="G169" s="309"/>
      <c r="H169" s="309" t="s">
        <v>1779</v>
      </c>
      <c r="I169" s="309" t="s">
        <v>1741</v>
      </c>
      <c r="J169" s="309">
        <v>120</v>
      </c>
      <c r="K169" s="357"/>
    </row>
    <row r="170" s="1" customFormat="1" ht="15" customHeight="1">
      <c r="B170" s="334"/>
      <c r="C170" s="309" t="s">
        <v>1788</v>
      </c>
      <c r="D170" s="309"/>
      <c r="E170" s="309"/>
      <c r="F170" s="332" t="s">
        <v>1739</v>
      </c>
      <c r="G170" s="309"/>
      <c r="H170" s="309" t="s">
        <v>1789</v>
      </c>
      <c r="I170" s="309" t="s">
        <v>1741</v>
      </c>
      <c r="J170" s="309" t="s">
        <v>1790</v>
      </c>
      <c r="K170" s="357"/>
    </row>
    <row r="171" s="1" customFormat="1" ht="15" customHeight="1">
      <c r="B171" s="334"/>
      <c r="C171" s="309" t="s">
        <v>87</v>
      </c>
      <c r="D171" s="309"/>
      <c r="E171" s="309"/>
      <c r="F171" s="332" t="s">
        <v>1739</v>
      </c>
      <c r="G171" s="309"/>
      <c r="H171" s="309" t="s">
        <v>1806</v>
      </c>
      <c r="I171" s="309" t="s">
        <v>1741</v>
      </c>
      <c r="J171" s="309" t="s">
        <v>1790</v>
      </c>
      <c r="K171" s="357"/>
    </row>
    <row r="172" s="1" customFormat="1" ht="15" customHeight="1">
      <c r="B172" s="334"/>
      <c r="C172" s="309" t="s">
        <v>1744</v>
      </c>
      <c r="D172" s="309"/>
      <c r="E172" s="309"/>
      <c r="F172" s="332" t="s">
        <v>1745</v>
      </c>
      <c r="G172" s="309"/>
      <c r="H172" s="309" t="s">
        <v>1806</v>
      </c>
      <c r="I172" s="309" t="s">
        <v>1741</v>
      </c>
      <c r="J172" s="309">
        <v>50</v>
      </c>
      <c r="K172" s="357"/>
    </row>
    <row r="173" s="1" customFormat="1" ht="15" customHeight="1">
      <c r="B173" s="334"/>
      <c r="C173" s="309" t="s">
        <v>1747</v>
      </c>
      <c r="D173" s="309"/>
      <c r="E173" s="309"/>
      <c r="F173" s="332" t="s">
        <v>1739</v>
      </c>
      <c r="G173" s="309"/>
      <c r="H173" s="309" t="s">
        <v>1806</v>
      </c>
      <c r="I173" s="309" t="s">
        <v>1749</v>
      </c>
      <c r="J173" s="309"/>
      <c r="K173" s="357"/>
    </row>
    <row r="174" s="1" customFormat="1" ht="15" customHeight="1">
      <c r="B174" s="334"/>
      <c r="C174" s="309" t="s">
        <v>1758</v>
      </c>
      <c r="D174" s="309"/>
      <c r="E174" s="309"/>
      <c r="F174" s="332" t="s">
        <v>1745</v>
      </c>
      <c r="G174" s="309"/>
      <c r="H174" s="309" t="s">
        <v>1806</v>
      </c>
      <c r="I174" s="309" t="s">
        <v>1741</v>
      </c>
      <c r="J174" s="309">
        <v>50</v>
      </c>
      <c r="K174" s="357"/>
    </row>
    <row r="175" s="1" customFormat="1" ht="15" customHeight="1">
      <c r="B175" s="334"/>
      <c r="C175" s="309" t="s">
        <v>1766</v>
      </c>
      <c r="D175" s="309"/>
      <c r="E175" s="309"/>
      <c r="F175" s="332" t="s">
        <v>1745</v>
      </c>
      <c r="G175" s="309"/>
      <c r="H175" s="309" t="s">
        <v>1806</v>
      </c>
      <c r="I175" s="309" t="s">
        <v>1741</v>
      </c>
      <c r="J175" s="309">
        <v>50</v>
      </c>
      <c r="K175" s="357"/>
    </row>
    <row r="176" s="1" customFormat="1" ht="15" customHeight="1">
      <c r="B176" s="334"/>
      <c r="C176" s="309" t="s">
        <v>1764</v>
      </c>
      <c r="D176" s="309"/>
      <c r="E176" s="309"/>
      <c r="F176" s="332" t="s">
        <v>1745</v>
      </c>
      <c r="G176" s="309"/>
      <c r="H176" s="309" t="s">
        <v>1806</v>
      </c>
      <c r="I176" s="309" t="s">
        <v>1741</v>
      </c>
      <c r="J176" s="309">
        <v>50</v>
      </c>
      <c r="K176" s="357"/>
    </row>
    <row r="177" s="1" customFormat="1" ht="15" customHeight="1">
      <c r="B177" s="334"/>
      <c r="C177" s="309" t="s">
        <v>149</v>
      </c>
      <c r="D177" s="309"/>
      <c r="E177" s="309"/>
      <c r="F177" s="332" t="s">
        <v>1739</v>
      </c>
      <c r="G177" s="309"/>
      <c r="H177" s="309" t="s">
        <v>1807</v>
      </c>
      <c r="I177" s="309" t="s">
        <v>1808</v>
      </c>
      <c r="J177" s="309"/>
      <c r="K177" s="357"/>
    </row>
    <row r="178" s="1" customFormat="1" ht="15" customHeight="1">
      <c r="B178" s="334"/>
      <c r="C178" s="309" t="s">
        <v>58</v>
      </c>
      <c r="D178" s="309"/>
      <c r="E178" s="309"/>
      <c r="F178" s="332" t="s">
        <v>1739</v>
      </c>
      <c r="G178" s="309"/>
      <c r="H178" s="309" t="s">
        <v>1809</v>
      </c>
      <c r="I178" s="309" t="s">
        <v>1810</v>
      </c>
      <c r="J178" s="309">
        <v>1</v>
      </c>
      <c r="K178" s="357"/>
    </row>
    <row r="179" s="1" customFormat="1" ht="15" customHeight="1">
      <c r="B179" s="334"/>
      <c r="C179" s="309" t="s">
        <v>54</v>
      </c>
      <c r="D179" s="309"/>
      <c r="E179" s="309"/>
      <c r="F179" s="332" t="s">
        <v>1739</v>
      </c>
      <c r="G179" s="309"/>
      <c r="H179" s="309" t="s">
        <v>1811</v>
      </c>
      <c r="I179" s="309" t="s">
        <v>1741</v>
      </c>
      <c r="J179" s="309">
        <v>20</v>
      </c>
      <c r="K179" s="357"/>
    </row>
    <row r="180" s="1" customFormat="1" ht="15" customHeight="1">
      <c r="B180" s="334"/>
      <c r="C180" s="309" t="s">
        <v>55</v>
      </c>
      <c r="D180" s="309"/>
      <c r="E180" s="309"/>
      <c r="F180" s="332" t="s">
        <v>1739</v>
      </c>
      <c r="G180" s="309"/>
      <c r="H180" s="309" t="s">
        <v>1812</v>
      </c>
      <c r="I180" s="309" t="s">
        <v>1741</v>
      </c>
      <c r="J180" s="309">
        <v>255</v>
      </c>
      <c r="K180" s="357"/>
    </row>
    <row r="181" s="1" customFormat="1" ht="15" customHeight="1">
      <c r="B181" s="334"/>
      <c r="C181" s="309" t="s">
        <v>150</v>
      </c>
      <c r="D181" s="309"/>
      <c r="E181" s="309"/>
      <c r="F181" s="332" t="s">
        <v>1739</v>
      </c>
      <c r="G181" s="309"/>
      <c r="H181" s="309" t="s">
        <v>1703</v>
      </c>
      <c r="I181" s="309" t="s">
        <v>1741</v>
      </c>
      <c r="J181" s="309">
        <v>10</v>
      </c>
      <c r="K181" s="357"/>
    </row>
    <row r="182" s="1" customFormat="1" ht="15" customHeight="1">
      <c r="B182" s="334"/>
      <c r="C182" s="309" t="s">
        <v>151</v>
      </c>
      <c r="D182" s="309"/>
      <c r="E182" s="309"/>
      <c r="F182" s="332" t="s">
        <v>1739</v>
      </c>
      <c r="G182" s="309"/>
      <c r="H182" s="309" t="s">
        <v>1813</v>
      </c>
      <c r="I182" s="309" t="s">
        <v>1774</v>
      </c>
      <c r="J182" s="309"/>
      <c r="K182" s="357"/>
    </row>
    <row r="183" s="1" customFormat="1" ht="15" customHeight="1">
      <c r="B183" s="334"/>
      <c r="C183" s="309" t="s">
        <v>1814</v>
      </c>
      <c r="D183" s="309"/>
      <c r="E183" s="309"/>
      <c r="F183" s="332" t="s">
        <v>1739</v>
      </c>
      <c r="G183" s="309"/>
      <c r="H183" s="309" t="s">
        <v>1815</v>
      </c>
      <c r="I183" s="309" t="s">
        <v>1774</v>
      </c>
      <c r="J183" s="309"/>
      <c r="K183" s="357"/>
    </row>
    <row r="184" s="1" customFormat="1" ht="15" customHeight="1">
      <c r="B184" s="334"/>
      <c r="C184" s="309" t="s">
        <v>1803</v>
      </c>
      <c r="D184" s="309"/>
      <c r="E184" s="309"/>
      <c r="F184" s="332" t="s">
        <v>1739</v>
      </c>
      <c r="G184" s="309"/>
      <c r="H184" s="309" t="s">
        <v>1816</v>
      </c>
      <c r="I184" s="309" t="s">
        <v>1774</v>
      </c>
      <c r="J184" s="309"/>
      <c r="K184" s="357"/>
    </row>
    <row r="185" s="1" customFormat="1" ht="15" customHeight="1">
      <c r="B185" s="334"/>
      <c r="C185" s="309" t="s">
        <v>154</v>
      </c>
      <c r="D185" s="309"/>
      <c r="E185" s="309"/>
      <c r="F185" s="332" t="s">
        <v>1745</v>
      </c>
      <c r="G185" s="309"/>
      <c r="H185" s="309" t="s">
        <v>1817</v>
      </c>
      <c r="I185" s="309" t="s">
        <v>1741</v>
      </c>
      <c r="J185" s="309">
        <v>50</v>
      </c>
      <c r="K185" s="357"/>
    </row>
    <row r="186" s="1" customFormat="1" ht="15" customHeight="1">
      <c r="B186" s="334"/>
      <c r="C186" s="309" t="s">
        <v>1818</v>
      </c>
      <c r="D186" s="309"/>
      <c r="E186" s="309"/>
      <c r="F186" s="332" t="s">
        <v>1745</v>
      </c>
      <c r="G186" s="309"/>
      <c r="H186" s="309" t="s">
        <v>1819</v>
      </c>
      <c r="I186" s="309" t="s">
        <v>1820</v>
      </c>
      <c r="J186" s="309"/>
      <c r="K186" s="357"/>
    </row>
    <row r="187" s="1" customFormat="1" ht="15" customHeight="1">
      <c r="B187" s="334"/>
      <c r="C187" s="309" t="s">
        <v>1821</v>
      </c>
      <c r="D187" s="309"/>
      <c r="E187" s="309"/>
      <c r="F187" s="332" t="s">
        <v>1745</v>
      </c>
      <c r="G187" s="309"/>
      <c r="H187" s="309" t="s">
        <v>1822</v>
      </c>
      <c r="I187" s="309" t="s">
        <v>1820</v>
      </c>
      <c r="J187" s="309"/>
      <c r="K187" s="357"/>
    </row>
    <row r="188" s="1" customFormat="1" ht="15" customHeight="1">
      <c r="B188" s="334"/>
      <c r="C188" s="309" t="s">
        <v>1823</v>
      </c>
      <c r="D188" s="309"/>
      <c r="E188" s="309"/>
      <c r="F188" s="332" t="s">
        <v>1745</v>
      </c>
      <c r="G188" s="309"/>
      <c r="H188" s="309" t="s">
        <v>1824</v>
      </c>
      <c r="I188" s="309" t="s">
        <v>1820</v>
      </c>
      <c r="J188" s="309"/>
      <c r="K188" s="357"/>
    </row>
    <row r="189" s="1" customFormat="1" ht="15" customHeight="1">
      <c r="B189" s="334"/>
      <c r="C189" s="370" t="s">
        <v>1825</v>
      </c>
      <c r="D189" s="309"/>
      <c r="E189" s="309"/>
      <c r="F189" s="332" t="s">
        <v>1745</v>
      </c>
      <c r="G189" s="309"/>
      <c r="H189" s="309" t="s">
        <v>1826</v>
      </c>
      <c r="I189" s="309" t="s">
        <v>1827</v>
      </c>
      <c r="J189" s="371" t="s">
        <v>1828</v>
      </c>
      <c r="K189" s="357"/>
    </row>
    <row r="190" s="1" customFormat="1" ht="15" customHeight="1">
      <c r="B190" s="334"/>
      <c r="C190" s="370" t="s">
        <v>43</v>
      </c>
      <c r="D190" s="309"/>
      <c r="E190" s="309"/>
      <c r="F190" s="332" t="s">
        <v>1739</v>
      </c>
      <c r="G190" s="309"/>
      <c r="H190" s="306" t="s">
        <v>1829</v>
      </c>
      <c r="I190" s="309" t="s">
        <v>1830</v>
      </c>
      <c r="J190" s="309"/>
      <c r="K190" s="357"/>
    </row>
    <row r="191" s="1" customFormat="1" ht="15" customHeight="1">
      <c r="B191" s="334"/>
      <c r="C191" s="370" t="s">
        <v>1831</v>
      </c>
      <c r="D191" s="309"/>
      <c r="E191" s="309"/>
      <c r="F191" s="332" t="s">
        <v>1739</v>
      </c>
      <c r="G191" s="309"/>
      <c r="H191" s="309" t="s">
        <v>1832</v>
      </c>
      <c r="I191" s="309" t="s">
        <v>1774</v>
      </c>
      <c r="J191" s="309"/>
      <c r="K191" s="357"/>
    </row>
    <row r="192" s="1" customFormat="1" ht="15" customHeight="1">
      <c r="B192" s="334"/>
      <c r="C192" s="370" t="s">
        <v>1833</v>
      </c>
      <c r="D192" s="309"/>
      <c r="E192" s="309"/>
      <c r="F192" s="332" t="s">
        <v>1739</v>
      </c>
      <c r="G192" s="309"/>
      <c r="H192" s="309" t="s">
        <v>1834</v>
      </c>
      <c r="I192" s="309" t="s">
        <v>1774</v>
      </c>
      <c r="J192" s="309"/>
      <c r="K192" s="357"/>
    </row>
    <row r="193" s="1" customFormat="1" ht="15" customHeight="1">
      <c r="B193" s="334"/>
      <c r="C193" s="370" t="s">
        <v>1835</v>
      </c>
      <c r="D193" s="309"/>
      <c r="E193" s="309"/>
      <c r="F193" s="332" t="s">
        <v>1745</v>
      </c>
      <c r="G193" s="309"/>
      <c r="H193" s="309" t="s">
        <v>1836</v>
      </c>
      <c r="I193" s="309" t="s">
        <v>1774</v>
      </c>
      <c r="J193" s="309"/>
      <c r="K193" s="357"/>
    </row>
    <row r="194" s="1" customFormat="1" ht="15" customHeight="1">
      <c r="B194" s="363"/>
      <c r="C194" s="372"/>
      <c r="D194" s="343"/>
      <c r="E194" s="343"/>
      <c r="F194" s="343"/>
      <c r="G194" s="343"/>
      <c r="H194" s="343"/>
      <c r="I194" s="343"/>
      <c r="J194" s="343"/>
      <c r="K194" s="364"/>
    </row>
    <row r="195" s="1" customFormat="1" ht="18.75" customHeight="1">
      <c r="B195" s="345"/>
      <c r="C195" s="355"/>
      <c r="D195" s="355"/>
      <c r="E195" s="355"/>
      <c r="F195" s="365"/>
      <c r="G195" s="355"/>
      <c r="H195" s="355"/>
      <c r="I195" s="355"/>
      <c r="J195" s="355"/>
      <c r="K195" s="345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17"/>
      <c r="C197" s="317"/>
      <c r="D197" s="317"/>
      <c r="E197" s="317"/>
      <c r="F197" s="317"/>
      <c r="G197" s="317"/>
      <c r="H197" s="317"/>
      <c r="I197" s="317"/>
      <c r="J197" s="317"/>
      <c r="K197" s="317"/>
    </row>
    <row r="198" s="1" customFormat="1" ht="13.5">
      <c r="B198" s="296"/>
      <c r="C198" s="297"/>
      <c r="D198" s="297"/>
      <c r="E198" s="297"/>
      <c r="F198" s="297"/>
      <c r="G198" s="297"/>
      <c r="H198" s="297"/>
      <c r="I198" s="297"/>
      <c r="J198" s="297"/>
      <c r="K198" s="298"/>
    </row>
    <row r="199" s="1" customFormat="1" ht="21">
      <c r="B199" s="299"/>
      <c r="C199" s="300" t="s">
        <v>1837</v>
      </c>
      <c r="D199" s="300"/>
      <c r="E199" s="300"/>
      <c r="F199" s="300"/>
      <c r="G199" s="300"/>
      <c r="H199" s="300"/>
      <c r="I199" s="300"/>
      <c r="J199" s="300"/>
      <c r="K199" s="301"/>
    </row>
    <row r="200" s="1" customFormat="1" ht="25.5" customHeight="1">
      <c r="B200" s="299"/>
      <c r="C200" s="373" t="s">
        <v>1838</v>
      </c>
      <c r="D200" s="373"/>
      <c r="E200" s="373"/>
      <c r="F200" s="373" t="s">
        <v>1839</v>
      </c>
      <c r="G200" s="374"/>
      <c r="H200" s="373" t="s">
        <v>1840</v>
      </c>
      <c r="I200" s="373"/>
      <c r="J200" s="373"/>
      <c r="K200" s="301"/>
    </row>
    <row r="201" s="1" customFormat="1" ht="5.25" customHeight="1">
      <c r="B201" s="334"/>
      <c r="C201" s="329"/>
      <c r="D201" s="329"/>
      <c r="E201" s="329"/>
      <c r="F201" s="329"/>
      <c r="G201" s="355"/>
      <c r="H201" s="329"/>
      <c r="I201" s="329"/>
      <c r="J201" s="329"/>
      <c r="K201" s="357"/>
    </row>
    <row r="202" s="1" customFormat="1" ht="15" customHeight="1">
      <c r="B202" s="334"/>
      <c r="C202" s="309" t="s">
        <v>1830</v>
      </c>
      <c r="D202" s="309"/>
      <c r="E202" s="309"/>
      <c r="F202" s="332" t="s">
        <v>44</v>
      </c>
      <c r="G202" s="309"/>
      <c r="H202" s="309" t="s">
        <v>1841</v>
      </c>
      <c r="I202" s="309"/>
      <c r="J202" s="309"/>
      <c r="K202" s="357"/>
    </row>
    <row r="203" s="1" customFormat="1" ht="15" customHeight="1">
      <c r="B203" s="334"/>
      <c r="C203" s="309"/>
      <c r="D203" s="309"/>
      <c r="E203" s="309"/>
      <c r="F203" s="332" t="s">
        <v>45</v>
      </c>
      <c r="G203" s="309"/>
      <c r="H203" s="309" t="s">
        <v>1842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48</v>
      </c>
      <c r="G204" s="309"/>
      <c r="H204" s="309" t="s">
        <v>1843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46</v>
      </c>
      <c r="G205" s="309"/>
      <c r="H205" s="309" t="s">
        <v>1844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47</v>
      </c>
      <c r="G206" s="309"/>
      <c r="H206" s="309" t="s">
        <v>1845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/>
      <c r="G207" s="309"/>
      <c r="H207" s="309"/>
      <c r="I207" s="309"/>
      <c r="J207" s="309"/>
      <c r="K207" s="357"/>
    </row>
    <row r="208" s="1" customFormat="1" ht="15" customHeight="1">
      <c r="B208" s="334"/>
      <c r="C208" s="309" t="s">
        <v>1786</v>
      </c>
      <c r="D208" s="309"/>
      <c r="E208" s="309"/>
      <c r="F208" s="332" t="s">
        <v>81</v>
      </c>
      <c r="G208" s="309"/>
      <c r="H208" s="309" t="s">
        <v>1846</v>
      </c>
      <c r="I208" s="309"/>
      <c r="J208" s="309"/>
      <c r="K208" s="357"/>
    </row>
    <row r="209" s="1" customFormat="1" ht="15" customHeight="1">
      <c r="B209" s="334"/>
      <c r="C209" s="309"/>
      <c r="D209" s="309"/>
      <c r="E209" s="309"/>
      <c r="F209" s="332" t="s">
        <v>1684</v>
      </c>
      <c r="G209" s="309"/>
      <c r="H209" s="309" t="s">
        <v>1685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1682</v>
      </c>
      <c r="G210" s="309"/>
      <c r="H210" s="309" t="s">
        <v>1847</v>
      </c>
      <c r="I210" s="309"/>
      <c r="J210" s="309"/>
      <c r="K210" s="357"/>
    </row>
    <row r="211" s="1" customFormat="1" ht="15" customHeight="1">
      <c r="B211" s="375"/>
      <c r="C211" s="309"/>
      <c r="D211" s="309"/>
      <c r="E211" s="309"/>
      <c r="F211" s="332" t="s">
        <v>1686</v>
      </c>
      <c r="G211" s="370"/>
      <c r="H211" s="361" t="s">
        <v>1687</v>
      </c>
      <c r="I211" s="361"/>
      <c r="J211" s="361"/>
      <c r="K211" s="376"/>
    </row>
    <row r="212" s="1" customFormat="1" ht="15" customHeight="1">
      <c r="B212" s="375"/>
      <c r="C212" s="309"/>
      <c r="D212" s="309"/>
      <c r="E212" s="309"/>
      <c r="F212" s="332" t="s">
        <v>1568</v>
      </c>
      <c r="G212" s="370"/>
      <c r="H212" s="361" t="s">
        <v>1848</v>
      </c>
      <c r="I212" s="361"/>
      <c r="J212" s="361"/>
      <c r="K212" s="376"/>
    </row>
    <row r="213" s="1" customFormat="1" ht="15" customHeight="1">
      <c r="B213" s="375"/>
      <c r="C213" s="309"/>
      <c r="D213" s="309"/>
      <c r="E213" s="309"/>
      <c r="F213" s="332"/>
      <c r="G213" s="370"/>
      <c r="H213" s="361"/>
      <c r="I213" s="361"/>
      <c r="J213" s="361"/>
      <c r="K213" s="376"/>
    </row>
    <row r="214" s="1" customFormat="1" ht="15" customHeight="1">
      <c r="B214" s="375"/>
      <c r="C214" s="309" t="s">
        <v>1810</v>
      </c>
      <c r="D214" s="309"/>
      <c r="E214" s="309"/>
      <c r="F214" s="332">
        <v>1</v>
      </c>
      <c r="G214" s="370"/>
      <c r="H214" s="361" t="s">
        <v>1849</v>
      </c>
      <c r="I214" s="361"/>
      <c r="J214" s="361"/>
      <c r="K214" s="376"/>
    </row>
    <row r="215" s="1" customFormat="1" ht="15" customHeight="1">
      <c r="B215" s="375"/>
      <c r="C215" s="309"/>
      <c r="D215" s="309"/>
      <c r="E215" s="309"/>
      <c r="F215" s="332">
        <v>2</v>
      </c>
      <c r="G215" s="370"/>
      <c r="H215" s="361" t="s">
        <v>1850</v>
      </c>
      <c r="I215" s="361"/>
      <c r="J215" s="361"/>
      <c r="K215" s="376"/>
    </row>
    <row r="216" s="1" customFormat="1" ht="15" customHeight="1">
      <c r="B216" s="375"/>
      <c r="C216" s="309"/>
      <c r="D216" s="309"/>
      <c r="E216" s="309"/>
      <c r="F216" s="332">
        <v>3</v>
      </c>
      <c r="G216" s="370"/>
      <c r="H216" s="361" t="s">
        <v>1851</v>
      </c>
      <c r="I216" s="361"/>
      <c r="J216" s="361"/>
      <c r="K216" s="376"/>
    </row>
    <row r="217" s="1" customFormat="1" ht="15" customHeight="1">
      <c r="B217" s="375"/>
      <c r="C217" s="309"/>
      <c r="D217" s="309"/>
      <c r="E217" s="309"/>
      <c r="F217" s="332">
        <v>4</v>
      </c>
      <c r="G217" s="370"/>
      <c r="H217" s="361" t="s">
        <v>1852</v>
      </c>
      <c r="I217" s="361"/>
      <c r="J217" s="361"/>
      <c r="K217" s="376"/>
    </row>
    <row r="218" s="1" customFormat="1" ht="12.75" customHeight="1">
      <c r="B218" s="377"/>
      <c r="C218" s="378"/>
      <c r="D218" s="378"/>
      <c r="E218" s="378"/>
      <c r="F218" s="378"/>
      <c r="G218" s="378"/>
      <c r="H218" s="378"/>
      <c r="I218" s="378"/>
      <c r="J218" s="378"/>
      <c r="K218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89</v>
      </c>
    </row>
    <row r="3" s="1" customFormat="1" ht="6.96" customHeight="1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"/>
      <c r="AT3" s="18" t="s">
        <v>88</v>
      </c>
    </row>
    <row r="4" s="1" customFormat="1" ht="24.96" customHeight="1">
      <c r="B4" s="21"/>
      <c r="D4" s="146" t="s">
        <v>121</v>
      </c>
      <c r="M4" s="21"/>
      <c r="N4" s="147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48" t="s">
        <v>17</v>
      </c>
      <c r="M6" s="21"/>
    </row>
    <row r="7" s="1" customFormat="1" ht="16.5" customHeight="1">
      <c r="B7" s="21"/>
      <c r="E7" s="149" t="str">
        <f>'Rekapitulace stavby'!K6</f>
        <v>Průmyslová zóna Ke Skrýšovu V. ETAPA</v>
      </c>
      <c r="F7" s="148"/>
      <c r="G7" s="148"/>
      <c r="H7" s="148"/>
      <c r="M7" s="21"/>
    </row>
    <row r="8" s="1" customFormat="1" ht="12" customHeight="1">
      <c r="B8" s="21"/>
      <c r="D8" s="148" t="s">
        <v>122</v>
      </c>
      <c r="M8" s="21"/>
    </row>
    <row r="9" s="2" customFormat="1" ht="16.5" customHeight="1">
      <c r="A9" s="39"/>
      <c r="B9" s="45"/>
      <c r="C9" s="39"/>
      <c r="D9" s="39"/>
      <c r="E9" s="149" t="s">
        <v>123</v>
      </c>
      <c r="F9" s="39"/>
      <c r="G9" s="39"/>
      <c r="H9" s="39"/>
      <c r="I9" s="39"/>
      <c r="J9" s="39"/>
      <c r="K9" s="39"/>
      <c r="L9" s="39"/>
      <c r="M9" s="15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8" t="s">
        <v>124</v>
      </c>
      <c r="E10" s="39"/>
      <c r="F10" s="39"/>
      <c r="G10" s="39"/>
      <c r="H10" s="39"/>
      <c r="I10" s="39"/>
      <c r="J10" s="39"/>
      <c r="K10" s="39"/>
      <c r="L10" s="39"/>
      <c r="M10" s="15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1" t="s">
        <v>125</v>
      </c>
      <c r="F11" s="39"/>
      <c r="G11" s="39"/>
      <c r="H11" s="39"/>
      <c r="I11" s="39"/>
      <c r="J11" s="39"/>
      <c r="K11" s="39"/>
      <c r="L11" s="39"/>
      <c r="M11" s="15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15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8" t="s">
        <v>19</v>
      </c>
      <c r="E13" s="39"/>
      <c r="F13" s="136" t="s">
        <v>90</v>
      </c>
      <c r="G13" s="39"/>
      <c r="H13" s="39"/>
      <c r="I13" s="148" t="s">
        <v>21</v>
      </c>
      <c r="J13" s="136" t="s">
        <v>20</v>
      </c>
      <c r="K13" s="39"/>
      <c r="L13" s="39"/>
      <c r="M13" s="15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8" t="s">
        <v>22</v>
      </c>
      <c r="E14" s="39"/>
      <c r="F14" s="136" t="s">
        <v>23</v>
      </c>
      <c r="G14" s="39"/>
      <c r="H14" s="39"/>
      <c r="I14" s="148" t="s">
        <v>24</v>
      </c>
      <c r="J14" s="152" t="str">
        <f>'Rekapitulace stavby'!AN8</f>
        <v>16. 12. 2022</v>
      </c>
      <c r="K14" s="39"/>
      <c r="L14" s="39"/>
      <c r="M14" s="15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5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8" t="s">
        <v>26</v>
      </c>
      <c r="E16" s="39"/>
      <c r="F16" s="39"/>
      <c r="G16" s="39"/>
      <c r="H16" s="39"/>
      <c r="I16" s="148" t="s">
        <v>27</v>
      </c>
      <c r="J16" s="136" t="s">
        <v>20</v>
      </c>
      <c r="K16" s="39"/>
      <c r="L16" s="39"/>
      <c r="M16" s="15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6" t="s">
        <v>28</v>
      </c>
      <c r="F17" s="39"/>
      <c r="G17" s="39"/>
      <c r="H17" s="39"/>
      <c r="I17" s="148" t="s">
        <v>29</v>
      </c>
      <c r="J17" s="136" t="s">
        <v>20</v>
      </c>
      <c r="K17" s="39"/>
      <c r="L17" s="39"/>
      <c r="M17" s="15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5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8" t="s">
        <v>30</v>
      </c>
      <c r="E19" s="39"/>
      <c r="F19" s="39"/>
      <c r="G19" s="39"/>
      <c r="H19" s="39"/>
      <c r="I19" s="148" t="s">
        <v>27</v>
      </c>
      <c r="J19" s="34" t="str">
        <f>'Rekapitulace stavby'!AN13</f>
        <v>Vyplň údaj</v>
      </c>
      <c r="K19" s="39"/>
      <c r="L19" s="39"/>
      <c r="M19" s="15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6"/>
      <c r="G20" s="136"/>
      <c r="H20" s="136"/>
      <c r="I20" s="148" t="s">
        <v>29</v>
      </c>
      <c r="J20" s="34" t="str">
        <f>'Rekapitulace stavby'!AN14</f>
        <v>Vyplň údaj</v>
      </c>
      <c r="K20" s="39"/>
      <c r="L20" s="39"/>
      <c r="M20" s="15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5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8" t="s">
        <v>32</v>
      </c>
      <c r="E22" s="39"/>
      <c r="F22" s="39"/>
      <c r="G22" s="39"/>
      <c r="H22" s="39"/>
      <c r="I22" s="148" t="s">
        <v>27</v>
      </c>
      <c r="J22" s="136" t="s">
        <v>20</v>
      </c>
      <c r="K22" s="39"/>
      <c r="L22" s="39"/>
      <c r="M22" s="15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6" t="s">
        <v>126</v>
      </c>
      <c r="F23" s="39"/>
      <c r="G23" s="39"/>
      <c r="H23" s="39"/>
      <c r="I23" s="148" t="s">
        <v>29</v>
      </c>
      <c r="J23" s="136" t="s">
        <v>20</v>
      </c>
      <c r="K23" s="39"/>
      <c r="L23" s="39"/>
      <c r="M23" s="15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15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8" t="s">
        <v>34</v>
      </c>
      <c r="E25" s="39"/>
      <c r="F25" s="39"/>
      <c r="G25" s="39"/>
      <c r="H25" s="39"/>
      <c r="I25" s="148" t="s">
        <v>27</v>
      </c>
      <c r="J25" s="136" t="s">
        <v>20</v>
      </c>
      <c r="K25" s="39"/>
      <c r="L25" s="39"/>
      <c r="M25" s="15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6" t="s">
        <v>33</v>
      </c>
      <c r="F26" s="39"/>
      <c r="G26" s="39"/>
      <c r="H26" s="39"/>
      <c r="I26" s="148" t="s">
        <v>29</v>
      </c>
      <c r="J26" s="136" t="s">
        <v>20</v>
      </c>
      <c r="K26" s="39"/>
      <c r="L26" s="39"/>
      <c r="M26" s="15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15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8" t="s">
        <v>37</v>
      </c>
      <c r="E28" s="39"/>
      <c r="F28" s="39"/>
      <c r="G28" s="39"/>
      <c r="H28" s="39"/>
      <c r="I28" s="39"/>
      <c r="J28" s="39"/>
      <c r="K28" s="39"/>
      <c r="L28" s="39"/>
      <c r="M28" s="15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3"/>
      <c r="B29" s="154"/>
      <c r="C29" s="153"/>
      <c r="D29" s="153"/>
      <c r="E29" s="155" t="s">
        <v>20</v>
      </c>
      <c r="F29" s="155"/>
      <c r="G29" s="155"/>
      <c r="H29" s="155"/>
      <c r="I29" s="153"/>
      <c r="J29" s="153"/>
      <c r="K29" s="153"/>
      <c r="L29" s="153"/>
      <c r="M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15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7"/>
      <c r="E31" s="157"/>
      <c r="F31" s="157"/>
      <c r="G31" s="157"/>
      <c r="H31" s="157"/>
      <c r="I31" s="157"/>
      <c r="J31" s="157"/>
      <c r="K31" s="157"/>
      <c r="L31" s="157"/>
      <c r="M31" s="15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48" t="s">
        <v>127</v>
      </c>
      <c r="F32" s="39"/>
      <c r="G32" s="39"/>
      <c r="H32" s="39"/>
      <c r="I32" s="39"/>
      <c r="J32" s="39"/>
      <c r="K32" s="158">
        <f>I65</f>
        <v>0</v>
      </c>
      <c r="L32" s="39"/>
      <c r="M32" s="15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48" t="s">
        <v>128</v>
      </c>
      <c r="F33" s="39"/>
      <c r="G33" s="39"/>
      <c r="H33" s="39"/>
      <c r="I33" s="39"/>
      <c r="J33" s="39"/>
      <c r="K33" s="158">
        <f>J65</f>
        <v>0</v>
      </c>
      <c r="L33" s="39"/>
      <c r="M33" s="15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59" t="s">
        <v>39</v>
      </c>
      <c r="E34" s="39"/>
      <c r="F34" s="39"/>
      <c r="G34" s="39"/>
      <c r="H34" s="39"/>
      <c r="I34" s="39"/>
      <c r="J34" s="39"/>
      <c r="K34" s="160">
        <f>ROUND(K100, 2)</f>
        <v>0</v>
      </c>
      <c r="L34" s="39"/>
      <c r="M34" s="15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57"/>
      <c r="E35" s="157"/>
      <c r="F35" s="157"/>
      <c r="G35" s="157"/>
      <c r="H35" s="157"/>
      <c r="I35" s="157"/>
      <c r="J35" s="157"/>
      <c r="K35" s="157"/>
      <c r="L35" s="157"/>
      <c r="M35" s="15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1" t="s">
        <v>41</v>
      </c>
      <c r="G36" s="39"/>
      <c r="H36" s="39"/>
      <c r="I36" s="161" t="s">
        <v>40</v>
      </c>
      <c r="J36" s="39"/>
      <c r="K36" s="161" t="s">
        <v>42</v>
      </c>
      <c r="L36" s="39"/>
      <c r="M36" s="15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2" t="s">
        <v>43</v>
      </c>
      <c r="E37" s="148" t="s">
        <v>44</v>
      </c>
      <c r="F37" s="158">
        <f>ROUND((SUM(BE100:BE394)),  2)</f>
        <v>0</v>
      </c>
      <c r="G37" s="39"/>
      <c r="H37" s="39"/>
      <c r="I37" s="163">
        <v>0.20999999999999999</v>
      </c>
      <c r="J37" s="39"/>
      <c r="K37" s="158">
        <f>ROUND(((SUM(BE100:BE394))*I37),  2)</f>
        <v>0</v>
      </c>
      <c r="L37" s="39"/>
      <c r="M37" s="15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48" t="s">
        <v>45</v>
      </c>
      <c r="F38" s="158">
        <f>ROUND((SUM(BF100:BF394)),  2)</f>
        <v>0</v>
      </c>
      <c r="G38" s="39"/>
      <c r="H38" s="39"/>
      <c r="I38" s="163">
        <v>0.14999999999999999</v>
      </c>
      <c r="J38" s="39"/>
      <c r="K38" s="158">
        <f>ROUND(((SUM(BF100:BF394))*I38),  2)</f>
        <v>0</v>
      </c>
      <c r="L38" s="39"/>
      <c r="M38" s="15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8" t="s">
        <v>46</v>
      </c>
      <c r="F39" s="158">
        <f>ROUND((SUM(BG100:BG394)),  2)</f>
        <v>0</v>
      </c>
      <c r="G39" s="39"/>
      <c r="H39" s="39"/>
      <c r="I39" s="163">
        <v>0.20999999999999999</v>
      </c>
      <c r="J39" s="39"/>
      <c r="K39" s="158">
        <f>0</f>
        <v>0</v>
      </c>
      <c r="L39" s="39"/>
      <c r="M39" s="15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48" t="s">
        <v>47</v>
      </c>
      <c r="F40" s="158">
        <f>ROUND((SUM(BH100:BH394)),  2)</f>
        <v>0</v>
      </c>
      <c r="G40" s="39"/>
      <c r="H40" s="39"/>
      <c r="I40" s="163">
        <v>0.14999999999999999</v>
      </c>
      <c r="J40" s="39"/>
      <c r="K40" s="158">
        <f>0</f>
        <v>0</v>
      </c>
      <c r="L40" s="39"/>
      <c r="M40" s="15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48" t="s">
        <v>48</v>
      </c>
      <c r="F41" s="158">
        <f>ROUND((SUM(BI100:BI394)),  2)</f>
        <v>0</v>
      </c>
      <c r="G41" s="39"/>
      <c r="H41" s="39"/>
      <c r="I41" s="163">
        <v>0</v>
      </c>
      <c r="J41" s="39"/>
      <c r="K41" s="158">
        <f>0</f>
        <v>0</v>
      </c>
      <c r="L41" s="39"/>
      <c r="M41" s="15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15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4"/>
      <c r="D43" s="165" t="s">
        <v>49</v>
      </c>
      <c r="E43" s="166"/>
      <c r="F43" s="166"/>
      <c r="G43" s="167" t="s">
        <v>50</v>
      </c>
      <c r="H43" s="168" t="s">
        <v>51</v>
      </c>
      <c r="I43" s="166"/>
      <c r="J43" s="166"/>
      <c r="K43" s="169">
        <f>SUM(K34:K41)</f>
        <v>0</v>
      </c>
      <c r="L43" s="170"/>
      <c r="M43" s="15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5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8" s="2" customFormat="1" ht="6.96" customHeight="1">
      <c r="A48" s="39"/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50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24.96" customHeight="1">
      <c r="A49" s="39"/>
      <c r="B49" s="40"/>
      <c r="C49" s="24" t="s">
        <v>129</v>
      </c>
      <c r="D49" s="41"/>
      <c r="E49" s="41"/>
      <c r="F49" s="41"/>
      <c r="G49" s="41"/>
      <c r="H49" s="41"/>
      <c r="I49" s="41"/>
      <c r="J49" s="41"/>
      <c r="K49" s="41"/>
      <c r="L49" s="41"/>
      <c r="M49" s="150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6.96" customHeight="1">
      <c r="A50" s="39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15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2" customHeight="1">
      <c r="A51" s="39"/>
      <c r="B51" s="40"/>
      <c r="C51" s="33" t="s">
        <v>17</v>
      </c>
      <c r="D51" s="41"/>
      <c r="E51" s="41"/>
      <c r="F51" s="41"/>
      <c r="G51" s="41"/>
      <c r="H51" s="41"/>
      <c r="I51" s="41"/>
      <c r="J51" s="41"/>
      <c r="K51" s="41"/>
      <c r="L51" s="41"/>
      <c r="M51" s="15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6.5" customHeight="1">
      <c r="A52" s="39"/>
      <c r="B52" s="40"/>
      <c r="C52" s="41"/>
      <c r="D52" s="41"/>
      <c r="E52" s="175" t="str">
        <f>E7</f>
        <v>Průmyslová zóna Ke Skrýšovu V. ETAPA</v>
      </c>
      <c r="F52" s="33"/>
      <c r="G52" s="33"/>
      <c r="H52" s="33"/>
      <c r="I52" s="41"/>
      <c r="J52" s="41"/>
      <c r="K52" s="41"/>
      <c r="L52" s="41"/>
      <c r="M52" s="15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1" customFormat="1" ht="12" customHeight="1">
      <c r="B53" s="22"/>
      <c r="C53" s="33" t="s">
        <v>122</v>
      </c>
      <c r="D53" s="23"/>
      <c r="E53" s="23"/>
      <c r="F53" s="23"/>
      <c r="G53" s="23"/>
      <c r="H53" s="23"/>
      <c r="I53" s="23"/>
      <c r="J53" s="23"/>
      <c r="K53" s="23"/>
      <c r="L53" s="23"/>
      <c r="M53" s="21"/>
    </row>
    <row r="54" s="2" customFormat="1" ht="16.5" customHeight="1">
      <c r="A54" s="39"/>
      <c r="B54" s="40"/>
      <c r="C54" s="41"/>
      <c r="D54" s="41"/>
      <c r="E54" s="175" t="s">
        <v>123</v>
      </c>
      <c r="F54" s="41"/>
      <c r="G54" s="41"/>
      <c r="H54" s="41"/>
      <c r="I54" s="41"/>
      <c r="J54" s="41"/>
      <c r="K54" s="41"/>
      <c r="L54" s="41"/>
      <c r="M54" s="15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2" customHeight="1">
      <c r="A55" s="39"/>
      <c r="B55" s="40"/>
      <c r="C55" s="33" t="s">
        <v>124</v>
      </c>
      <c r="D55" s="41"/>
      <c r="E55" s="41"/>
      <c r="F55" s="41"/>
      <c r="G55" s="41"/>
      <c r="H55" s="41"/>
      <c r="I55" s="41"/>
      <c r="J55" s="41"/>
      <c r="K55" s="41"/>
      <c r="L55" s="41"/>
      <c r="M55" s="150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6.5" customHeight="1">
      <c r="A56" s="39"/>
      <c r="B56" s="40"/>
      <c r="C56" s="41"/>
      <c r="D56" s="41"/>
      <c r="E56" s="70" t="str">
        <f>E11</f>
        <v>SO 01 - Komunikace a chodníky</v>
      </c>
      <c r="F56" s="41"/>
      <c r="G56" s="41"/>
      <c r="H56" s="41"/>
      <c r="I56" s="41"/>
      <c r="J56" s="41"/>
      <c r="K56" s="41"/>
      <c r="L56" s="41"/>
      <c r="M56" s="150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150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2" customHeight="1">
      <c r="A58" s="39"/>
      <c r="B58" s="40"/>
      <c r="C58" s="33" t="s">
        <v>22</v>
      </c>
      <c r="D58" s="41"/>
      <c r="E58" s="41"/>
      <c r="F58" s="28" t="str">
        <f>F14</f>
        <v>Pelhřimov</v>
      </c>
      <c r="G58" s="41"/>
      <c r="H58" s="41"/>
      <c r="I58" s="33" t="s">
        <v>24</v>
      </c>
      <c r="J58" s="73" t="str">
        <f>IF(J14="","",J14)</f>
        <v>16. 12. 2022</v>
      </c>
      <c r="K58" s="41"/>
      <c r="L58" s="41"/>
      <c r="M58" s="150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6.96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150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5.15" customHeight="1">
      <c r="A60" s="39"/>
      <c r="B60" s="40"/>
      <c r="C60" s="33" t="s">
        <v>26</v>
      </c>
      <c r="D60" s="41"/>
      <c r="E60" s="41"/>
      <c r="F60" s="28" t="str">
        <f>E17</f>
        <v>Město Pelhřimov</v>
      </c>
      <c r="G60" s="41"/>
      <c r="H60" s="41"/>
      <c r="I60" s="33" t="s">
        <v>32</v>
      </c>
      <c r="J60" s="37" t="str">
        <f>E23</f>
        <v>WAY project s.r.o.</v>
      </c>
      <c r="K60" s="41"/>
      <c r="L60" s="41"/>
      <c r="M60" s="150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15.15" customHeight="1">
      <c r="A61" s="39"/>
      <c r="B61" s="40"/>
      <c r="C61" s="33" t="s">
        <v>30</v>
      </c>
      <c r="D61" s="41"/>
      <c r="E61" s="41"/>
      <c r="F61" s="28" t="str">
        <f>IF(E20="","",E20)</f>
        <v>Vyplň údaj</v>
      </c>
      <c r="G61" s="41"/>
      <c r="H61" s="41"/>
      <c r="I61" s="33" t="s">
        <v>34</v>
      </c>
      <c r="J61" s="37" t="str">
        <f>E26</f>
        <v xml:space="preserve"> </v>
      </c>
      <c r="K61" s="41"/>
      <c r="L61" s="41"/>
      <c r="M61" s="15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150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9.28" customHeight="1">
      <c r="A63" s="39"/>
      <c r="B63" s="40"/>
      <c r="C63" s="176" t="s">
        <v>130</v>
      </c>
      <c r="D63" s="177"/>
      <c r="E63" s="177"/>
      <c r="F63" s="177"/>
      <c r="G63" s="177"/>
      <c r="H63" s="177"/>
      <c r="I63" s="178" t="s">
        <v>131</v>
      </c>
      <c r="J63" s="178" t="s">
        <v>132</v>
      </c>
      <c r="K63" s="178" t="s">
        <v>133</v>
      </c>
      <c r="L63" s="177"/>
      <c r="M63" s="150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10.32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150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22.8" customHeight="1">
      <c r="A65" s="39"/>
      <c r="B65" s="40"/>
      <c r="C65" s="179" t="s">
        <v>73</v>
      </c>
      <c r="D65" s="41"/>
      <c r="E65" s="41"/>
      <c r="F65" s="41"/>
      <c r="G65" s="41"/>
      <c r="H65" s="41"/>
      <c r="I65" s="103">
        <f>Q100</f>
        <v>0</v>
      </c>
      <c r="J65" s="103">
        <f>R100</f>
        <v>0</v>
      </c>
      <c r="K65" s="103">
        <f>K100</f>
        <v>0</v>
      </c>
      <c r="L65" s="41"/>
      <c r="M65" s="15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U65" s="18" t="s">
        <v>134</v>
      </c>
    </row>
    <row r="66" s="9" customFormat="1" ht="24.96" customHeight="1">
      <c r="A66" s="9"/>
      <c r="B66" s="180"/>
      <c r="C66" s="181"/>
      <c r="D66" s="182" t="s">
        <v>135</v>
      </c>
      <c r="E66" s="183"/>
      <c r="F66" s="183"/>
      <c r="G66" s="183"/>
      <c r="H66" s="183"/>
      <c r="I66" s="184">
        <f>Q101</f>
        <v>0</v>
      </c>
      <c r="J66" s="184">
        <f>R101</f>
        <v>0</v>
      </c>
      <c r="K66" s="184">
        <f>K101</f>
        <v>0</v>
      </c>
      <c r="L66" s="181"/>
      <c r="M66" s="18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6"/>
      <c r="C67" s="128"/>
      <c r="D67" s="187" t="s">
        <v>136</v>
      </c>
      <c r="E67" s="188"/>
      <c r="F67" s="188"/>
      <c r="G67" s="188"/>
      <c r="H67" s="188"/>
      <c r="I67" s="189">
        <f>Q102</f>
        <v>0</v>
      </c>
      <c r="J67" s="189">
        <f>R102</f>
        <v>0</v>
      </c>
      <c r="K67" s="189">
        <f>K102</f>
        <v>0</v>
      </c>
      <c r="L67" s="128"/>
      <c r="M67" s="19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6"/>
      <c r="C68" s="128"/>
      <c r="D68" s="187" t="s">
        <v>137</v>
      </c>
      <c r="E68" s="188"/>
      <c r="F68" s="188"/>
      <c r="G68" s="188"/>
      <c r="H68" s="188"/>
      <c r="I68" s="189">
        <f>Q211</f>
        <v>0</v>
      </c>
      <c r="J68" s="189">
        <f>R211</f>
        <v>0</v>
      </c>
      <c r="K68" s="189">
        <f>K211</f>
        <v>0</v>
      </c>
      <c r="L68" s="128"/>
      <c r="M68" s="19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6"/>
      <c r="C69" s="128"/>
      <c r="D69" s="187" t="s">
        <v>138</v>
      </c>
      <c r="E69" s="188"/>
      <c r="F69" s="188"/>
      <c r="G69" s="188"/>
      <c r="H69" s="188"/>
      <c r="I69" s="189">
        <f>Q223</f>
        <v>0</v>
      </c>
      <c r="J69" s="189">
        <f>R223</f>
        <v>0</v>
      </c>
      <c r="K69" s="189">
        <f>K223</f>
        <v>0</v>
      </c>
      <c r="L69" s="128"/>
      <c r="M69" s="19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6"/>
      <c r="C70" s="128"/>
      <c r="D70" s="187" t="s">
        <v>139</v>
      </c>
      <c r="E70" s="188"/>
      <c r="F70" s="188"/>
      <c r="G70" s="188"/>
      <c r="H70" s="188"/>
      <c r="I70" s="189">
        <f>Q229</f>
        <v>0</v>
      </c>
      <c r="J70" s="189">
        <f>R229</f>
        <v>0</v>
      </c>
      <c r="K70" s="189">
        <f>K229</f>
        <v>0</v>
      </c>
      <c r="L70" s="128"/>
      <c r="M70" s="19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6"/>
      <c r="C71" s="128"/>
      <c r="D71" s="187" t="s">
        <v>140</v>
      </c>
      <c r="E71" s="188"/>
      <c r="F71" s="188"/>
      <c r="G71" s="188"/>
      <c r="H71" s="188"/>
      <c r="I71" s="189">
        <f>Q277</f>
        <v>0</v>
      </c>
      <c r="J71" s="189">
        <f>R277</f>
        <v>0</v>
      </c>
      <c r="K71" s="189">
        <f>K277</f>
        <v>0</v>
      </c>
      <c r="L71" s="128"/>
      <c r="M71" s="19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6"/>
      <c r="C72" s="128"/>
      <c r="D72" s="187" t="s">
        <v>141</v>
      </c>
      <c r="E72" s="188"/>
      <c r="F72" s="188"/>
      <c r="G72" s="188"/>
      <c r="H72" s="188"/>
      <c r="I72" s="189">
        <f>Q308</f>
        <v>0</v>
      </c>
      <c r="J72" s="189">
        <f>R308</f>
        <v>0</v>
      </c>
      <c r="K72" s="189">
        <f>K308</f>
        <v>0</v>
      </c>
      <c r="L72" s="128"/>
      <c r="M72" s="19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6"/>
      <c r="C73" s="128"/>
      <c r="D73" s="187" t="s">
        <v>142</v>
      </c>
      <c r="E73" s="188"/>
      <c r="F73" s="188"/>
      <c r="G73" s="188"/>
      <c r="H73" s="188"/>
      <c r="I73" s="189">
        <f>Q355</f>
        <v>0</v>
      </c>
      <c r="J73" s="189">
        <f>R355</f>
        <v>0</v>
      </c>
      <c r="K73" s="189">
        <f>K355</f>
        <v>0</v>
      </c>
      <c r="L73" s="128"/>
      <c r="M73" s="19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6"/>
      <c r="C74" s="128"/>
      <c r="D74" s="187" t="s">
        <v>143</v>
      </c>
      <c r="E74" s="188"/>
      <c r="F74" s="188"/>
      <c r="G74" s="188"/>
      <c r="H74" s="188"/>
      <c r="I74" s="189">
        <f>Q364</f>
        <v>0</v>
      </c>
      <c r="J74" s="189">
        <f>R364</f>
        <v>0</v>
      </c>
      <c r="K74" s="189">
        <f>K364</f>
        <v>0</v>
      </c>
      <c r="L74" s="128"/>
      <c r="M74" s="19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80"/>
      <c r="C75" s="181"/>
      <c r="D75" s="182" t="s">
        <v>144</v>
      </c>
      <c r="E75" s="183"/>
      <c r="F75" s="183"/>
      <c r="G75" s="183"/>
      <c r="H75" s="183"/>
      <c r="I75" s="184">
        <f>Q367</f>
        <v>0</v>
      </c>
      <c r="J75" s="184">
        <f>R367</f>
        <v>0</v>
      </c>
      <c r="K75" s="184">
        <f>K367</f>
        <v>0</v>
      </c>
      <c r="L75" s="181"/>
      <c r="M75" s="185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6"/>
      <c r="C76" s="128"/>
      <c r="D76" s="187" t="s">
        <v>145</v>
      </c>
      <c r="E76" s="188"/>
      <c r="F76" s="188"/>
      <c r="G76" s="188"/>
      <c r="H76" s="188"/>
      <c r="I76" s="189">
        <f>Q368</f>
        <v>0</v>
      </c>
      <c r="J76" s="189">
        <f>R368</f>
        <v>0</v>
      </c>
      <c r="K76" s="189">
        <f>K368</f>
        <v>0</v>
      </c>
      <c r="L76" s="128"/>
      <c r="M76" s="19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6"/>
      <c r="C77" s="128"/>
      <c r="D77" s="187" t="s">
        <v>146</v>
      </c>
      <c r="E77" s="188"/>
      <c r="F77" s="188"/>
      <c r="G77" s="188"/>
      <c r="H77" s="188"/>
      <c r="I77" s="189">
        <f>Q384</f>
        <v>0</v>
      </c>
      <c r="J77" s="189">
        <f>R384</f>
        <v>0</v>
      </c>
      <c r="K77" s="189">
        <f>K384</f>
        <v>0</v>
      </c>
      <c r="L77" s="128"/>
      <c r="M77" s="19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6"/>
      <c r="C78" s="128"/>
      <c r="D78" s="187" t="s">
        <v>147</v>
      </c>
      <c r="E78" s="188"/>
      <c r="F78" s="188"/>
      <c r="G78" s="188"/>
      <c r="H78" s="188"/>
      <c r="I78" s="189">
        <f>Q391</f>
        <v>0</v>
      </c>
      <c r="J78" s="189">
        <f>R391</f>
        <v>0</v>
      </c>
      <c r="K78" s="189">
        <f>K391</f>
        <v>0</v>
      </c>
      <c r="L78" s="128"/>
      <c r="M78" s="19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150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150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4" s="2" customFormat="1" ht="6.96" customHeight="1">
      <c r="A84" s="39"/>
      <c r="B84" s="62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15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4.96" customHeight="1">
      <c r="A85" s="39"/>
      <c r="B85" s="40"/>
      <c r="C85" s="24" t="s">
        <v>148</v>
      </c>
      <c r="D85" s="41"/>
      <c r="E85" s="41"/>
      <c r="F85" s="41"/>
      <c r="G85" s="41"/>
      <c r="H85" s="41"/>
      <c r="I85" s="41"/>
      <c r="J85" s="41"/>
      <c r="K85" s="41"/>
      <c r="L85" s="41"/>
      <c r="M85" s="15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15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17</v>
      </c>
      <c r="D87" s="41"/>
      <c r="E87" s="41"/>
      <c r="F87" s="41"/>
      <c r="G87" s="41"/>
      <c r="H87" s="41"/>
      <c r="I87" s="41"/>
      <c r="J87" s="41"/>
      <c r="K87" s="41"/>
      <c r="L87" s="41"/>
      <c r="M87" s="15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175" t="str">
        <f>E7</f>
        <v>Průmyslová zóna Ke Skrýšovu V. ETAPA</v>
      </c>
      <c r="F88" s="33"/>
      <c r="G88" s="33"/>
      <c r="H88" s="33"/>
      <c r="I88" s="41"/>
      <c r="J88" s="41"/>
      <c r="K88" s="41"/>
      <c r="L88" s="41"/>
      <c r="M88" s="15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" customFormat="1" ht="12" customHeight="1">
      <c r="B89" s="22"/>
      <c r="C89" s="33" t="s">
        <v>122</v>
      </c>
      <c r="D89" s="23"/>
      <c r="E89" s="23"/>
      <c r="F89" s="23"/>
      <c r="G89" s="23"/>
      <c r="H89" s="23"/>
      <c r="I89" s="23"/>
      <c r="J89" s="23"/>
      <c r="K89" s="23"/>
      <c r="L89" s="23"/>
      <c r="M89" s="21"/>
    </row>
    <row r="90" s="2" customFormat="1" ht="16.5" customHeight="1">
      <c r="A90" s="39"/>
      <c r="B90" s="40"/>
      <c r="C90" s="41"/>
      <c r="D90" s="41"/>
      <c r="E90" s="175" t="s">
        <v>123</v>
      </c>
      <c r="F90" s="41"/>
      <c r="G90" s="41"/>
      <c r="H90" s="41"/>
      <c r="I90" s="41"/>
      <c r="J90" s="41"/>
      <c r="K90" s="41"/>
      <c r="L90" s="41"/>
      <c r="M90" s="15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124</v>
      </c>
      <c r="D91" s="41"/>
      <c r="E91" s="41"/>
      <c r="F91" s="41"/>
      <c r="G91" s="41"/>
      <c r="H91" s="41"/>
      <c r="I91" s="41"/>
      <c r="J91" s="41"/>
      <c r="K91" s="41"/>
      <c r="L91" s="41"/>
      <c r="M91" s="15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6.5" customHeight="1">
      <c r="A92" s="39"/>
      <c r="B92" s="40"/>
      <c r="C92" s="41"/>
      <c r="D92" s="41"/>
      <c r="E92" s="70" t="str">
        <f>E11</f>
        <v>SO 01 - Komunikace a chodníky</v>
      </c>
      <c r="F92" s="41"/>
      <c r="G92" s="41"/>
      <c r="H92" s="41"/>
      <c r="I92" s="41"/>
      <c r="J92" s="41"/>
      <c r="K92" s="41"/>
      <c r="L92" s="41"/>
      <c r="M92" s="15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15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22</v>
      </c>
      <c r="D94" s="41"/>
      <c r="E94" s="41"/>
      <c r="F94" s="28" t="str">
        <f>F14</f>
        <v>Pelhřimov</v>
      </c>
      <c r="G94" s="41"/>
      <c r="H94" s="41"/>
      <c r="I94" s="33" t="s">
        <v>24</v>
      </c>
      <c r="J94" s="73" t="str">
        <f>IF(J14="","",J14)</f>
        <v>16. 12. 2022</v>
      </c>
      <c r="K94" s="41"/>
      <c r="L94" s="41"/>
      <c r="M94" s="15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15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26</v>
      </c>
      <c r="D96" s="41"/>
      <c r="E96" s="41"/>
      <c r="F96" s="28" t="str">
        <f>E17</f>
        <v>Město Pelhřimov</v>
      </c>
      <c r="G96" s="41"/>
      <c r="H96" s="41"/>
      <c r="I96" s="33" t="s">
        <v>32</v>
      </c>
      <c r="J96" s="37" t="str">
        <f>E23</f>
        <v>WAY project s.r.o.</v>
      </c>
      <c r="K96" s="41"/>
      <c r="L96" s="41"/>
      <c r="M96" s="15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5.15" customHeight="1">
      <c r="A97" s="39"/>
      <c r="B97" s="40"/>
      <c r="C97" s="33" t="s">
        <v>30</v>
      </c>
      <c r="D97" s="41"/>
      <c r="E97" s="41"/>
      <c r="F97" s="28" t="str">
        <f>IF(E20="","",E20)</f>
        <v>Vyplň údaj</v>
      </c>
      <c r="G97" s="41"/>
      <c r="H97" s="41"/>
      <c r="I97" s="33" t="s">
        <v>34</v>
      </c>
      <c r="J97" s="37" t="str">
        <f>E26</f>
        <v xml:space="preserve"> </v>
      </c>
      <c r="K97" s="41"/>
      <c r="L97" s="41"/>
      <c r="M97" s="15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0.32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15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11" customFormat="1" ht="29.28" customHeight="1">
      <c r="A99" s="191"/>
      <c r="B99" s="192"/>
      <c r="C99" s="193" t="s">
        <v>149</v>
      </c>
      <c r="D99" s="194" t="s">
        <v>58</v>
      </c>
      <c r="E99" s="194" t="s">
        <v>54</v>
      </c>
      <c r="F99" s="194" t="s">
        <v>55</v>
      </c>
      <c r="G99" s="194" t="s">
        <v>150</v>
      </c>
      <c r="H99" s="194" t="s">
        <v>151</v>
      </c>
      <c r="I99" s="194" t="s">
        <v>152</v>
      </c>
      <c r="J99" s="194" t="s">
        <v>153</v>
      </c>
      <c r="K99" s="194" t="s">
        <v>133</v>
      </c>
      <c r="L99" s="195" t="s">
        <v>154</v>
      </c>
      <c r="M99" s="196"/>
      <c r="N99" s="93" t="s">
        <v>20</v>
      </c>
      <c r="O99" s="94" t="s">
        <v>43</v>
      </c>
      <c r="P99" s="94" t="s">
        <v>155</v>
      </c>
      <c r="Q99" s="94" t="s">
        <v>156</v>
      </c>
      <c r="R99" s="94" t="s">
        <v>157</v>
      </c>
      <c r="S99" s="94" t="s">
        <v>158</v>
      </c>
      <c r="T99" s="94" t="s">
        <v>159</v>
      </c>
      <c r="U99" s="94" t="s">
        <v>160</v>
      </c>
      <c r="V99" s="94" t="s">
        <v>161</v>
      </c>
      <c r="W99" s="94" t="s">
        <v>162</v>
      </c>
      <c r="X99" s="95" t="s">
        <v>163</v>
      </c>
      <c r="Y99" s="191"/>
      <c r="Z99" s="191"/>
      <c r="AA99" s="191"/>
      <c r="AB99" s="191"/>
      <c r="AC99" s="191"/>
      <c r="AD99" s="191"/>
      <c r="AE99" s="191"/>
    </row>
    <row r="100" s="2" customFormat="1" ht="22.8" customHeight="1">
      <c r="A100" s="39"/>
      <c r="B100" s="40"/>
      <c r="C100" s="100" t="s">
        <v>164</v>
      </c>
      <c r="D100" s="41"/>
      <c r="E100" s="41"/>
      <c r="F100" s="41"/>
      <c r="G100" s="41"/>
      <c r="H100" s="41"/>
      <c r="I100" s="41"/>
      <c r="J100" s="41"/>
      <c r="K100" s="197">
        <f>BK100</f>
        <v>0</v>
      </c>
      <c r="L100" s="41"/>
      <c r="M100" s="45"/>
      <c r="N100" s="96"/>
      <c r="O100" s="198"/>
      <c r="P100" s="97"/>
      <c r="Q100" s="199">
        <f>Q101+Q367</f>
        <v>0</v>
      </c>
      <c r="R100" s="199">
        <f>R101+R367</f>
        <v>0</v>
      </c>
      <c r="S100" s="97"/>
      <c r="T100" s="200">
        <f>T101+T367</f>
        <v>0</v>
      </c>
      <c r="U100" s="97"/>
      <c r="V100" s="200">
        <f>V101+V367</f>
        <v>1504.5420465</v>
      </c>
      <c r="W100" s="97"/>
      <c r="X100" s="201">
        <f>X101+X367</f>
        <v>7.3799999999999999</v>
      </c>
      <c r="Y100" s="39"/>
      <c r="Z100" s="39"/>
      <c r="AA100" s="39"/>
      <c r="AB100" s="39"/>
      <c r="AC100" s="39"/>
      <c r="AD100" s="39"/>
      <c r="AE100" s="39"/>
      <c r="AT100" s="18" t="s">
        <v>74</v>
      </c>
      <c r="AU100" s="18" t="s">
        <v>134</v>
      </c>
      <c r="BK100" s="202">
        <f>BK101+BK367</f>
        <v>0</v>
      </c>
    </row>
    <row r="101" s="12" customFormat="1" ht="25.92" customHeight="1">
      <c r="A101" s="12"/>
      <c r="B101" s="203"/>
      <c r="C101" s="204"/>
      <c r="D101" s="205" t="s">
        <v>74</v>
      </c>
      <c r="E101" s="206" t="s">
        <v>165</v>
      </c>
      <c r="F101" s="206" t="s">
        <v>166</v>
      </c>
      <c r="G101" s="204"/>
      <c r="H101" s="204"/>
      <c r="I101" s="207"/>
      <c r="J101" s="207"/>
      <c r="K101" s="208">
        <f>BK101</f>
        <v>0</v>
      </c>
      <c r="L101" s="204"/>
      <c r="M101" s="209"/>
      <c r="N101" s="210"/>
      <c r="O101" s="211"/>
      <c r="P101" s="211"/>
      <c r="Q101" s="212">
        <f>Q102+Q211+Q223+Q229+Q277+Q308+Q355+Q364</f>
        <v>0</v>
      </c>
      <c r="R101" s="212">
        <f>R102+R211+R223+R229+R277+R308+R355+R364</f>
        <v>0</v>
      </c>
      <c r="S101" s="211"/>
      <c r="T101" s="213">
        <f>T102+T211+T223+T229+T277+T308+T355+T364</f>
        <v>0</v>
      </c>
      <c r="U101" s="211"/>
      <c r="V101" s="213">
        <f>V102+V211+V223+V229+V277+V308+V355+V364</f>
        <v>1504.5420465</v>
      </c>
      <c r="W101" s="211"/>
      <c r="X101" s="214">
        <f>X102+X211+X223+X229+X277+X308+X355+X364</f>
        <v>7.3799999999999999</v>
      </c>
      <c r="Y101" s="12"/>
      <c r="Z101" s="12"/>
      <c r="AA101" s="12"/>
      <c r="AB101" s="12"/>
      <c r="AC101" s="12"/>
      <c r="AD101" s="12"/>
      <c r="AE101" s="12"/>
      <c r="AR101" s="215" t="s">
        <v>82</v>
      </c>
      <c r="AT101" s="216" t="s">
        <v>74</v>
      </c>
      <c r="AU101" s="216" t="s">
        <v>75</v>
      </c>
      <c r="AY101" s="215" t="s">
        <v>167</v>
      </c>
      <c r="BK101" s="217">
        <f>BK102+BK211+BK223+BK229+BK277+BK308+BK355+BK364</f>
        <v>0</v>
      </c>
    </row>
    <row r="102" s="12" customFormat="1" ht="22.8" customHeight="1">
      <c r="A102" s="12"/>
      <c r="B102" s="203"/>
      <c r="C102" s="204"/>
      <c r="D102" s="205" t="s">
        <v>74</v>
      </c>
      <c r="E102" s="218" t="s">
        <v>82</v>
      </c>
      <c r="F102" s="218" t="s">
        <v>168</v>
      </c>
      <c r="G102" s="204"/>
      <c r="H102" s="204"/>
      <c r="I102" s="207"/>
      <c r="J102" s="207"/>
      <c r="K102" s="219">
        <f>BK102</f>
        <v>0</v>
      </c>
      <c r="L102" s="204"/>
      <c r="M102" s="209"/>
      <c r="N102" s="210"/>
      <c r="O102" s="211"/>
      <c r="P102" s="211"/>
      <c r="Q102" s="212">
        <f>SUM(Q103:Q210)</f>
        <v>0</v>
      </c>
      <c r="R102" s="212">
        <f>SUM(R103:R210)</f>
        <v>0</v>
      </c>
      <c r="S102" s="211"/>
      <c r="T102" s="213">
        <f>SUM(T103:T210)</f>
        <v>0</v>
      </c>
      <c r="U102" s="211"/>
      <c r="V102" s="213">
        <f>SUM(V103:V210)</f>
        <v>1261.483174</v>
      </c>
      <c r="W102" s="211"/>
      <c r="X102" s="214">
        <f>SUM(X103:X210)</f>
        <v>7.3799999999999999</v>
      </c>
      <c r="Y102" s="12"/>
      <c r="Z102" s="12"/>
      <c r="AA102" s="12"/>
      <c r="AB102" s="12"/>
      <c r="AC102" s="12"/>
      <c r="AD102" s="12"/>
      <c r="AE102" s="12"/>
      <c r="AR102" s="215" t="s">
        <v>82</v>
      </c>
      <c r="AT102" s="216" t="s">
        <v>74</v>
      </c>
      <c r="AU102" s="216" t="s">
        <v>82</v>
      </c>
      <c r="AY102" s="215" t="s">
        <v>167</v>
      </c>
      <c r="BK102" s="217">
        <f>SUM(BK103:BK210)</f>
        <v>0</v>
      </c>
    </row>
    <row r="103" s="2" customFormat="1" ht="24.15" customHeight="1">
      <c r="A103" s="39"/>
      <c r="B103" s="40"/>
      <c r="C103" s="220" t="s">
        <v>82</v>
      </c>
      <c r="D103" s="220" t="s">
        <v>169</v>
      </c>
      <c r="E103" s="221" t="s">
        <v>170</v>
      </c>
      <c r="F103" s="222" t="s">
        <v>171</v>
      </c>
      <c r="G103" s="223" t="s">
        <v>172</v>
      </c>
      <c r="H103" s="224">
        <v>36</v>
      </c>
      <c r="I103" s="225"/>
      <c r="J103" s="225"/>
      <c r="K103" s="226">
        <f>ROUND(P103*H103,2)</f>
        <v>0</v>
      </c>
      <c r="L103" s="222" t="s">
        <v>173</v>
      </c>
      <c r="M103" s="45"/>
      <c r="N103" s="227" t="s">
        <v>20</v>
      </c>
      <c r="O103" s="228" t="s">
        <v>44</v>
      </c>
      <c r="P103" s="229">
        <f>I103+J103</f>
        <v>0</v>
      </c>
      <c r="Q103" s="229">
        <f>ROUND(I103*H103,2)</f>
        <v>0</v>
      </c>
      <c r="R103" s="229">
        <f>ROUND(J103*H103,2)</f>
        <v>0</v>
      </c>
      <c r="S103" s="85"/>
      <c r="T103" s="230">
        <f>S103*H103</f>
        <v>0</v>
      </c>
      <c r="U103" s="230">
        <v>0</v>
      </c>
      <c r="V103" s="230">
        <f>U103*H103</f>
        <v>0</v>
      </c>
      <c r="W103" s="230">
        <v>0.20499999999999999</v>
      </c>
      <c r="X103" s="231">
        <f>W103*H103</f>
        <v>7.3799999999999999</v>
      </c>
      <c r="Y103" s="39"/>
      <c r="Z103" s="39"/>
      <c r="AA103" s="39"/>
      <c r="AB103" s="39"/>
      <c r="AC103" s="39"/>
      <c r="AD103" s="39"/>
      <c r="AE103" s="39"/>
      <c r="AR103" s="232" t="s">
        <v>174</v>
      </c>
      <c r="AT103" s="232" t="s">
        <v>169</v>
      </c>
      <c r="AU103" s="232" t="s">
        <v>88</v>
      </c>
      <c r="AY103" s="18" t="s">
        <v>167</v>
      </c>
      <c r="BE103" s="233">
        <f>IF(O103="základní",K103,0)</f>
        <v>0</v>
      </c>
      <c r="BF103" s="233">
        <f>IF(O103="snížená",K103,0)</f>
        <v>0</v>
      </c>
      <c r="BG103" s="233">
        <f>IF(O103="zákl. přenesená",K103,0)</f>
        <v>0</v>
      </c>
      <c r="BH103" s="233">
        <f>IF(O103="sníž. přenesená",K103,0)</f>
        <v>0</v>
      </c>
      <c r="BI103" s="233">
        <f>IF(O103="nulová",K103,0)</f>
        <v>0</v>
      </c>
      <c r="BJ103" s="18" t="s">
        <v>82</v>
      </c>
      <c r="BK103" s="233">
        <f>ROUND(P103*H103,2)</f>
        <v>0</v>
      </c>
      <c r="BL103" s="18" t="s">
        <v>174</v>
      </c>
      <c r="BM103" s="232" t="s">
        <v>175</v>
      </c>
    </row>
    <row r="104" s="2" customFormat="1">
      <c r="A104" s="39"/>
      <c r="B104" s="40"/>
      <c r="C104" s="41"/>
      <c r="D104" s="234" t="s">
        <v>176</v>
      </c>
      <c r="E104" s="41"/>
      <c r="F104" s="235" t="s">
        <v>177</v>
      </c>
      <c r="G104" s="41"/>
      <c r="H104" s="41"/>
      <c r="I104" s="236"/>
      <c r="J104" s="236"/>
      <c r="K104" s="41"/>
      <c r="L104" s="41"/>
      <c r="M104" s="45"/>
      <c r="N104" s="237"/>
      <c r="O104" s="238"/>
      <c r="P104" s="85"/>
      <c r="Q104" s="85"/>
      <c r="R104" s="85"/>
      <c r="S104" s="85"/>
      <c r="T104" s="85"/>
      <c r="U104" s="85"/>
      <c r="V104" s="85"/>
      <c r="W104" s="85"/>
      <c r="X104" s="86"/>
      <c r="Y104" s="39"/>
      <c r="Z104" s="39"/>
      <c r="AA104" s="39"/>
      <c r="AB104" s="39"/>
      <c r="AC104" s="39"/>
      <c r="AD104" s="39"/>
      <c r="AE104" s="39"/>
      <c r="AT104" s="18" t="s">
        <v>176</v>
      </c>
      <c r="AU104" s="18" t="s">
        <v>88</v>
      </c>
    </row>
    <row r="105" s="13" customFormat="1">
      <c r="A105" s="13"/>
      <c r="B105" s="239"/>
      <c r="C105" s="240"/>
      <c r="D105" s="241" t="s">
        <v>178</v>
      </c>
      <c r="E105" s="242" t="s">
        <v>20</v>
      </c>
      <c r="F105" s="243" t="s">
        <v>179</v>
      </c>
      <c r="G105" s="240"/>
      <c r="H105" s="244">
        <v>36</v>
      </c>
      <c r="I105" s="245"/>
      <c r="J105" s="245"/>
      <c r="K105" s="240"/>
      <c r="L105" s="240"/>
      <c r="M105" s="246"/>
      <c r="N105" s="247"/>
      <c r="O105" s="248"/>
      <c r="P105" s="248"/>
      <c r="Q105" s="248"/>
      <c r="R105" s="248"/>
      <c r="S105" s="248"/>
      <c r="T105" s="248"/>
      <c r="U105" s="248"/>
      <c r="V105" s="248"/>
      <c r="W105" s="248"/>
      <c r="X105" s="249"/>
      <c r="Y105" s="13"/>
      <c r="Z105" s="13"/>
      <c r="AA105" s="13"/>
      <c r="AB105" s="13"/>
      <c r="AC105" s="13"/>
      <c r="AD105" s="13"/>
      <c r="AE105" s="13"/>
      <c r="AT105" s="250" t="s">
        <v>178</v>
      </c>
      <c r="AU105" s="250" t="s">
        <v>88</v>
      </c>
      <c r="AV105" s="13" t="s">
        <v>88</v>
      </c>
      <c r="AW105" s="13" t="s">
        <v>5</v>
      </c>
      <c r="AX105" s="13" t="s">
        <v>82</v>
      </c>
      <c r="AY105" s="250" t="s">
        <v>167</v>
      </c>
    </row>
    <row r="106" s="2" customFormat="1" ht="24.15" customHeight="1">
      <c r="A106" s="39"/>
      <c r="B106" s="40"/>
      <c r="C106" s="220" t="s">
        <v>88</v>
      </c>
      <c r="D106" s="220" t="s">
        <v>169</v>
      </c>
      <c r="E106" s="221" t="s">
        <v>180</v>
      </c>
      <c r="F106" s="222" t="s">
        <v>181</v>
      </c>
      <c r="G106" s="223" t="s">
        <v>182</v>
      </c>
      <c r="H106" s="224">
        <v>2341.3000000000002</v>
      </c>
      <c r="I106" s="225"/>
      <c r="J106" s="225"/>
      <c r="K106" s="226">
        <f>ROUND(P106*H106,2)</f>
        <v>0</v>
      </c>
      <c r="L106" s="222" t="s">
        <v>173</v>
      </c>
      <c r="M106" s="45"/>
      <c r="N106" s="227" t="s">
        <v>20</v>
      </c>
      <c r="O106" s="228" t="s">
        <v>44</v>
      </c>
      <c r="P106" s="229">
        <f>I106+J106</f>
        <v>0</v>
      </c>
      <c r="Q106" s="229">
        <f>ROUND(I106*H106,2)</f>
        <v>0</v>
      </c>
      <c r="R106" s="229">
        <f>ROUND(J106*H106,2)</f>
        <v>0</v>
      </c>
      <c r="S106" s="85"/>
      <c r="T106" s="230">
        <f>S106*H106</f>
        <v>0</v>
      </c>
      <c r="U106" s="230">
        <v>0</v>
      </c>
      <c r="V106" s="230">
        <f>U106*H106</f>
        <v>0</v>
      </c>
      <c r="W106" s="230">
        <v>0</v>
      </c>
      <c r="X106" s="231">
        <f>W106*H106</f>
        <v>0</v>
      </c>
      <c r="Y106" s="39"/>
      <c r="Z106" s="39"/>
      <c r="AA106" s="39"/>
      <c r="AB106" s="39"/>
      <c r="AC106" s="39"/>
      <c r="AD106" s="39"/>
      <c r="AE106" s="39"/>
      <c r="AR106" s="232" t="s">
        <v>174</v>
      </c>
      <c r="AT106" s="232" t="s">
        <v>169</v>
      </c>
      <c r="AU106" s="232" t="s">
        <v>88</v>
      </c>
      <c r="AY106" s="18" t="s">
        <v>167</v>
      </c>
      <c r="BE106" s="233">
        <f>IF(O106="základní",K106,0)</f>
        <v>0</v>
      </c>
      <c r="BF106" s="233">
        <f>IF(O106="snížená",K106,0)</f>
        <v>0</v>
      </c>
      <c r="BG106" s="233">
        <f>IF(O106="zákl. přenesená",K106,0)</f>
        <v>0</v>
      </c>
      <c r="BH106" s="233">
        <f>IF(O106="sníž. přenesená",K106,0)</f>
        <v>0</v>
      </c>
      <c r="BI106" s="233">
        <f>IF(O106="nulová",K106,0)</f>
        <v>0</v>
      </c>
      <c r="BJ106" s="18" t="s">
        <v>82</v>
      </c>
      <c r="BK106" s="233">
        <f>ROUND(P106*H106,2)</f>
        <v>0</v>
      </c>
      <c r="BL106" s="18" t="s">
        <v>174</v>
      </c>
      <c r="BM106" s="232" t="s">
        <v>183</v>
      </c>
    </row>
    <row r="107" s="2" customFormat="1">
      <c r="A107" s="39"/>
      <c r="B107" s="40"/>
      <c r="C107" s="41"/>
      <c r="D107" s="234" t="s">
        <v>176</v>
      </c>
      <c r="E107" s="41"/>
      <c r="F107" s="235" t="s">
        <v>184</v>
      </c>
      <c r="G107" s="41"/>
      <c r="H107" s="41"/>
      <c r="I107" s="236"/>
      <c r="J107" s="236"/>
      <c r="K107" s="41"/>
      <c r="L107" s="41"/>
      <c r="M107" s="45"/>
      <c r="N107" s="237"/>
      <c r="O107" s="238"/>
      <c r="P107" s="85"/>
      <c r="Q107" s="85"/>
      <c r="R107" s="85"/>
      <c r="S107" s="85"/>
      <c r="T107" s="85"/>
      <c r="U107" s="85"/>
      <c r="V107" s="85"/>
      <c r="W107" s="85"/>
      <c r="X107" s="86"/>
      <c r="Y107" s="39"/>
      <c r="Z107" s="39"/>
      <c r="AA107" s="39"/>
      <c r="AB107" s="39"/>
      <c r="AC107" s="39"/>
      <c r="AD107" s="39"/>
      <c r="AE107" s="39"/>
      <c r="AT107" s="18" t="s">
        <v>176</v>
      </c>
      <c r="AU107" s="18" t="s">
        <v>88</v>
      </c>
    </row>
    <row r="108" s="13" customFormat="1">
      <c r="A108" s="13"/>
      <c r="B108" s="239"/>
      <c r="C108" s="240"/>
      <c r="D108" s="241" t="s">
        <v>178</v>
      </c>
      <c r="E108" s="242" t="s">
        <v>20</v>
      </c>
      <c r="F108" s="243" t="s">
        <v>185</v>
      </c>
      <c r="G108" s="240"/>
      <c r="H108" s="244">
        <v>2341.3000000000002</v>
      </c>
      <c r="I108" s="245"/>
      <c r="J108" s="245"/>
      <c r="K108" s="240"/>
      <c r="L108" s="240"/>
      <c r="M108" s="246"/>
      <c r="N108" s="247"/>
      <c r="O108" s="248"/>
      <c r="P108" s="248"/>
      <c r="Q108" s="248"/>
      <c r="R108" s="248"/>
      <c r="S108" s="248"/>
      <c r="T108" s="248"/>
      <c r="U108" s="248"/>
      <c r="V108" s="248"/>
      <c r="W108" s="248"/>
      <c r="X108" s="249"/>
      <c r="Y108" s="13"/>
      <c r="Z108" s="13"/>
      <c r="AA108" s="13"/>
      <c r="AB108" s="13"/>
      <c r="AC108" s="13"/>
      <c r="AD108" s="13"/>
      <c r="AE108" s="13"/>
      <c r="AT108" s="250" t="s">
        <v>178</v>
      </c>
      <c r="AU108" s="250" t="s">
        <v>88</v>
      </c>
      <c r="AV108" s="13" t="s">
        <v>88</v>
      </c>
      <c r="AW108" s="13" t="s">
        <v>5</v>
      </c>
      <c r="AX108" s="13" t="s">
        <v>82</v>
      </c>
      <c r="AY108" s="250" t="s">
        <v>167</v>
      </c>
    </row>
    <row r="109" s="14" customFormat="1">
      <c r="A109" s="14"/>
      <c r="B109" s="251"/>
      <c r="C109" s="252"/>
      <c r="D109" s="241" t="s">
        <v>178</v>
      </c>
      <c r="E109" s="253" t="s">
        <v>20</v>
      </c>
      <c r="F109" s="254" t="s">
        <v>186</v>
      </c>
      <c r="G109" s="252"/>
      <c r="H109" s="253" t="s">
        <v>20</v>
      </c>
      <c r="I109" s="255"/>
      <c r="J109" s="255"/>
      <c r="K109" s="252"/>
      <c r="L109" s="252"/>
      <c r="M109" s="256"/>
      <c r="N109" s="257"/>
      <c r="O109" s="258"/>
      <c r="P109" s="258"/>
      <c r="Q109" s="258"/>
      <c r="R109" s="258"/>
      <c r="S109" s="258"/>
      <c r="T109" s="258"/>
      <c r="U109" s="258"/>
      <c r="V109" s="258"/>
      <c r="W109" s="258"/>
      <c r="X109" s="259"/>
      <c r="Y109" s="14"/>
      <c r="Z109" s="14"/>
      <c r="AA109" s="14"/>
      <c r="AB109" s="14"/>
      <c r="AC109" s="14"/>
      <c r="AD109" s="14"/>
      <c r="AE109" s="14"/>
      <c r="AT109" s="260" t="s">
        <v>178</v>
      </c>
      <c r="AU109" s="260" t="s">
        <v>88</v>
      </c>
      <c r="AV109" s="14" t="s">
        <v>82</v>
      </c>
      <c r="AW109" s="14" t="s">
        <v>5</v>
      </c>
      <c r="AX109" s="14" t="s">
        <v>75</v>
      </c>
      <c r="AY109" s="260" t="s">
        <v>167</v>
      </c>
    </row>
    <row r="110" s="14" customFormat="1">
      <c r="A110" s="14"/>
      <c r="B110" s="251"/>
      <c r="C110" s="252"/>
      <c r="D110" s="241" t="s">
        <v>178</v>
      </c>
      <c r="E110" s="253" t="s">
        <v>20</v>
      </c>
      <c r="F110" s="254" t="s">
        <v>187</v>
      </c>
      <c r="G110" s="252"/>
      <c r="H110" s="253" t="s">
        <v>20</v>
      </c>
      <c r="I110" s="255"/>
      <c r="J110" s="255"/>
      <c r="K110" s="252"/>
      <c r="L110" s="252"/>
      <c r="M110" s="256"/>
      <c r="N110" s="257"/>
      <c r="O110" s="258"/>
      <c r="P110" s="258"/>
      <c r="Q110" s="258"/>
      <c r="R110" s="258"/>
      <c r="S110" s="258"/>
      <c r="T110" s="258"/>
      <c r="U110" s="258"/>
      <c r="V110" s="258"/>
      <c r="W110" s="258"/>
      <c r="X110" s="259"/>
      <c r="Y110" s="14"/>
      <c r="Z110" s="14"/>
      <c r="AA110" s="14"/>
      <c r="AB110" s="14"/>
      <c r="AC110" s="14"/>
      <c r="AD110" s="14"/>
      <c r="AE110" s="14"/>
      <c r="AT110" s="260" t="s">
        <v>178</v>
      </c>
      <c r="AU110" s="260" t="s">
        <v>88</v>
      </c>
      <c r="AV110" s="14" t="s">
        <v>82</v>
      </c>
      <c r="AW110" s="14" t="s">
        <v>5</v>
      </c>
      <c r="AX110" s="14" t="s">
        <v>75</v>
      </c>
      <c r="AY110" s="260" t="s">
        <v>167</v>
      </c>
    </row>
    <row r="111" s="2" customFormat="1" ht="24.15" customHeight="1">
      <c r="A111" s="39"/>
      <c r="B111" s="40"/>
      <c r="C111" s="220" t="s">
        <v>107</v>
      </c>
      <c r="D111" s="220" t="s">
        <v>169</v>
      </c>
      <c r="E111" s="221" t="s">
        <v>188</v>
      </c>
      <c r="F111" s="222" t="s">
        <v>189</v>
      </c>
      <c r="G111" s="223" t="s">
        <v>190</v>
      </c>
      <c r="H111" s="224">
        <v>91.843000000000004</v>
      </c>
      <c r="I111" s="225"/>
      <c r="J111" s="225"/>
      <c r="K111" s="226">
        <f>ROUND(P111*H111,2)</f>
        <v>0</v>
      </c>
      <c r="L111" s="222" t="s">
        <v>173</v>
      </c>
      <c r="M111" s="45"/>
      <c r="N111" s="227" t="s">
        <v>20</v>
      </c>
      <c r="O111" s="228" t="s">
        <v>44</v>
      </c>
      <c r="P111" s="229">
        <f>I111+J111</f>
        <v>0</v>
      </c>
      <c r="Q111" s="229">
        <f>ROUND(I111*H111,2)</f>
        <v>0</v>
      </c>
      <c r="R111" s="229">
        <f>ROUND(J111*H111,2)</f>
        <v>0</v>
      </c>
      <c r="S111" s="85"/>
      <c r="T111" s="230">
        <f>S111*H111</f>
        <v>0</v>
      </c>
      <c r="U111" s="230">
        <v>0</v>
      </c>
      <c r="V111" s="230">
        <f>U111*H111</f>
        <v>0</v>
      </c>
      <c r="W111" s="230">
        <v>0</v>
      </c>
      <c r="X111" s="231">
        <f>W111*H111</f>
        <v>0</v>
      </c>
      <c r="Y111" s="39"/>
      <c r="Z111" s="39"/>
      <c r="AA111" s="39"/>
      <c r="AB111" s="39"/>
      <c r="AC111" s="39"/>
      <c r="AD111" s="39"/>
      <c r="AE111" s="39"/>
      <c r="AR111" s="232" t="s">
        <v>174</v>
      </c>
      <c r="AT111" s="232" t="s">
        <v>169</v>
      </c>
      <c r="AU111" s="232" t="s">
        <v>88</v>
      </c>
      <c r="AY111" s="18" t="s">
        <v>167</v>
      </c>
      <c r="BE111" s="233">
        <f>IF(O111="základní",K111,0)</f>
        <v>0</v>
      </c>
      <c r="BF111" s="233">
        <f>IF(O111="snížená",K111,0)</f>
        <v>0</v>
      </c>
      <c r="BG111" s="233">
        <f>IF(O111="zákl. přenesená",K111,0)</f>
        <v>0</v>
      </c>
      <c r="BH111" s="233">
        <f>IF(O111="sníž. přenesená",K111,0)</f>
        <v>0</v>
      </c>
      <c r="BI111" s="233">
        <f>IF(O111="nulová",K111,0)</f>
        <v>0</v>
      </c>
      <c r="BJ111" s="18" t="s">
        <v>82</v>
      </c>
      <c r="BK111" s="233">
        <f>ROUND(P111*H111,2)</f>
        <v>0</v>
      </c>
      <c r="BL111" s="18" t="s">
        <v>174</v>
      </c>
      <c r="BM111" s="232" t="s">
        <v>191</v>
      </c>
    </row>
    <row r="112" s="2" customFormat="1">
      <c r="A112" s="39"/>
      <c r="B112" s="40"/>
      <c r="C112" s="41"/>
      <c r="D112" s="234" t="s">
        <v>176</v>
      </c>
      <c r="E112" s="41"/>
      <c r="F112" s="235" t="s">
        <v>192</v>
      </c>
      <c r="G112" s="41"/>
      <c r="H112" s="41"/>
      <c r="I112" s="236"/>
      <c r="J112" s="236"/>
      <c r="K112" s="41"/>
      <c r="L112" s="41"/>
      <c r="M112" s="45"/>
      <c r="N112" s="237"/>
      <c r="O112" s="238"/>
      <c r="P112" s="85"/>
      <c r="Q112" s="85"/>
      <c r="R112" s="85"/>
      <c r="S112" s="85"/>
      <c r="T112" s="85"/>
      <c r="U112" s="85"/>
      <c r="V112" s="85"/>
      <c r="W112" s="85"/>
      <c r="X112" s="86"/>
      <c r="Y112" s="39"/>
      <c r="Z112" s="39"/>
      <c r="AA112" s="39"/>
      <c r="AB112" s="39"/>
      <c r="AC112" s="39"/>
      <c r="AD112" s="39"/>
      <c r="AE112" s="39"/>
      <c r="AT112" s="18" t="s">
        <v>176</v>
      </c>
      <c r="AU112" s="18" t="s">
        <v>88</v>
      </c>
    </row>
    <row r="113" s="13" customFormat="1">
      <c r="A113" s="13"/>
      <c r="B113" s="239"/>
      <c r="C113" s="240"/>
      <c r="D113" s="241" t="s">
        <v>178</v>
      </c>
      <c r="E113" s="242" t="s">
        <v>20</v>
      </c>
      <c r="F113" s="243" t="s">
        <v>193</v>
      </c>
      <c r="G113" s="240"/>
      <c r="H113" s="244">
        <v>91.843000000000004</v>
      </c>
      <c r="I113" s="245"/>
      <c r="J113" s="245"/>
      <c r="K113" s="240"/>
      <c r="L113" s="240"/>
      <c r="M113" s="246"/>
      <c r="N113" s="247"/>
      <c r="O113" s="248"/>
      <c r="P113" s="248"/>
      <c r="Q113" s="248"/>
      <c r="R113" s="248"/>
      <c r="S113" s="248"/>
      <c r="T113" s="248"/>
      <c r="U113" s="248"/>
      <c r="V113" s="248"/>
      <c r="W113" s="248"/>
      <c r="X113" s="249"/>
      <c r="Y113" s="13"/>
      <c r="Z113" s="13"/>
      <c r="AA113" s="13"/>
      <c r="AB113" s="13"/>
      <c r="AC113" s="13"/>
      <c r="AD113" s="13"/>
      <c r="AE113" s="13"/>
      <c r="AT113" s="250" t="s">
        <v>178</v>
      </c>
      <c r="AU113" s="250" t="s">
        <v>88</v>
      </c>
      <c r="AV113" s="13" t="s">
        <v>88</v>
      </c>
      <c r="AW113" s="13" t="s">
        <v>5</v>
      </c>
      <c r="AX113" s="13" t="s">
        <v>82</v>
      </c>
      <c r="AY113" s="250" t="s">
        <v>167</v>
      </c>
    </row>
    <row r="114" s="2" customFormat="1" ht="24.15" customHeight="1">
      <c r="A114" s="39"/>
      <c r="B114" s="40"/>
      <c r="C114" s="220" t="s">
        <v>174</v>
      </c>
      <c r="D114" s="220" t="s">
        <v>169</v>
      </c>
      <c r="E114" s="221" t="s">
        <v>194</v>
      </c>
      <c r="F114" s="222" t="s">
        <v>195</v>
      </c>
      <c r="G114" s="223" t="s">
        <v>190</v>
      </c>
      <c r="H114" s="224">
        <v>459.21499999999998</v>
      </c>
      <c r="I114" s="225"/>
      <c r="J114" s="225"/>
      <c r="K114" s="226">
        <f>ROUND(P114*H114,2)</f>
        <v>0</v>
      </c>
      <c r="L114" s="222" t="s">
        <v>173</v>
      </c>
      <c r="M114" s="45"/>
      <c r="N114" s="227" t="s">
        <v>20</v>
      </c>
      <c r="O114" s="228" t="s">
        <v>44</v>
      </c>
      <c r="P114" s="229">
        <f>I114+J114</f>
        <v>0</v>
      </c>
      <c r="Q114" s="229">
        <f>ROUND(I114*H114,2)</f>
        <v>0</v>
      </c>
      <c r="R114" s="229">
        <f>ROUND(J114*H114,2)</f>
        <v>0</v>
      </c>
      <c r="S114" s="85"/>
      <c r="T114" s="230">
        <f>S114*H114</f>
        <v>0</v>
      </c>
      <c r="U114" s="230">
        <v>0</v>
      </c>
      <c r="V114" s="230">
        <f>U114*H114</f>
        <v>0</v>
      </c>
      <c r="W114" s="230">
        <v>0</v>
      </c>
      <c r="X114" s="231">
        <f>W114*H114</f>
        <v>0</v>
      </c>
      <c r="Y114" s="39"/>
      <c r="Z114" s="39"/>
      <c r="AA114" s="39"/>
      <c r="AB114" s="39"/>
      <c r="AC114" s="39"/>
      <c r="AD114" s="39"/>
      <c r="AE114" s="39"/>
      <c r="AR114" s="232" t="s">
        <v>174</v>
      </c>
      <c r="AT114" s="232" t="s">
        <v>169</v>
      </c>
      <c r="AU114" s="232" t="s">
        <v>88</v>
      </c>
      <c r="AY114" s="18" t="s">
        <v>167</v>
      </c>
      <c r="BE114" s="233">
        <f>IF(O114="základní",K114,0)</f>
        <v>0</v>
      </c>
      <c r="BF114" s="233">
        <f>IF(O114="snížená",K114,0)</f>
        <v>0</v>
      </c>
      <c r="BG114" s="233">
        <f>IF(O114="zákl. přenesená",K114,0)</f>
        <v>0</v>
      </c>
      <c r="BH114" s="233">
        <f>IF(O114="sníž. přenesená",K114,0)</f>
        <v>0</v>
      </c>
      <c r="BI114" s="233">
        <f>IF(O114="nulová",K114,0)</f>
        <v>0</v>
      </c>
      <c r="BJ114" s="18" t="s">
        <v>82</v>
      </c>
      <c r="BK114" s="233">
        <f>ROUND(P114*H114,2)</f>
        <v>0</v>
      </c>
      <c r="BL114" s="18" t="s">
        <v>174</v>
      </c>
      <c r="BM114" s="232" t="s">
        <v>196</v>
      </c>
    </row>
    <row r="115" s="2" customFormat="1">
      <c r="A115" s="39"/>
      <c r="B115" s="40"/>
      <c r="C115" s="41"/>
      <c r="D115" s="234" t="s">
        <v>176</v>
      </c>
      <c r="E115" s="41"/>
      <c r="F115" s="235" t="s">
        <v>197</v>
      </c>
      <c r="G115" s="41"/>
      <c r="H115" s="41"/>
      <c r="I115" s="236"/>
      <c r="J115" s="236"/>
      <c r="K115" s="41"/>
      <c r="L115" s="41"/>
      <c r="M115" s="45"/>
      <c r="N115" s="237"/>
      <c r="O115" s="238"/>
      <c r="P115" s="85"/>
      <c r="Q115" s="85"/>
      <c r="R115" s="85"/>
      <c r="S115" s="85"/>
      <c r="T115" s="85"/>
      <c r="U115" s="85"/>
      <c r="V115" s="85"/>
      <c r="W115" s="85"/>
      <c r="X115" s="86"/>
      <c r="Y115" s="39"/>
      <c r="Z115" s="39"/>
      <c r="AA115" s="39"/>
      <c r="AB115" s="39"/>
      <c r="AC115" s="39"/>
      <c r="AD115" s="39"/>
      <c r="AE115" s="39"/>
      <c r="AT115" s="18" t="s">
        <v>176</v>
      </c>
      <c r="AU115" s="18" t="s">
        <v>88</v>
      </c>
    </row>
    <row r="116" s="14" customFormat="1">
      <c r="A116" s="14"/>
      <c r="B116" s="251"/>
      <c r="C116" s="252"/>
      <c r="D116" s="241" t="s">
        <v>178</v>
      </c>
      <c r="E116" s="253" t="s">
        <v>20</v>
      </c>
      <c r="F116" s="254" t="s">
        <v>198</v>
      </c>
      <c r="G116" s="252"/>
      <c r="H116" s="253" t="s">
        <v>20</v>
      </c>
      <c r="I116" s="255"/>
      <c r="J116" s="255"/>
      <c r="K116" s="252"/>
      <c r="L116" s="252"/>
      <c r="M116" s="256"/>
      <c r="N116" s="257"/>
      <c r="O116" s="258"/>
      <c r="P116" s="258"/>
      <c r="Q116" s="258"/>
      <c r="R116" s="258"/>
      <c r="S116" s="258"/>
      <c r="T116" s="258"/>
      <c r="U116" s="258"/>
      <c r="V116" s="258"/>
      <c r="W116" s="258"/>
      <c r="X116" s="259"/>
      <c r="Y116" s="14"/>
      <c r="Z116" s="14"/>
      <c r="AA116" s="14"/>
      <c r="AB116" s="14"/>
      <c r="AC116" s="14"/>
      <c r="AD116" s="14"/>
      <c r="AE116" s="14"/>
      <c r="AT116" s="260" t="s">
        <v>178</v>
      </c>
      <c r="AU116" s="260" t="s">
        <v>88</v>
      </c>
      <c r="AV116" s="14" t="s">
        <v>82</v>
      </c>
      <c r="AW116" s="14" t="s">
        <v>5</v>
      </c>
      <c r="AX116" s="14" t="s">
        <v>75</v>
      </c>
      <c r="AY116" s="260" t="s">
        <v>167</v>
      </c>
    </row>
    <row r="117" s="14" customFormat="1">
      <c r="A117" s="14"/>
      <c r="B117" s="251"/>
      <c r="C117" s="252"/>
      <c r="D117" s="241" t="s">
        <v>178</v>
      </c>
      <c r="E117" s="253" t="s">
        <v>20</v>
      </c>
      <c r="F117" s="254" t="s">
        <v>199</v>
      </c>
      <c r="G117" s="252"/>
      <c r="H117" s="253" t="s">
        <v>20</v>
      </c>
      <c r="I117" s="255"/>
      <c r="J117" s="255"/>
      <c r="K117" s="252"/>
      <c r="L117" s="252"/>
      <c r="M117" s="256"/>
      <c r="N117" s="257"/>
      <c r="O117" s="258"/>
      <c r="P117" s="258"/>
      <c r="Q117" s="258"/>
      <c r="R117" s="258"/>
      <c r="S117" s="258"/>
      <c r="T117" s="258"/>
      <c r="U117" s="258"/>
      <c r="V117" s="258"/>
      <c r="W117" s="258"/>
      <c r="X117" s="259"/>
      <c r="Y117" s="14"/>
      <c r="Z117" s="14"/>
      <c r="AA117" s="14"/>
      <c r="AB117" s="14"/>
      <c r="AC117" s="14"/>
      <c r="AD117" s="14"/>
      <c r="AE117" s="14"/>
      <c r="AT117" s="260" t="s">
        <v>178</v>
      </c>
      <c r="AU117" s="260" t="s">
        <v>88</v>
      </c>
      <c r="AV117" s="14" t="s">
        <v>82</v>
      </c>
      <c r="AW117" s="14" t="s">
        <v>5</v>
      </c>
      <c r="AX117" s="14" t="s">
        <v>75</v>
      </c>
      <c r="AY117" s="260" t="s">
        <v>167</v>
      </c>
    </row>
    <row r="118" s="13" customFormat="1">
      <c r="A118" s="13"/>
      <c r="B118" s="239"/>
      <c r="C118" s="240"/>
      <c r="D118" s="241" t="s">
        <v>178</v>
      </c>
      <c r="E118" s="242" t="s">
        <v>20</v>
      </c>
      <c r="F118" s="243" t="s">
        <v>200</v>
      </c>
      <c r="G118" s="240"/>
      <c r="H118" s="244">
        <v>459.21499999999998</v>
      </c>
      <c r="I118" s="245"/>
      <c r="J118" s="245"/>
      <c r="K118" s="240"/>
      <c r="L118" s="240"/>
      <c r="M118" s="246"/>
      <c r="N118" s="247"/>
      <c r="O118" s="248"/>
      <c r="P118" s="248"/>
      <c r="Q118" s="248"/>
      <c r="R118" s="248"/>
      <c r="S118" s="248"/>
      <c r="T118" s="248"/>
      <c r="U118" s="248"/>
      <c r="V118" s="248"/>
      <c r="W118" s="248"/>
      <c r="X118" s="249"/>
      <c r="Y118" s="13"/>
      <c r="Z118" s="13"/>
      <c r="AA118" s="13"/>
      <c r="AB118" s="13"/>
      <c r="AC118" s="13"/>
      <c r="AD118" s="13"/>
      <c r="AE118" s="13"/>
      <c r="AT118" s="250" t="s">
        <v>178</v>
      </c>
      <c r="AU118" s="250" t="s">
        <v>88</v>
      </c>
      <c r="AV118" s="13" t="s">
        <v>88</v>
      </c>
      <c r="AW118" s="13" t="s">
        <v>5</v>
      </c>
      <c r="AX118" s="13" t="s">
        <v>82</v>
      </c>
      <c r="AY118" s="250" t="s">
        <v>167</v>
      </c>
    </row>
    <row r="119" s="2" customFormat="1" ht="24.15" customHeight="1">
      <c r="A119" s="39"/>
      <c r="B119" s="40"/>
      <c r="C119" s="220" t="s">
        <v>201</v>
      </c>
      <c r="D119" s="220" t="s">
        <v>169</v>
      </c>
      <c r="E119" s="221" t="s">
        <v>202</v>
      </c>
      <c r="F119" s="222" t="s">
        <v>203</v>
      </c>
      <c r="G119" s="223" t="s">
        <v>190</v>
      </c>
      <c r="H119" s="224">
        <v>459.21499999999998</v>
      </c>
      <c r="I119" s="225"/>
      <c r="J119" s="225"/>
      <c r="K119" s="226">
        <f>ROUND(P119*H119,2)</f>
        <v>0</v>
      </c>
      <c r="L119" s="222" t="s">
        <v>173</v>
      </c>
      <c r="M119" s="45"/>
      <c r="N119" s="227" t="s">
        <v>20</v>
      </c>
      <c r="O119" s="228" t="s">
        <v>44</v>
      </c>
      <c r="P119" s="229">
        <f>I119+J119</f>
        <v>0</v>
      </c>
      <c r="Q119" s="229">
        <f>ROUND(I119*H119,2)</f>
        <v>0</v>
      </c>
      <c r="R119" s="229">
        <f>ROUND(J119*H119,2)</f>
        <v>0</v>
      </c>
      <c r="S119" s="85"/>
      <c r="T119" s="230">
        <f>S119*H119</f>
        <v>0</v>
      </c>
      <c r="U119" s="230">
        <v>0</v>
      </c>
      <c r="V119" s="230">
        <f>U119*H119</f>
        <v>0</v>
      </c>
      <c r="W119" s="230">
        <v>0</v>
      </c>
      <c r="X119" s="231">
        <f>W119*H119</f>
        <v>0</v>
      </c>
      <c r="Y119" s="39"/>
      <c r="Z119" s="39"/>
      <c r="AA119" s="39"/>
      <c r="AB119" s="39"/>
      <c r="AC119" s="39"/>
      <c r="AD119" s="39"/>
      <c r="AE119" s="39"/>
      <c r="AR119" s="232" t="s">
        <v>174</v>
      </c>
      <c r="AT119" s="232" t="s">
        <v>169</v>
      </c>
      <c r="AU119" s="232" t="s">
        <v>88</v>
      </c>
      <c r="AY119" s="18" t="s">
        <v>167</v>
      </c>
      <c r="BE119" s="233">
        <f>IF(O119="základní",K119,0)</f>
        <v>0</v>
      </c>
      <c r="BF119" s="233">
        <f>IF(O119="snížená",K119,0)</f>
        <v>0</v>
      </c>
      <c r="BG119" s="233">
        <f>IF(O119="zákl. přenesená",K119,0)</f>
        <v>0</v>
      </c>
      <c r="BH119" s="233">
        <f>IF(O119="sníž. přenesená",K119,0)</f>
        <v>0</v>
      </c>
      <c r="BI119" s="233">
        <f>IF(O119="nulová",K119,0)</f>
        <v>0</v>
      </c>
      <c r="BJ119" s="18" t="s">
        <v>82</v>
      </c>
      <c r="BK119" s="233">
        <f>ROUND(P119*H119,2)</f>
        <v>0</v>
      </c>
      <c r="BL119" s="18" t="s">
        <v>174</v>
      </c>
      <c r="BM119" s="232" t="s">
        <v>204</v>
      </c>
    </row>
    <row r="120" s="2" customFormat="1">
      <c r="A120" s="39"/>
      <c r="B120" s="40"/>
      <c r="C120" s="41"/>
      <c r="D120" s="234" t="s">
        <v>176</v>
      </c>
      <c r="E120" s="41"/>
      <c r="F120" s="235" t="s">
        <v>205</v>
      </c>
      <c r="G120" s="41"/>
      <c r="H120" s="41"/>
      <c r="I120" s="236"/>
      <c r="J120" s="236"/>
      <c r="K120" s="41"/>
      <c r="L120" s="41"/>
      <c r="M120" s="45"/>
      <c r="N120" s="237"/>
      <c r="O120" s="238"/>
      <c r="P120" s="85"/>
      <c r="Q120" s="85"/>
      <c r="R120" s="85"/>
      <c r="S120" s="85"/>
      <c r="T120" s="85"/>
      <c r="U120" s="85"/>
      <c r="V120" s="85"/>
      <c r="W120" s="85"/>
      <c r="X120" s="86"/>
      <c r="Y120" s="39"/>
      <c r="Z120" s="39"/>
      <c r="AA120" s="39"/>
      <c r="AB120" s="39"/>
      <c r="AC120" s="39"/>
      <c r="AD120" s="39"/>
      <c r="AE120" s="39"/>
      <c r="AT120" s="18" t="s">
        <v>176</v>
      </c>
      <c r="AU120" s="18" t="s">
        <v>88</v>
      </c>
    </row>
    <row r="121" s="14" customFormat="1">
      <c r="A121" s="14"/>
      <c r="B121" s="251"/>
      <c r="C121" s="252"/>
      <c r="D121" s="241" t="s">
        <v>178</v>
      </c>
      <c r="E121" s="253" t="s">
        <v>20</v>
      </c>
      <c r="F121" s="254" t="s">
        <v>198</v>
      </c>
      <c r="G121" s="252"/>
      <c r="H121" s="253" t="s">
        <v>20</v>
      </c>
      <c r="I121" s="255"/>
      <c r="J121" s="255"/>
      <c r="K121" s="252"/>
      <c r="L121" s="252"/>
      <c r="M121" s="256"/>
      <c r="N121" s="257"/>
      <c r="O121" s="258"/>
      <c r="P121" s="258"/>
      <c r="Q121" s="258"/>
      <c r="R121" s="258"/>
      <c r="S121" s="258"/>
      <c r="T121" s="258"/>
      <c r="U121" s="258"/>
      <c r="V121" s="258"/>
      <c r="W121" s="258"/>
      <c r="X121" s="259"/>
      <c r="Y121" s="14"/>
      <c r="Z121" s="14"/>
      <c r="AA121" s="14"/>
      <c r="AB121" s="14"/>
      <c r="AC121" s="14"/>
      <c r="AD121" s="14"/>
      <c r="AE121" s="14"/>
      <c r="AT121" s="260" t="s">
        <v>178</v>
      </c>
      <c r="AU121" s="260" t="s">
        <v>88</v>
      </c>
      <c r="AV121" s="14" t="s">
        <v>82</v>
      </c>
      <c r="AW121" s="14" t="s">
        <v>5</v>
      </c>
      <c r="AX121" s="14" t="s">
        <v>75</v>
      </c>
      <c r="AY121" s="260" t="s">
        <v>167</v>
      </c>
    </row>
    <row r="122" s="14" customFormat="1">
      <c r="A122" s="14"/>
      <c r="B122" s="251"/>
      <c r="C122" s="252"/>
      <c r="D122" s="241" t="s">
        <v>178</v>
      </c>
      <c r="E122" s="253" t="s">
        <v>20</v>
      </c>
      <c r="F122" s="254" t="s">
        <v>199</v>
      </c>
      <c r="G122" s="252"/>
      <c r="H122" s="253" t="s">
        <v>20</v>
      </c>
      <c r="I122" s="255"/>
      <c r="J122" s="255"/>
      <c r="K122" s="252"/>
      <c r="L122" s="252"/>
      <c r="M122" s="256"/>
      <c r="N122" s="257"/>
      <c r="O122" s="258"/>
      <c r="P122" s="258"/>
      <c r="Q122" s="258"/>
      <c r="R122" s="258"/>
      <c r="S122" s="258"/>
      <c r="T122" s="258"/>
      <c r="U122" s="258"/>
      <c r="V122" s="258"/>
      <c r="W122" s="258"/>
      <c r="X122" s="259"/>
      <c r="Y122" s="14"/>
      <c r="Z122" s="14"/>
      <c r="AA122" s="14"/>
      <c r="AB122" s="14"/>
      <c r="AC122" s="14"/>
      <c r="AD122" s="14"/>
      <c r="AE122" s="14"/>
      <c r="AT122" s="260" t="s">
        <v>178</v>
      </c>
      <c r="AU122" s="260" t="s">
        <v>88</v>
      </c>
      <c r="AV122" s="14" t="s">
        <v>82</v>
      </c>
      <c r="AW122" s="14" t="s">
        <v>5</v>
      </c>
      <c r="AX122" s="14" t="s">
        <v>75</v>
      </c>
      <c r="AY122" s="260" t="s">
        <v>167</v>
      </c>
    </row>
    <row r="123" s="13" customFormat="1">
      <c r="A123" s="13"/>
      <c r="B123" s="239"/>
      <c r="C123" s="240"/>
      <c r="D123" s="241" t="s">
        <v>178</v>
      </c>
      <c r="E123" s="242" t="s">
        <v>20</v>
      </c>
      <c r="F123" s="243" t="s">
        <v>200</v>
      </c>
      <c r="G123" s="240"/>
      <c r="H123" s="244">
        <v>459.21499999999998</v>
      </c>
      <c r="I123" s="245"/>
      <c r="J123" s="245"/>
      <c r="K123" s="240"/>
      <c r="L123" s="240"/>
      <c r="M123" s="246"/>
      <c r="N123" s="247"/>
      <c r="O123" s="248"/>
      <c r="P123" s="248"/>
      <c r="Q123" s="248"/>
      <c r="R123" s="248"/>
      <c r="S123" s="248"/>
      <c r="T123" s="248"/>
      <c r="U123" s="248"/>
      <c r="V123" s="248"/>
      <c r="W123" s="248"/>
      <c r="X123" s="249"/>
      <c r="Y123" s="13"/>
      <c r="Z123" s="13"/>
      <c r="AA123" s="13"/>
      <c r="AB123" s="13"/>
      <c r="AC123" s="13"/>
      <c r="AD123" s="13"/>
      <c r="AE123" s="13"/>
      <c r="AT123" s="250" t="s">
        <v>178</v>
      </c>
      <c r="AU123" s="250" t="s">
        <v>88</v>
      </c>
      <c r="AV123" s="13" t="s">
        <v>88</v>
      </c>
      <c r="AW123" s="13" t="s">
        <v>5</v>
      </c>
      <c r="AX123" s="13" t="s">
        <v>82</v>
      </c>
      <c r="AY123" s="250" t="s">
        <v>167</v>
      </c>
    </row>
    <row r="124" s="2" customFormat="1">
      <c r="A124" s="39"/>
      <c r="B124" s="40"/>
      <c r="C124" s="220" t="s">
        <v>206</v>
      </c>
      <c r="D124" s="220" t="s">
        <v>169</v>
      </c>
      <c r="E124" s="221" t="s">
        <v>207</v>
      </c>
      <c r="F124" s="222" t="s">
        <v>208</v>
      </c>
      <c r="G124" s="223" t="s">
        <v>190</v>
      </c>
      <c r="H124" s="224">
        <v>40.774999999999999</v>
      </c>
      <c r="I124" s="225"/>
      <c r="J124" s="225"/>
      <c r="K124" s="226">
        <f>ROUND(P124*H124,2)</f>
        <v>0</v>
      </c>
      <c r="L124" s="222" t="s">
        <v>173</v>
      </c>
      <c r="M124" s="45"/>
      <c r="N124" s="227" t="s">
        <v>20</v>
      </c>
      <c r="O124" s="228" t="s">
        <v>44</v>
      </c>
      <c r="P124" s="229">
        <f>I124+J124</f>
        <v>0</v>
      </c>
      <c r="Q124" s="229">
        <f>ROUND(I124*H124,2)</f>
        <v>0</v>
      </c>
      <c r="R124" s="229">
        <f>ROUND(J124*H124,2)</f>
        <v>0</v>
      </c>
      <c r="S124" s="85"/>
      <c r="T124" s="230">
        <f>S124*H124</f>
        <v>0</v>
      </c>
      <c r="U124" s="230">
        <v>0</v>
      </c>
      <c r="V124" s="230">
        <f>U124*H124</f>
        <v>0</v>
      </c>
      <c r="W124" s="230">
        <v>0</v>
      </c>
      <c r="X124" s="231">
        <f>W124*H124</f>
        <v>0</v>
      </c>
      <c r="Y124" s="39"/>
      <c r="Z124" s="39"/>
      <c r="AA124" s="39"/>
      <c r="AB124" s="39"/>
      <c r="AC124" s="39"/>
      <c r="AD124" s="39"/>
      <c r="AE124" s="39"/>
      <c r="AR124" s="232" t="s">
        <v>174</v>
      </c>
      <c r="AT124" s="232" t="s">
        <v>169</v>
      </c>
      <c r="AU124" s="232" t="s">
        <v>88</v>
      </c>
      <c r="AY124" s="18" t="s">
        <v>167</v>
      </c>
      <c r="BE124" s="233">
        <f>IF(O124="základní",K124,0)</f>
        <v>0</v>
      </c>
      <c r="BF124" s="233">
        <f>IF(O124="snížená",K124,0)</f>
        <v>0</v>
      </c>
      <c r="BG124" s="233">
        <f>IF(O124="zákl. přenesená",K124,0)</f>
        <v>0</v>
      </c>
      <c r="BH124" s="233">
        <f>IF(O124="sníž. přenesená",K124,0)</f>
        <v>0</v>
      </c>
      <c r="BI124" s="233">
        <f>IF(O124="nulová",K124,0)</f>
        <v>0</v>
      </c>
      <c r="BJ124" s="18" t="s">
        <v>82</v>
      </c>
      <c r="BK124" s="233">
        <f>ROUND(P124*H124,2)</f>
        <v>0</v>
      </c>
      <c r="BL124" s="18" t="s">
        <v>174</v>
      </c>
      <c r="BM124" s="232" t="s">
        <v>209</v>
      </c>
    </row>
    <row r="125" s="2" customFormat="1">
      <c r="A125" s="39"/>
      <c r="B125" s="40"/>
      <c r="C125" s="41"/>
      <c r="D125" s="234" t="s">
        <v>176</v>
      </c>
      <c r="E125" s="41"/>
      <c r="F125" s="235" t="s">
        <v>210</v>
      </c>
      <c r="G125" s="41"/>
      <c r="H125" s="41"/>
      <c r="I125" s="236"/>
      <c r="J125" s="236"/>
      <c r="K125" s="41"/>
      <c r="L125" s="41"/>
      <c r="M125" s="45"/>
      <c r="N125" s="237"/>
      <c r="O125" s="238"/>
      <c r="P125" s="85"/>
      <c r="Q125" s="85"/>
      <c r="R125" s="85"/>
      <c r="S125" s="85"/>
      <c r="T125" s="85"/>
      <c r="U125" s="85"/>
      <c r="V125" s="85"/>
      <c r="W125" s="85"/>
      <c r="X125" s="86"/>
      <c r="Y125" s="39"/>
      <c r="Z125" s="39"/>
      <c r="AA125" s="39"/>
      <c r="AB125" s="39"/>
      <c r="AC125" s="39"/>
      <c r="AD125" s="39"/>
      <c r="AE125" s="39"/>
      <c r="AT125" s="18" t="s">
        <v>176</v>
      </c>
      <c r="AU125" s="18" t="s">
        <v>88</v>
      </c>
    </row>
    <row r="126" s="14" customFormat="1">
      <c r="A126" s="14"/>
      <c r="B126" s="251"/>
      <c r="C126" s="252"/>
      <c r="D126" s="241" t="s">
        <v>178</v>
      </c>
      <c r="E126" s="253" t="s">
        <v>20</v>
      </c>
      <c r="F126" s="254" t="s">
        <v>211</v>
      </c>
      <c r="G126" s="252"/>
      <c r="H126" s="253" t="s">
        <v>20</v>
      </c>
      <c r="I126" s="255"/>
      <c r="J126" s="255"/>
      <c r="K126" s="252"/>
      <c r="L126" s="252"/>
      <c r="M126" s="256"/>
      <c r="N126" s="257"/>
      <c r="O126" s="258"/>
      <c r="P126" s="258"/>
      <c r="Q126" s="258"/>
      <c r="R126" s="258"/>
      <c r="S126" s="258"/>
      <c r="T126" s="258"/>
      <c r="U126" s="258"/>
      <c r="V126" s="258"/>
      <c r="W126" s="258"/>
      <c r="X126" s="259"/>
      <c r="Y126" s="14"/>
      <c r="Z126" s="14"/>
      <c r="AA126" s="14"/>
      <c r="AB126" s="14"/>
      <c r="AC126" s="14"/>
      <c r="AD126" s="14"/>
      <c r="AE126" s="14"/>
      <c r="AT126" s="260" t="s">
        <v>178</v>
      </c>
      <c r="AU126" s="260" t="s">
        <v>88</v>
      </c>
      <c r="AV126" s="14" t="s">
        <v>82</v>
      </c>
      <c r="AW126" s="14" t="s">
        <v>5</v>
      </c>
      <c r="AX126" s="14" t="s">
        <v>75</v>
      </c>
      <c r="AY126" s="260" t="s">
        <v>167</v>
      </c>
    </row>
    <row r="127" s="13" customFormat="1">
      <c r="A127" s="13"/>
      <c r="B127" s="239"/>
      <c r="C127" s="240"/>
      <c r="D127" s="241" t="s">
        <v>178</v>
      </c>
      <c r="E127" s="242" t="s">
        <v>20</v>
      </c>
      <c r="F127" s="243" t="s">
        <v>212</v>
      </c>
      <c r="G127" s="240"/>
      <c r="H127" s="244">
        <v>40.774999999999999</v>
      </c>
      <c r="I127" s="245"/>
      <c r="J127" s="245"/>
      <c r="K127" s="240"/>
      <c r="L127" s="240"/>
      <c r="M127" s="246"/>
      <c r="N127" s="247"/>
      <c r="O127" s="248"/>
      <c r="P127" s="248"/>
      <c r="Q127" s="248"/>
      <c r="R127" s="248"/>
      <c r="S127" s="248"/>
      <c r="T127" s="248"/>
      <c r="U127" s="248"/>
      <c r="V127" s="248"/>
      <c r="W127" s="248"/>
      <c r="X127" s="249"/>
      <c r="Y127" s="13"/>
      <c r="Z127" s="13"/>
      <c r="AA127" s="13"/>
      <c r="AB127" s="13"/>
      <c r="AC127" s="13"/>
      <c r="AD127" s="13"/>
      <c r="AE127" s="13"/>
      <c r="AT127" s="250" t="s">
        <v>178</v>
      </c>
      <c r="AU127" s="250" t="s">
        <v>88</v>
      </c>
      <c r="AV127" s="13" t="s">
        <v>88</v>
      </c>
      <c r="AW127" s="13" t="s">
        <v>5</v>
      </c>
      <c r="AX127" s="13" t="s">
        <v>82</v>
      </c>
      <c r="AY127" s="250" t="s">
        <v>167</v>
      </c>
    </row>
    <row r="128" s="14" customFormat="1">
      <c r="A128" s="14"/>
      <c r="B128" s="251"/>
      <c r="C128" s="252"/>
      <c r="D128" s="241" t="s">
        <v>178</v>
      </c>
      <c r="E128" s="253" t="s">
        <v>20</v>
      </c>
      <c r="F128" s="254" t="s">
        <v>213</v>
      </c>
      <c r="G128" s="252"/>
      <c r="H128" s="253" t="s">
        <v>20</v>
      </c>
      <c r="I128" s="255"/>
      <c r="J128" s="255"/>
      <c r="K128" s="252"/>
      <c r="L128" s="252"/>
      <c r="M128" s="256"/>
      <c r="N128" s="257"/>
      <c r="O128" s="258"/>
      <c r="P128" s="258"/>
      <c r="Q128" s="258"/>
      <c r="R128" s="258"/>
      <c r="S128" s="258"/>
      <c r="T128" s="258"/>
      <c r="U128" s="258"/>
      <c r="V128" s="258"/>
      <c r="W128" s="258"/>
      <c r="X128" s="259"/>
      <c r="Y128" s="14"/>
      <c r="Z128" s="14"/>
      <c r="AA128" s="14"/>
      <c r="AB128" s="14"/>
      <c r="AC128" s="14"/>
      <c r="AD128" s="14"/>
      <c r="AE128" s="14"/>
      <c r="AT128" s="260" t="s">
        <v>178</v>
      </c>
      <c r="AU128" s="260" t="s">
        <v>88</v>
      </c>
      <c r="AV128" s="14" t="s">
        <v>82</v>
      </c>
      <c r="AW128" s="14" t="s">
        <v>5</v>
      </c>
      <c r="AX128" s="14" t="s">
        <v>75</v>
      </c>
      <c r="AY128" s="260" t="s">
        <v>167</v>
      </c>
    </row>
    <row r="129" s="14" customFormat="1">
      <c r="A129" s="14"/>
      <c r="B129" s="251"/>
      <c r="C129" s="252"/>
      <c r="D129" s="241" t="s">
        <v>178</v>
      </c>
      <c r="E129" s="253" t="s">
        <v>20</v>
      </c>
      <c r="F129" s="254" t="s">
        <v>199</v>
      </c>
      <c r="G129" s="252"/>
      <c r="H129" s="253" t="s">
        <v>20</v>
      </c>
      <c r="I129" s="255"/>
      <c r="J129" s="255"/>
      <c r="K129" s="252"/>
      <c r="L129" s="252"/>
      <c r="M129" s="256"/>
      <c r="N129" s="257"/>
      <c r="O129" s="258"/>
      <c r="P129" s="258"/>
      <c r="Q129" s="258"/>
      <c r="R129" s="258"/>
      <c r="S129" s="258"/>
      <c r="T129" s="258"/>
      <c r="U129" s="258"/>
      <c r="V129" s="258"/>
      <c r="W129" s="258"/>
      <c r="X129" s="259"/>
      <c r="Y129" s="14"/>
      <c r="Z129" s="14"/>
      <c r="AA129" s="14"/>
      <c r="AB129" s="14"/>
      <c r="AC129" s="14"/>
      <c r="AD129" s="14"/>
      <c r="AE129" s="14"/>
      <c r="AT129" s="260" t="s">
        <v>178</v>
      </c>
      <c r="AU129" s="260" t="s">
        <v>88</v>
      </c>
      <c r="AV129" s="14" t="s">
        <v>82</v>
      </c>
      <c r="AW129" s="14" t="s">
        <v>5</v>
      </c>
      <c r="AX129" s="14" t="s">
        <v>75</v>
      </c>
      <c r="AY129" s="260" t="s">
        <v>167</v>
      </c>
    </row>
    <row r="130" s="2" customFormat="1" ht="24.15" customHeight="1">
      <c r="A130" s="39"/>
      <c r="B130" s="40"/>
      <c r="C130" s="220" t="s">
        <v>214</v>
      </c>
      <c r="D130" s="220" t="s">
        <v>169</v>
      </c>
      <c r="E130" s="221" t="s">
        <v>215</v>
      </c>
      <c r="F130" s="222" t="s">
        <v>216</v>
      </c>
      <c r="G130" s="223" t="s">
        <v>190</v>
      </c>
      <c r="H130" s="224">
        <v>14.4</v>
      </c>
      <c r="I130" s="225"/>
      <c r="J130" s="225"/>
      <c r="K130" s="226">
        <f>ROUND(P130*H130,2)</f>
        <v>0</v>
      </c>
      <c r="L130" s="222" t="s">
        <v>173</v>
      </c>
      <c r="M130" s="45"/>
      <c r="N130" s="227" t="s">
        <v>20</v>
      </c>
      <c r="O130" s="228" t="s">
        <v>44</v>
      </c>
      <c r="P130" s="229">
        <f>I130+J130</f>
        <v>0</v>
      </c>
      <c r="Q130" s="229">
        <f>ROUND(I130*H130,2)</f>
        <v>0</v>
      </c>
      <c r="R130" s="229">
        <f>ROUND(J130*H130,2)</f>
        <v>0</v>
      </c>
      <c r="S130" s="85"/>
      <c r="T130" s="230">
        <f>S130*H130</f>
        <v>0</v>
      </c>
      <c r="U130" s="230">
        <v>0</v>
      </c>
      <c r="V130" s="230">
        <f>U130*H130</f>
        <v>0</v>
      </c>
      <c r="W130" s="230">
        <v>0</v>
      </c>
      <c r="X130" s="231">
        <f>W130*H130</f>
        <v>0</v>
      </c>
      <c r="Y130" s="39"/>
      <c r="Z130" s="39"/>
      <c r="AA130" s="39"/>
      <c r="AB130" s="39"/>
      <c r="AC130" s="39"/>
      <c r="AD130" s="39"/>
      <c r="AE130" s="39"/>
      <c r="AR130" s="232" t="s">
        <v>174</v>
      </c>
      <c r="AT130" s="232" t="s">
        <v>169</v>
      </c>
      <c r="AU130" s="232" t="s">
        <v>88</v>
      </c>
      <c r="AY130" s="18" t="s">
        <v>167</v>
      </c>
      <c r="BE130" s="233">
        <f>IF(O130="základní",K130,0)</f>
        <v>0</v>
      </c>
      <c r="BF130" s="233">
        <f>IF(O130="snížená",K130,0)</f>
        <v>0</v>
      </c>
      <c r="BG130" s="233">
        <f>IF(O130="zákl. přenesená",K130,0)</f>
        <v>0</v>
      </c>
      <c r="BH130" s="233">
        <f>IF(O130="sníž. přenesená",K130,0)</f>
        <v>0</v>
      </c>
      <c r="BI130" s="233">
        <f>IF(O130="nulová",K130,0)</f>
        <v>0</v>
      </c>
      <c r="BJ130" s="18" t="s">
        <v>82</v>
      </c>
      <c r="BK130" s="233">
        <f>ROUND(P130*H130,2)</f>
        <v>0</v>
      </c>
      <c r="BL130" s="18" t="s">
        <v>174</v>
      </c>
      <c r="BM130" s="232" t="s">
        <v>217</v>
      </c>
    </row>
    <row r="131" s="2" customFormat="1">
      <c r="A131" s="39"/>
      <c r="B131" s="40"/>
      <c r="C131" s="41"/>
      <c r="D131" s="234" t="s">
        <v>176</v>
      </c>
      <c r="E131" s="41"/>
      <c r="F131" s="235" t="s">
        <v>218</v>
      </c>
      <c r="G131" s="41"/>
      <c r="H131" s="41"/>
      <c r="I131" s="236"/>
      <c r="J131" s="236"/>
      <c r="K131" s="41"/>
      <c r="L131" s="41"/>
      <c r="M131" s="45"/>
      <c r="N131" s="237"/>
      <c r="O131" s="238"/>
      <c r="P131" s="85"/>
      <c r="Q131" s="85"/>
      <c r="R131" s="85"/>
      <c r="S131" s="85"/>
      <c r="T131" s="85"/>
      <c r="U131" s="85"/>
      <c r="V131" s="85"/>
      <c r="W131" s="85"/>
      <c r="X131" s="86"/>
      <c r="Y131" s="39"/>
      <c r="Z131" s="39"/>
      <c r="AA131" s="39"/>
      <c r="AB131" s="39"/>
      <c r="AC131" s="39"/>
      <c r="AD131" s="39"/>
      <c r="AE131" s="39"/>
      <c r="AT131" s="18" t="s">
        <v>176</v>
      </c>
      <c r="AU131" s="18" t="s">
        <v>88</v>
      </c>
    </row>
    <row r="132" s="13" customFormat="1">
      <c r="A132" s="13"/>
      <c r="B132" s="239"/>
      <c r="C132" s="240"/>
      <c r="D132" s="241" t="s">
        <v>178</v>
      </c>
      <c r="E132" s="242" t="s">
        <v>20</v>
      </c>
      <c r="F132" s="243" t="s">
        <v>219</v>
      </c>
      <c r="G132" s="240"/>
      <c r="H132" s="244">
        <v>14.4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3"/>
      <c r="Z132" s="13"/>
      <c r="AA132" s="13"/>
      <c r="AB132" s="13"/>
      <c r="AC132" s="13"/>
      <c r="AD132" s="13"/>
      <c r="AE132" s="13"/>
      <c r="AT132" s="250" t="s">
        <v>178</v>
      </c>
      <c r="AU132" s="250" t="s">
        <v>88</v>
      </c>
      <c r="AV132" s="13" t="s">
        <v>88</v>
      </c>
      <c r="AW132" s="13" t="s">
        <v>5</v>
      </c>
      <c r="AX132" s="13" t="s">
        <v>82</v>
      </c>
      <c r="AY132" s="250" t="s">
        <v>167</v>
      </c>
    </row>
    <row r="133" s="14" customFormat="1">
      <c r="A133" s="14"/>
      <c r="B133" s="251"/>
      <c r="C133" s="252"/>
      <c r="D133" s="241" t="s">
        <v>178</v>
      </c>
      <c r="E133" s="253" t="s">
        <v>20</v>
      </c>
      <c r="F133" s="254" t="s">
        <v>213</v>
      </c>
      <c r="G133" s="252"/>
      <c r="H133" s="253" t="s">
        <v>20</v>
      </c>
      <c r="I133" s="255"/>
      <c r="J133" s="255"/>
      <c r="K133" s="252"/>
      <c r="L133" s="252"/>
      <c r="M133" s="256"/>
      <c r="N133" s="257"/>
      <c r="O133" s="258"/>
      <c r="P133" s="258"/>
      <c r="Q133" s="258"/>
      <c r="R133" s="258"/>
      <c r="S133" s="258"/>
      <c r="T133" s="258"/>
      <c r="U133" s="258"/>
      <c r="V133" s="258"/>
      <c r="W133" s="258"/>
      <c r="X133" s="259"/>
      <c r="Y133" s="14"/>
      <c r="Z133" s="14"/>
      <c r="AA133" s="14"/>
      <c r="AB133" s="14"/>
      <c r="AC133" s="14"/>
      <c r="AD133" s="14"/>
      <c r="AE133" s="14"/>
      <c r="AT133" s="260" t="s">
        <v>178</v>
      </c>
      <c r="AU133" s="260" t="s">
        <v>88</v>
      </c>
      <c r="AV133" s="14" t="s">
        <v>82</v>
      </c>
      <c r="AW133" s="14" t="s">
        <v>5</v>
      </c>
      <c r="AX133" s="14" t="s">
        <v>75</v>
      </c>
      <c r="AY133" s="260" t="s">
        <v>167</v>
      </c>
    </row>
    <row r="134" s="14" customFormat="1">
      <c r="A134" s="14"/>
      <c r="B134" s="251"/>
      <c r="C134" s="252"/>
      <c r="D134" s="241" t="s">
        <v>178</v>
      </c>
      <c r="E134" s="253" t="s">
        <v>20</v>
      </c>
      <c r="F134" s="254" t="s">
        <v>199</v>
      </c>
      <c r="G134" s="252"/>
      <c r="H134" s="253" t="s">
        <v>20</v>
      </c>
      <c r="I134" s="255"/>
      <c r="J134" s="255"/>
      <c r="K134" s="252"/>
      <c r="L134" s="252"/>
      <c r="M134" s="256"/>
      <c r="N134" s="257"/>
      <c r="O134" s="258"/>
      <c r="P134" s="258"/>
      <c r="Q134" s="258"/>
      <c r="R134" s="258"/>
      <c r="S134" s="258"/>
      <c r="T134" s="258"/>
      <c r="U134" s="258"/>
      <c r="V134" s="258"/>
      <c r="W134" s="258"/>
      <c r="X134" s="259"/>
      <c r="Y134" s="14"/>
      <c r="Z134" s="14"/>
      <c r="AA134" s="14"/>
      <c r="AB134" s="14"/>
      <c r="AC134" s="14"/>
      <c r="AD134" s="14"/>
      <c r="AE134" s="14"/>
      <c r="AT134" s="260" t="s">
        <v>178</v>
      </c>
      <c r="AU134" s="260" t="s">
        <v>88</v>
      </c>
      <c r="AV134" s="14" t="s">
        <v>82</v>
      </c>
      <c r="AW134" s="14" t="s">
        <v>5</v>
      </c>
      <c r="AX134" s="14" t="s">
        <v>75</v>
      </c>
      <c r="AY134" s="260" t="s">
        <v>167</v>
      </c>
    </row>
    <row r="135" s="2" customFormat="1">
      <c r="A135" s="39"/>
      <c r="B135" s="40"/>
      <c r="C135" s="220" t="s">
        <v>220</v>
      </c>
      <c r="D135" s="220" t="s">
        <v>169</v>
      </c>
      <c r="E135" s="221" t="s">
        <v>221</v>
      </c>
      <c r="F135" s="222" t="s">
        <v>222</v>
      </c>
      <c r="G135" s="223" t="s">
        <v>190</v>
      </c>
      <c r="H135" s="224">
        <v>625.14499999999998</v>
      </c>
      <c r="I135" s="225"/>
      <c r="J135" s="225"/>
      <c r="K135" s="226">
        <f>ROUND(P135*H135,2)</f>
        <v>0</v>
      </c>
      <c r="L135" s="222" t="s">
        <v>173</v>
      </c>
      <c r="M135" s="45"/>
      <c r="N135" s="227" t="s">
        <v>20</v>
      </c>
      <c r="O135" s="228" t="s">
        <v>44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5"/>
      <c r="T135" s="230">
        <f>S135*H135</f>
        <v>0</v>
      </c>
      <c r="U135" s="230">
        <v>0</v>
      </c>
      <c r="V135" s="230">
        <f>U135*H135</f>
        <v>0</v>
      </c>
      <c r="W135" s="230">
        <v>0</v>
      </c>
      <c r="X135" s="231">
        <f>W135*H135</f>
        <v>0</v>
      </c>
      <c r="Y135" s="39"/>
      <c r="Z135" s="39"/>
      <c r="AA135" s="39"/>
      <c r="AB135" s="39"/>
      <c r="AC135" s="39"/>
      <c r="AD135" s="39"/>
      <c r="AE135" s="39"/>
      <c r="AR135" s="232" t="s">
        <v>174</v>
      </c>
      <c r="AT135" s="232" t="s">
        <v>169</v>
      </c>
      <c r="AU135" s="232" t="s">
        <v>88</v>
      </c>
      <c r="AY135" s="18" t="s">
        <v>167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8" t="s">
        <v>82</v>
      </c>
      <c r="BK135" s="233">
        <f>ROUND(P135*H135,2)</f>
        <v>0</v>
      </c>
      <c r="BL135" s="18" t="s">
        <v>174</v>
      </c>
      <c r="BM135" s="232" t="s">
        <v>223</v>
      </c>
    </row>
    <row r="136" s="2" customFormat="1">
      <c r="A136" s="39"/>
      <c r="B136" s="40"/>
      <c r="C136" s="41"/>
      <c r="D136" s="234" t="s">
        <v>176</v>
      </c>
      <c r="E136" s="41"/>
      <c r="F136" s="235" t="s">
        <v>224</v>
      </c>
      <c r="G136" s="41"/>
      <c r="H136" s="41"/>
      <c r="I136" s="236"/>
      <c r="J136" s="236"/>
      <c r="K136" s="41"/>
      <c r="L136" s="41"/>
      <c r="M136" s="45"/>
      <c r="N136" s="237"/>
      <c r="O136" s="238"/>
      <c r="P136" s="85"/>
      <c r="Q136" s="85"/>
      <c r="R136" s="85"/>
      <c r="S136" s="85"/>
      <c r="T136" s="85"/>
      <c r="U136" s="85"/>
      <c r="V136" s="85"/>
      <c r="W136" s="85"/>
      <c r="X136" s="86"/>
      <c r="Y136" s="39"/>
      <c r="Z136" s="39"/>
      <c r="AA136" s="39"/>
      <c r="AB136" s="39"/>
      <c r="AC136" s="39"/>
      <c r="AD136" s="39"/>
      <c r="AE136" s="39"/>
      <c r="AT136" s="18" t="s">
        <v>176</v>
      </c>
      <c r="AU136" s="18" t="s">
        <v>88</v>
      </c>
    </row>
    <row r="137" s="14" customFormat="1">
      <c r="A137" s="14"/>
      <c r="B137" s="251"/>
      <c r="C137" s="252"/>
      <c r="D137" s="241" t="s">
        <v>178</v>
      </c>
      <c r="E137" s="253" t="s">
        <v>20</v>
      </c>
      <c r="F137" s="254" t="s">
        <v>225</v>
      </c>
      <c r="G137" s="252"/>
      <c r="H137" s="253" t="s">
        <v>20</v>
      </c>
      <c r="I137" s="255"/>
      <c r="J137" s="255"/>
      <c r="K137" s="252"/>
      <c r="L137" s="252"/>
      <c r="M137" s="256"/>
      <c r="N137" s="257"/>
      <c r="O137" s="258"/>
      <c r="P137" s="258"/>
      <c r="Q137" s="258"/>
      <c r="R137" s="258"/>
      <c r="S137" s="258"/>
      <c r="T137" s="258"/>
      <c r="U137" s="258"/>
      <c r="V137" s="258"/>
      <c r="W137" s="258"/>
      <c r="X137" s="259"/>
      <c r="Y137" s="14"/>
      <c r="Z137" s="14"/>
      <c r="AA137" s="14"/>
      <c r="AB137" s="14"/>
      <c r="AC137" s="14"/>
      <c r="AD137" s="14"/>
      <c r="AE137" s="14"/>
      <c r="AT137" s="260" t="s">
        <v>178</v>
      </c>
      <c r="AU137" s="260" t="s">
        <v>88</v>
      </c>
      <c r="AV137" s="14" t="s">
        <v>82</v>
      </c>
      <c r="AW137" s="14" t="s">
        <v>5</v>
      </c>
      <c r="AX137" s="14" t="s">
        <v>75</v>
      </c>
      <c r="AY137" s="260" t="s">
        <v>167</v>
      </c>
    </row>
    <row r="138" s="13" customFormat="1">
      <c r="A138" s="13"/>
      <c r="B138" s="239"/>
      <c r="C138" s="240"/>
      <c r="D138" s="241" t="s">
        <v>178</v>
      </c>
      <c r="E138" s="242" t="s">
        <v>20</v>
      </c>
      <c r="F138" s="243" t="s">
        <v>226</v>
      </c>
      <c r="G138" s="240"/>
      <c r="H138" s="244">
        <v>625.14499999999998</v>
      </c>
      <c r="I138" s="245"/>
      <c r="J138" s="245"/>
      <c r="K138" s="240"/>
      <c r="L138" s="240"/>
      <c r="M138" s="246"/>
      <c r="N138" s="247"/>
      <c r="O138" s="248"/>
      <c r="P138" s="248"/>
      <c r="Q138" s="248"/>
      <c r="R138" s="248"/>
      <c r="S138" s="248"/>
      <c r="T138" s="248"/>
      <c r="U138" s="248"/>
      <c r="V138" s="248"/>
      <c r="W138" s="248"/>
      <c r="X138" s="249"/>
      <c r="Y138" s="13"/>
      <c r="Z138" s="13"/>
      <c r="AA138" s="13"/>
      <c r="AB138" s="13"/>
      <c r="AC138" s="13"/>
      <c r="AD138" s="13"/>
      <c r="AE138" s="13"/>
      <c r="AT138" s="250" t="s">
        <v>178</v>
      </c>
      <c r="AU138" s="250" t="s">
        <v>88</v>
      </c>
      <c r="AV138" s="13" t="s">
        <v>88</v>
      </c>
      <c r="AW138" s="13" t="s">
        <v>5</v>
      </c>
      <c r="AX138" s="13" t="s">
        <v>82</v>
      </c>
      <c r="AY138" s="250" t="s">
        <v>167</v>
      </c>
    </row>
    <row r="139" s="2" customFormat="1">
      <c r="A139" s="39"/>
      <c r="B139" s="40"/>
      <c r="C139" s="220" t="s">
        <v>227</v>
      </c>
      <c r="D139" s="220" t="s">
        <v>169</v>
      </c>
      <c r="E139" s="221" t="s">
        <v>228</v>
      </c>
      <c r="F139" s="222" t="s">
        <v>229</v>
      </c>
      <c r="G139" s="223" t="s">
        <v>190</v>
      </c>
      <c r="H139" s="224">
        <v>395.15100000000001</v>
      </c>
      <c r="I139" s="225"/>
      <c r="J139" s="225"/>
      <c r="K139" s="226">
        <f>ROUND(P139*H139,2)</f>
        <v>0</v>
      </c>
      <c r="L139" s="222" t="s">
        <v>173</v>
      </c>
      <c r="M139" s="45"/>
      <c r="N139" s="227" t="s">
        <v>20</v>
      </c>
      <c r="O139" s="228" t="s">
        <v>44</v>
      </c>
      <c r="P139" s="229">
        <f>I139+J139</f>
        <v>0</v>
      </c>
      <c r="Q139" s="229">
        <f>ROUND(I139*H139,2)</f>
        <v>0</v>
      </c>
      <c r="R139" s="229">
        <f>ROUND(J139*H139,2)</f>
        <v>0</v>
      </c>
      <c r="S139" s="85"/>
      <c r="T139" s="230">
        <f>S139*H139</f>
        <v>0</v>
      </c>
      <c r="U139" s="230">
        <v>0</v>
      </c>
      <c r="V139" s="230">
        <f>U139*H139</f>
        <v>0</v>
      </c>
      <c r="W139" s="230">
        <v>0</v>
      </c>
      <c r="X139" s="231">
        <f>W139*H139</f>
        <v>0</v>
      </c>
      <c r="Y139" s="39"/>
      <c r="Z139" s="39"/>
      <c r="AA139" s="39"/>
      <c r="AB139" s="39"/>
      <c r="AC139" s="39"/>
      <c r="AD139" s="39"/>
      <c r="AE139" s="39"/>
      <c r="AR139" s="232" t="s">
        <v>174</v>
      </c>
      <c r="AT139" s="232" t="s">
        <v>169</v>
      </c>
      <c r="AU139" s="232" t="s">
        <v>88</v>
      </c>
      <c r="AY139" s="18" t="s">
        <v>167</v>
      </c>
      <c r="BE139" s="233">
        <f>IF(O139="základní",K139,0)</f>
        <v>0</v>
      </c>
      <c r="BF139" s="233">
        <f>IF(O139="snížená",K139,0)</f>
        <v>0</v>
      </c>
      <c r="BG139" s="233">
        <f>IF(O139="zákl. přenesená",K139,0)</f>
        <v>0</v>
      </c>
      <c r="BH139" s="233">
        <f>IF(O139="sníž. přenesená",K139,0)</f>
        <v>0</v>
      </c>
      <c r="BI139" s="233">
        <f>IF(O139="nulová",K139,0)</f>
        <v>0</v>
      </c>
      <c r="BJ139" s="18" t="s">
        <v>82</v>
      </c>
      <c r="BK139" s="233">
        <f>ROUND(P139*H139,2)</f>
        <v>0</v>
      </c>
      <c r="BL139" s="18" t="s">
        <v>174</v>
      </c>
      <c r="BM139" s="232" t="s">
        <v>230</v>
      </c>
    </row>
    <row r="140" s="2" customFormat="1">
      <c r="A140" s="39"/>
      <c r="B140" s="40"/>
      <c r="C140" s="41"/>
      <c r="D140" s="234" t="s">
        <v>176</v>
      </c>
      <c r="E140" s="41"/>
      <c r="F140" s="235" t="s">
        <v>231</v>
      </c>
      <c r="G140" s="41"/>
      <c r="H140" s="41"/>
      <c r="I140" s="236"/>
      <c r="J140" s="236"/>
      <c r="K140" s="41"/>
      <c r="L140" s="41"/>
      <c r="M140" s="45"/>
      <c r="N140" s="237"/>
      <c r="O140" s="238"/>
      <c r="P140" s="85"/>
      <c r="Q140" s="85"/>
      <c r="R140" s="85"/>
      <c r="S140" s="85"/>
      <c r="T140" s="85"/>
      <c r="U140" s="85"/>
      <c r="V140" s="85"/>
      <c r="W140" s="85"/>
      <c r="X140" s="86"/>
      <c r="Y140" s="39"/>
      <c r="Z140" s="39"/>
      <c r="AA140" s="39"/>
      <c r="AB140" s="39"/>
      <c r="AC140" s="39"/>
      <c r="AD140" s="39"/>
      <c r="AE140" s="39"/>
      <c r="AT140" s="18" t="s">
        <v>176</v>
      </c>
      <c r="AU140" s="18" t="s">
        <v>88</v>
      </c>
    </row>
    <row r="141" s="14" customFormat="1">
      <c r="A141" s="14"/>
      <c r="B141" s="251"/>
      <c r="C141" s="252"/>
      <c r="D141" s="241" t="s">
        <v>178</v>
      </c>
      <c r="E141" s="253" t="s">
        <v>20</v>
      </c>
      <c r="F141" s="254" t="s">
        <v>232</v>
      </c>
      <c r="G141" s="252"/>
      <c r="H141" s="253" t="s">
        <v>20</v>
      </c>
      <c r="I141" s="255"/>
      <c r="J141" s="255"/>
      <c r="K141" s="252"/>
      <c r="L141" s="252"/>
      <c r="M141" s="256"/>
      <c r="N141" s="257"/>
      <c r="O141" s="258"/>
      <c r="P141" s="258"/>
      <c r="Q141" s="258"/>
      <c r="R141" s="258"/>
      <c r="S141" s="258"/>
      <c r="T141" s="258"/>
      <c r="U141" s="258"/>
      <c r="V141" s="258"/>
      <c r="W141" s="258"/>
      <c r="X141" s="259"/>
      <c r="Y141" s="14"/>
      <c r="Z141" s="14"/>
      <c r="AA141" s="14"/>
      <c r="AB141" s="14"/>
      <c r="AC141" s="14"/>
      <c r="AD141" s="14"/>
      <c r="AE141" s="14"/>
      <c r="AT141" s="260" t="s">
        <v>178</v>
      </c>
      <c r="AU141" s="260" t="s">
        <v>88</v>
      </c>
      <c r="AV141" s="14" t="s">
        <v>82</v>
      </c>
      <c r="AW141" s="14" t="s">
        <v>5</v>
      </c>
      <c r="AX141" s="14" t="s">
        <v>75</v>
      </c>
      <c r="AY141" s="260" t="s">
        <v>167</v>
      </c>
    </row>
    <row r="142" s="14" customFormat="1">
      <c r="A142" s="14"/>
      <c r="B142" s="251"/>
      <c r="C142" s="252"/>
      <c r="D142" s="241" t="s">
        <v>178</v>
      </c>
      <c r="E142" s="253" t="s">
        <v>20</v>
      </c>
      <c r="F142" s="254" t="s">
        <v>233</v>
      </c>
      <c r="G142" s="252"/>
      <c r="H142" s="253" t="s">
        <v>20</v>
      </c>
      <c r="I142" s="255"/>
      <c r="J142" s="255"/>
      <c r="K142" s="252"/>
      <c r="L142" s="252"/>
      <c r="M142" s="256"/>
      <c r="N142" s="257"/>
      <c r="O142" s="258"/>
      <c r="P142" s="258"/>
      <c r="Q142" s="258"/>
      <c r="R142" s="258"/>
      <c r="S142" s="258"/>
      <c r="T142" s="258"/>
      <c r="U142" s="258"/>
      <c r="V142" s="258"/>
      <c r="W142" s="258"/>
      <c r="X142" s="259"/>
      <c r="Y142" s="14"/>
      <c r="Z142" s="14"/>
      <c r="AA142" s="14"/>
      <c r="AB142" s="14"/>
      <c r="AC142" s="14"/>
      <c r="AD142" s="14"/>
      <c r="AE142" s="14"/>
      <c r="AT142" s="260" t="s">
        <v>178</v>
      </c>
      <c r="AU142" s="260" t="s">
        <v>88</v>
      </c>
      <c r="AV142" s="14" t="s">
        <v>82</v>
      </c>
      <c r="AW142" s="14" t="s">
        <v>5</v>
      </c>
      <c r="AX142" s="14" t="s">
        <v>75</v>
      </c>
      <c r="AY142" s="260" t="s">
        <v>167</v>
      </c>
    </row>
    <row r="143" s="13" customFormat="1">
      <c r="A143" s="13"/>
      <c r="B143" s="239"/>
      <c r="C143" s="240"/>
      <c r="D143" s="241" t="s">
        <v>178</v>
      </c>
      <c r="E143" s="242" t="s">
        <v>20</v>
      </c>
      <c r="F143" s="243" t="s">
        <v>234</v>
      </c>
      <c r="G143" s="240"/>
      <c r="H143" s="244">
        <v>918.42999999999995</v>
      </c>
      <c r="I143" s="245"/>
      <c r="J143" s="245"/>
      <c r="K143" s="240"/>
      <c r="L143" s="240"/>
      <c r="M143" s="246"/>
      <c r="N143" s="247"/>
      <c r="O143" s="248"/>
      <c r="P143" s="248"/>
      <c r="Q143" s="248"/>
      <c r="R143" s="248"/>
      <c r="S143" s="248"/>
      <c r="T143" s="248"/>
      <c r="U143" s="248"/>
      <c r="V143" s="248"/>
      <c r="W143" s="248"/>
      <c r="X143" s="249"/>
      <c r="Y143" s="13"/>
      <c r="Z143" s="13"/>
      <c r="AA143" s="13"/>
      <c r="AB143" s="13"/>
      <c r="AC143" s="13"/>
      <c r="AD143" s="13"/>
      <c r="AE143" s="13"/>
      <c r="AT143" s="250" t="s">
        <v>178</v>
      </c>
      <c r="AU143" s="250" t="s">
        <v>88</v>
      </c>
      <c r="AV143" s="13" t="s">
        <v>88</v>
      </c>
      <c r="AW143" s="13" t="s">
        <v>5</v>
      </c>
      <c r="AX143" s="13" t="s">
        <v>75</v>
      </c>
      <c r="AY143" s="250" t="s">
        <v>167</v>
      </c>
    </row>
    <row r="144" s="13" customFormat="1">
      <c r="A144" s="13"/>
      <c r="B144" s="239"/>
      <c r="C144" s="240"/>
      <c r="D144" s="241" t="s">
        <v>178</v>
      </c>
      <c r="E144" s="242" t="s">
        <v>20</v>
      </c>
      <c r="F144" s="243" t="s">
        <v>235</v>
      </c>
      <c r="G144" s="240"/>
      <c r="H144" s="244">
        <v>40.755000000000003</v>
      </c>
      <c r="I144" s="245"/>
      <c r="J144" s="245"/>
      <c r="K144" s="240"/>
      <c r="L144" s="240"/>
      <c r="M144" s="246"/>
      <c r="N144" s="247"/>
      <c r="O144" s="248"/>
      <c r="P144" s="248"/>
      <c r="Q144" s="248"/>
      <c r="R144" s="248"/>
      <c r="S144" s="248"/>
      <c r="T144" s="248"/>
      <c r="U144" s="248"/>
      <c r="V144" s="248"/>
      <c r="W144" s="248"/>
      <c r="X144" s="249"/>
      <c r="Y144" s="13"/>
      <c r="Z144" s="13"/>
      <c r="AA144" s="13"/>
      <c r="AB144" s="13"/>
      <c r="AC144" s="13"/>
      <c r="AD144" s="13"/>
      <c r="AE144" s="13"/>
      <c r="AT144" s="250" t="s">
        <v>178</v>
      </c>
      <c r="AU144" s="250" t="s">
        <v>88</v>
      </c>
      <c r="AV144" s="13" t="s">
        <v>88</v>
      </c>
      <c r="AW144" s="13" t="s">
        <v>5</v>
      </c>
      <c r="AX144" s="13" t="s">
        <v>75</v>
      </c>
      <c r="AY144" s="250" t="s">
        <v>167</v>
      </c>
    </row>
    <row r="145" s="13" customFormat="1">
      <c r="A145" s="13"/>
      <c r="B145" s="239"/>
      <c r="C145" s="240"/>
      <c r="D145" s="241" t="s">
        <v>178</v>
      </c>
      <c r="E145" s="242" t="s">
        <v>20</v>
      </c>
      <c r="F145" s="243" t="s">
        <v>236</v>
      </c>
      <c r="G145" s="240"/>
      <c r="H145" s="244">
        <v>14.4</v>
      </c>
      <c r="I145" s="245"/>
      <c r="J145" s="245"/>
      <c r="K145" s="240"/>
      <c r="L145" s="240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3"/>
      <c r="Z145" s="13"/>
      <c r="AA145" s="13"/>
      <c r="AB145" s="13"/>
      <c r="AC145" s="13"/>
      <c r="AD145" s="13"/>
      <c r="AE145" s="13"/>
      <c r="AT145" s="250" t="s">
        <v>178</v>
      </c>
      <c r="AU145" s="250" t="s">
        <v>88</v>
      </c>
      <c r="AV145" s="13" t="s">
        <v>88</v>
      </c>
      <c r="AW145" s="13" t="s">
        <v>5</v>
      </c>
      <c r="AX145" s="13" t="s">
        <v>75</v>
      </c>
      <c r="AY145" s="250" t="s">
        <v>167</v>
      </c>
    </row>
    <row r="146" s="13" customFormat="1">
      <c r="A146" s="13"/>
      <c r="B146" s="239"/>
      <c r="C146" s="240"/>
      <c r="D146" s="241" t="s">
        <v>178</v>
      </c>
      <c r="E146" s="242" t="s">
        <v>20</v>
      </c>
      <c r="F146" s="243" t="s">
        <v>237</v>
      </c>
      <c r="G146" s="240"/>
      <c r="H146" s="244">
        <v>-11.574</v>
      </c>
      <c r="I146" s="245"/>
      <c r="J146" s="245"/>
      <c r="K146" s="240"/>
      <c r="L146" s="240"/>
      <c r="M146" s="246"/>
      <c r="N146" s="247"/>
      <c r="O146" s="248"/>
      <c r="P146" s="248"/>
      <c r="Q146" s="248"/>
      <c r="R146" s="248"/>
      <c r="S146" s="248"/>
      <c r="T146" s="248"/>
      <c r="U146" s="248"/>
      <c r="V146" s="248"/>
      <c r="W146" s="248"/>
      <c r="X146" s="249"/>
      <c r="Y146" s="13"/>
      <c r="Z146" s="13"/>
      <c r="AA146" s="13"/>
      <c r="AB146" s="13"/>
      <c r="AC146" s="13"/>
      <c r="AD146" s="13"/>
      <c r="AE146" s="13"/>
      <c r="AT146" s="250" t="s">
        <v>178</v>
      </c>
      <c r="AU146" s="250" t="s">
        <v>88</v>
      </c>
      <c r="AV146" s="13" t="s">
        <v>88</v>
      </c>
      <c r="AW146" s="13" t="s">
        <v>5</v>
      </c>
      <c r="AX146" s="13" t="s">
        <v>75</v>
      </c>
      <c r="AY146" s="250" t="s">
        <v>167</v>
      </c>
    </row>
    <row r="147" s="13" customFormat="1">
      <c r="A147" s="13"/>
      <c r="B147" s="239"/>
      <c r="C147" s="240"/>
      <c r="D147" s="241" t="s">
        <v>178</v>
      </c>
      <c r="E147" s="242" t="s">
        <v>20</v>
      </c>
      <c r="F147" s="243" t="s">
        <v>238</v>
      </c>
      <c r="G147" s="240"/>
      <c r="H147" s="244">
        <v>-566.86000000000001</v>
      </c>
      <c r="I147" s="245"/>
      <c r="J147" s="245"/>
      <c r="K147" s="240"/>
      <c r="L147" s="240"/>
      <c r="M147" s="246"/>
      <c r="N147" s="247"/>
      <c r="O147" s="248"/>
      <c r="P147" s="248"/>
      <c r="Q147" s="248"/>
      <c r="R147" s="248"/>
      <c r="S147" s="248"/>
      <c r="T147" s="248"/>
      <c r="U147" s="248"/>
      <c r="V147" s="248"/>
      <c r="W147" s="248"/>
      <c r="X147" s="249"/>
      <c r="Y147" s="13"/>
      <c r="Z147" s="13"/>
      <c r="AA147" s="13"/>
      <c r="AB147" s="13"/>
      <c r="AC147" s="13"/>
      <c r="AD147" s="13"/>
      <c r="AE147" s="13"/>
      <c r="AT147" s="250" t="s">
        <v>178</v>
      </c>
      <c r="AU147" s="250" t="s">
        <v>88</v>
      </c>
      <c r="AV147" s="13" t="s">
        <v>88</v>
      </c>
      <c r="AW147" s="13" t="s">
        <v>5</v>
      </c>
      <c r="AX147" s="13" t="s">
        <v>75</v>
      </c>
      <c r="AY147" s="250" t="s">
        <v>167</v>
      </c>
    </row>
    <row r="148" s="15" customFormat="1">
      <c r="A148" s="15"/>
      <c r="B148" s="261"/>
      <c r="C148" s="262"/>
      <c r="D148" s="241" t="s">
        <v>178</v>
      </c>
      <c r="E148" s="263" t="s">
        <v>20</v>
      </c>
      <c r="F148" s="264" t="s">
        <v>239</v>
      </c>
      <c r="G148" s="262"/>
      <c r="H148" s="265">
        <v>395.15099999999995</v>
      </c>
      <c r="I148" s="266"/>
      <c r="J148" s="266"/>
      <c r="K148" s="262"/>
      <c r="L148" s="262"/>
      <c r="M148" s="267"/>
      <c r="N148" s="268"/>
      <c r="O148" s="269"/>
      <c r="P148" s="269"/>
      <c r="Q148" s="269"/>
      <c r="R148" s="269"/>
      <c r="S148" s="269"/>
      <c r="T148" s="269"/>
      <c r="U148" s="269"/>
      <c r="V148" s="269"/>
      <c r="W148" s="269"/>
      <c r="X148" s="270"/>
      <c r="Y148" s="15"/>
      <c r="Z148" s="15"/>
      <c r="AA148" s="15"/>
      <c r="AB148" s="15"/>
      <c r="AC148" s="15"/>
      <c r="AD148" s="15"/>
      <c r="AE148" s="15"/>
      <c r="AT148" s="271" t="s">
        <v>178</v>
      </c>
      <c r="AU148" s="271" t="s">
        <v>88</v>
      </c>
      <c r="AV148" s="15" t="s">
        <v>174</v>
      </c>
      <c r="AW148" s="15" t="s">
        <v>5</v>
      </c>
      <c r="AX148" s="15" t="s">
        <v>82</v>
      </c>
      <c r="AY148" s="271" t="s">
        <v>167</v>
      </c>
    </row>
    <row r="149" s="2" customFormat="1" ht="24.15" customHeight="1">
      <c r="A149" s="39"/>
      <c r="B149" s="40"/>
      <c r="C149" s="220" t="s">
        <v>240</v>
      </c>
      <c r="D149" s="220" t="s">
        <v>169</v>
      </c>
      <c r="E149" s="221" t="s">
        <v>241</v>
      </c>
      <c r="F149" s="222" t="s">
        <v>242</v>
      </c>
      <c r="G149" s="223" t="s">
        <v>190</v>
      </c>
      <c r="H149" s="224">
        <v>5927.2650000000003</v>
      </c>
      <c r="I149" s="225"/>
      <c r="J149" s="225"/>
      <c r="K149" s="226">
        <f>ROUND(P149*H149,2)</f>
        <v>0</v>
      </c>
      <c r="L149" s="222" t="s">
        <v>173</v>
      </c>
      <c r="M149" s="45"/>
      <c r="N149" s="227" t="s">
        <v>20</v>
      </c>
      <c r="O149" s="228" t="s">
        <v>44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5"/>
      <c r="T149" s="230">
        <f>S149*H149</f>
        <v>0</v>
      </c>
      <c r="U149" s="230">
        <v>0</v>
      </c>
      <c r="V149" s="230">
        <f>U149*H149</f>
        <v>0</v>
      </c>
      <c r="W149" s="230">
        <v>0</v>
      </c>
      <c r="X149" s="231">
        <f>W149*H149</f>
        <v>0</v>
      </c>
      <c r="Y149" s="39"/>
      <c r="Z149" s="39"/>
      <c r="AA149" s="39"/>
      <c r="AB149" s="39"/>
      <c r="AC149" s="39"/>
      <c r="AD149" s="39"/>
      <c r="AE149" s="39"/>
      <c r="AR149" s="232" t="s">
        <v>174</v>
      </c>
      <c r="AT149" s="232" t="s">
        <v>169</v>
      </c>
      <c r="AU149" s="232" t="s">
        <v>88</v>
      </c>
      <c r="AY149" s="18" t="s">
        <v>167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8" t="s">
        <v>82</v>
      </c>
      <c r="BK149" s="233">
        <f>ROUND(P149*H149,2)</f>
        <v>0</v>
      </c>
      <c r="BL149" s="18" t="s">
        <v>174</v>
      </c>
      <c r="BM149" s="232" t="s">
        <v>243</v>
      </c>
    </row>
    <row r="150" s="2" customFormat="1">
      <c r="A150" s="39"/>
      <c r="B150" s="40"/>
      <c r="C150" s="41"/>
      <c r="D150" s="234" t="s">
        <v>176</v>
      </c>
      <c r="E150" s="41"/>
      <c r="F150" s="235" t="s">
        <v>244</v>
      </c>
      <c r="G150" s="41"/>
      <c r="H150" s="41"/>
      <c r="I150" s="236"/>
      <c r="J150" s="236"/>
      <c r="K150" s="41"/>
      <c r="L150" s="41"/>
      <c r="M150" s="45"/>
      <c r="N150" s="237"/>
      <c r="O150" s="238"/>
      <c r="P150" s="85"/>
      <c r="Q150" s="85"/>
      <c r="R150" s="85"/>
      <c r="S150" s="85"/>
      <c r="T150" s="85"/>
      <c r="U150" s="85"/>
      <c r="V150" s="85"/>
      <c r="W150" s="85"/>
      <c r="X150" s="86"/>
      <c r="Y150" s="39"/>
      <c r="Z150" s="39"/>
      <c r="AA150" s="39"/>
      <c r="AB150" s="39"/>
      <c r="AC150" s="39"/>
      <c r="AD150" s="39"/>
      <c r="AE150" s="39"/>
      <c r="AT150" s="18" t="s">
        <v>176</v>
      </c>
      <c r="AU150" s="18" t="s">
        <v>88</v>
      </c>
    </row>
    <row r="151" s="14" customFormat="1">
      <c r="A151" s="14"/>
      <c r="B151" s="251"/>
      <c r="C151" s="252"/>
      <c r="D151" s="241" t="s">
        <v>178</v>
      </c>
      <c r="E151" s="253" t="s">
        <v>20</v>
      </c>
      <c r="F151" s="254" t="s">
        <v>233</v>
      </c>
      <c r="G151" s="252"/>
      <c r="H151" s="253" t="s">
        <v>20</v>
      </c>
      <c r="I151" s="255"/>
      <c r="J151" s="255"/>
      <c r="K151" s="252"/>
      <c r="L151" s="252"/>
      <c r="M151" s="256"/>
      <c r="N151" s="257"/>
      <c r="O151" s="258"/>
      <c r="P151" s="258"/>
      <c r="Q151" s="258"/>
      <c r="R151" s="258"/>
      <c r="S151" s="258"/>
      <c r="T151" s="258"/>
      <c r="U151" s="258"/>
      <c r="V151" s="258"/>
      <c r="W151" s="258"/>
      <c r="X151" s="259"/>
      <c r="Y151" s="14"/>
      <c r="Z151" s="14"/>
      <c r="AA151" s="14"/>
      <c r="AB151" s="14"/>
      <c r="AC151" s="14"/>
      <c r="AD151" s="14"/>
      <c r="AE151" s="14"/>
      <c r="AT151" s="260" t="s">
        <v>178</v>
      </c>
      <c r="AU151" s="260" t="s">
        <v>88</v>
      </c>
      <c r="AV151" s="14" t="s">
        <v>82</v>
      </c>
      <c r="AW151" s="14" t="s">
        <v>5</v>
      </c>
      <c r="AX151" s="14" t="s">
        <v>75</v>
      </c>
      <c r="AY151" s="260" t="s">
        <v>167</v>
      </c>
    </row>
    <row r="152" s="13" customFormat="1">
      <c r="A152" s="13"/>
      <c r="B152" s="239"/>
      <c r="C152" s="240"/>
      <c r="D152" s="241" t="s">
        <v>178</v>
      </c>
      <c r="E152" s="242" t="s">
        <v>20</v>
      </c>
      <c r="F152" s="243" t="s">
        <v>245</v>
      </c>
      <c r="G152" s="240"/>
      <c r="H152" s="244">
        <v>5927.2650000000003</v>
      </c>
      <c r="I152" s="245"/>
      <c r="J152" s="245"/>
      <c r="K152" s="240"/>
      <c r="L152" s="240"/>
      <c r="M152" s="246"/>
      <c r="N152" s="247"/>
      <c r="O152" s="248"/>
      <c r="P152" s="248"/>
      <c r="Q152" s="248"/>
      <c r="R152" s="248"/>
      <c r="S152" s="248"/>
      <c r="T152" s="248"/>
      <c r="U152" s="248"/>
      <c r="V152" s="248"/>
      <c r="W152" s="248"/>
      <c r="X152" s="249"/>
      <c r="Y152" s="13"/>
      <c r="Z152" s="13"/>
      <c r="AA152" s="13"/>
      <c r="AB152" s="13"/>
      <c r="AC152" s="13"/>
      <c r="AD152" s="13"/>
      <c r="AE152" s="13"/>
      <c r="AT152" s="250" t="s">
        <v>178</v>
      </c>
      <c r="AU152" s="250" t="s">
        <v>88</v>
      </c>
      <c r="AV152" s="13" t="s">
        <v>88</v>
      </c>
      <c r="AW152" s="13" t="s">
        <v>5</v>
      </c>
      <c r="AX152" s="13" t="s">
        <v>82</v>
      </c>
      <c r="AY152" s="250" t="s">
        <v>167</v>
      </c>
    </row>
    <row r="153" s="2" customFormat="1" ht="24.15" customHeight="1">
      <c r="A153" s="39"/>
      <c r="B153" s="40"/>
      <c r="C153" s="220" t="s">
        <v>246</v>
      </c>
      <c r="D153" s="220" t="s">
        <v>169</v>
      </c>
      <c r="E153" s="221" t="s">
        <v>247</v>
      </c>
      <c r="F153" s="222" t="s">
        <v>248</v>
      </c>
      <c r="G153" s="223" t="s">
        <v>249</v>
      </c>
      <c r="H153" s="224">
        <v>711.27200000000005</v>
      </c>
      <c r="I153" s="225"/>
      <c r="J153" s="225"/>
      <c r="K153" s="226">
        <f>ROUND(P153*H153,2)</f>
        <v>0</v>
      </c>
      <c r="L153" s="222" t="s">
        <v>173</v>
      </c>
      <c r="M153" s="45"/>
      <c r="N153" s="227" t="s">
        <v>20</v>
      </c>
      <c r="O153" s="228" t="s">
        <v>44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5"/>
      <c r="T153" s="230">
        <f>S153*H153</f>
        <v>0</v>
      </c>
      <c r="U153" s="230">
        <v>0</v>
      </c>
      <c r="V153" s="230">
        <f>U153*H153</f>
        <v>0</v>
      </c>
      <c r="W153" s="230">
        <v>0</v>
      </c>
      <c r="X153" s="231">
        <f>W153*H153</f>
        <v>0</v>
      </c>
      <c r="Y153" s="39"/>
      <c r="Z153" s="39"/>
      <c r="AA153" s="39"/>
      <c r="AB153" s="39"/>
      <c r="AC153" s="39"/>
      <c r="AD153" s="39"/>
      <c r="AE153" s="39"/>
      <c r="AR153" s="232" t="s">
        <v>174</v>
      </c>
      <c r="AT153" s="232" t="s">
        <v>169</v>
      </c>
      <c r="AU153" s="232" t="s">
        <v>88</v>
      </c>
      <c r="AY153" s="18" t="s">
        <v>167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8" t="s">
        <v>82</v>
      </c>
      <c r="BK153" s="233">
        <f>ROUND(P153*H153,2)</f>
        <v>0</v>
      </c>
      <c r="BL153" s="18" t="s">
        <v>174</v>
      </c>
      <c r="BM153" s="232" t="s">
        <v>250</v>
      </c>
    </row>
    <row r="154" s="2" customFormat="1">
      <c r="A154" s="39"/>
      <c r="B154" s="40"/>
      <c r="C154" s="41"/>
      <c r="D154" s="234" t="s">
        <v>176</v>
      </c>
      <c r="E154" s="41"/>
      <c r="F154" s="235" t="s">
        <v>251</v>
      </c>
      <c r="G154" s="41"/>
      <c r="H154" s="41"/>
      <c r="I154" s="236"/>
      <c r="J154" s="236"/>
      <c r="K154" s="41"/>
      <c r="L154" s="41"/>
      <c r="M154" s="45"/>
      <c r="N154" s="237"/>
      <c r="O154" s="238"/>
      <c r="P154" s="85"/>
      <c r="Q154" s="85"/>
      <c r="R154" s="85"/>
      <c r="S154" s="85"/>
      <c r="T154" s="85"/>
      <c r="U154" s="85"/>
      <c r="V154" s="85"/>
      <c r="W154" s="85"/>
      <c r="X154" s="86"/>
      <c r="Y154" s="39"/>
      <c r="Z154" s="39"/>
      <c r="AA154" s="39"/>
      <c r="AB154" s="39"/>
      <c r="AC154" s="39"/>
      <c r="AD154" s="39"/>
      <c r="AE154" s="39"/>
      <c r="AT154" s="18" t="s">
        <v>176</v>
      </c>
      <c r="AU154" s="18" t="s">
        <v>88</v>
      </c>
    </row>
    <row r="155" s="13" customFormat="1">
      <c r="A155" s="13"/>
      <c r="B155" s="239"/>
      <c r="C155" s="240"/>
      <c r="D155" s="241" t="s">
        <v>178</v>
      </c>
      <c r="E155" s="242" t="s">
        <v>20</v>
      </c>
      <c r="F155" s="243" t="s">
        <v>252</v>
      </c>
      <c r="G155" s="240"/>
      <c r="H155" s="244">
        <v>711.27200000000005</v>
      </c>
      <c r="I155" s="245"/>
      <c r="J155" s="245"/>
      <c r="K155" s="240"/>
      <c r="L155" s="240"/>
      <c r="M155" s="246"/>
      <c r="N155" s="247"/>
      <c r="O155" s="248"/>
      <c r="P155" s="248"/>
      <c r="Q155" s="248"/>
      <c r="R155" s="248"/>
      <c r="S155" s="248"/>
      <c r="T155" s="248"/>
      <c r="U155" s="248"/>
      <c r="V155" s="248"/>
      <c r="W155" s="248"/>
      <c r="X155" s="249"/>
      <c r="Y155" s="13"/>
      <c r="Z155" s="13"/>
      <c r="AA155" s="13"/>
      <c r="AB155" s="13"/>
      <c r="AC155" s="13"/>
      <c r="AD155" s="13"/>
      <c r="AE155" s="13"/>
      <c r="AT155" s="250" t="s">
        <v>178</v>
      </c>
      <c r="AU155" s="250" t="s">
        <v>88</v>
      </c>
      <c r="AV155" s="13" t="s">
        <v>88</v>
      </c>
      <c r="AW155" s="13" t="s">
        <v>5</v>
      </c>
      <c r="AX155" s="13" t="s">
        <v>82</v>
      </c>
      <c r="AY155" s="250" t="s">
        <v>167</v>
      </c>
    </row>
    <row r="156" s="2" customFormat="1">
      <c r="A156" s="39"/>
      <c r="B156" s="40"/>
      <c r="C156" s="220" t="s">
        <v>253</v>
      </c>
      <c r="D156" s="220" t="s">
        <v>169</v>
      </c>
      <c r="E156" s="221" t="s">
        <v>254</v>
      </c>
      <c r="F156" s="222" t="s">
        <v>255</v>
      </c>
      <c r="G156" s="223" t="s">
        <v>190</v>
      </c>
      <c r="H156" s="224">
        <v>566.86000000000001</v>
      </c>
      <c r="I156" s="225"/>
      <c r="J156" s="225"/>
      <c r="K156" s="226">
        <f>ROUND(P156*H156,2)</f>
        <v>0</v>
      </c>
      <c r="L156" s="222" t="s">
        <v>173</v>
      </c>
      <c r="M156" s="45"/>
      <c r="N156" s="227" t="s">
        <v>20</v>
      </c>
      <c r="O156" s="228" t="s">
        <v>44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5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9"/>
      <c r="Z156" s="39"/>
      <c r="AA156" s="39"/>
      <c r="AB156" s="39"/>
      <c r="AC156" s="39"/>
      <c r="AD156" s="39"/>
      <c r="AE156" s="39"/>
      <c r="AR156" s="232" t="s">
        <v>174</v>
      </c>
      <c r="AT156" s="232" t="s">
        <v>169</v>
      </c>
      <c r="AU156" s="232" t="s">
        <v>88</v>
      </c>
      <c r="AY156" s="18" t="s">
        <v>167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8" t="s">
        <v>82</v>
      </c>
      <c r="BK156" s="233">
        <f>ROUND(P156*H156,2)</f>
        <v>0</v>
      </c>
      <c r="BL156" s="18" t="s">
        <v>174</v>
      </c>
      <c r="BM156" s="232" t="s">
        <v>256</v>
      </c>
    </row>
    <row r="157" s="2" customFormat="1">
      <c r="A157" s="39"/>
      <c r="B157" s="40"/>
      <c r="C157" s="41"/>
      <c r="D157" s="234" t="s">
        <v>176</v>
      </c>
      <c r="E157" s="41"/>
      <c r="F157" s="235" t="s">
        <v>257</v>
      </c>
      <c r="G157" s="41"/>
      <c r="H157" s="41"/>
      <c r="I157" s="236"/>
      <c r="J157" s="236"/>
      <c r="K157" s="41"/>
      <c r="L157" s="41"/>
      <c r="M157" s="45"/>
      <c r="N157" s="237"/>
      <c r="O157" s="238"/>
      <c r="P157" s="85"/>
      <c r="Q157" s="85"/>
      <c r="R157" s="85"/>
      <c r="S157" s="85"/>
      <c r="T157" s="85"/>
      <c r="U157" s="85"/>
      <c r="V157" s="85"/>
      <c r="W157" s="85"/>
      <c r="X157" s="86"/>
      <c r="Y157" s="39"/>
      <c r="Z157" s="39"/>
      <c r="AA157" s="39"/>
      <c r="AB157" s="39"/>
      <c r="AC157" s="39"/>
      <c r="AD157" s="39"/>
      <c r="AE157" s="39"/>
      <c r="AT157" s="18" t="s">
        <v>176</v>
      </c>
      <c r="AU157" s="18" t="s">
        <v>88</v>
      </c>
    </row>
    <row r="158" s="13" customFormat="1">
      <c r="A158" s="13"/>
      <c r="B158" s="239"/>
      <c r="C158" s="240"/>
      <c r="D158" s="241" t="s">
        <v>178</v>
      </c>
      <c r="E158" s="242" t="s">
        <v>20</v>
      </c>
      <c r="F158" s="243" t="s">
        <v>258</v>
      </c>
      <c r="G158" s="240"/>
      <c r="H158" s="244">
        <v>426.57999999999998</v>
      </c>
      <c r="I158" s="245"/>
      <c r="J158" s="245"/>
      <c r="K158" s="240"/>
      <c r="L158" s="240"/>
      <c r="M158" s="246"/>
      <c r="N158" s="247"/>
      <c r="O158" s="248"/>
      <c r="P158" s="248"/>
      <c r="Q158" s="248"/>
      <c r="R158" s="248"/>
      <c r="S158" s="248"/>
      <c r="T158" s="248"/>
      <c r="U158" s="248"/>
      <c r="V158" s="248"/>
      <c r="W158" s="248"/>
      <c r="X158" s="249"/>
      <c r="Y158" s="13"/>
      <c r="Z158" s="13"/>
      <c r="AA158" s="13"/>
      <c r="AB158" s="13"/>
      <c r="AC158" s="13"/>
      <c r="AD158" s="13"/>
      <c r="AE158" s="13"/>
      <c r="AT158" s="250" t="s">
        <v>178</v>
      </c>
      <c r="AU158" s="250" t="s">
        <v>88</v>
      </c>
      <c r="AV158" s="13" t="s">
        <v>88</v>
      </c>
      <c r="AW158" s="13" t="s">
        <v>5</v>
      </c>
      <c r="AX158" s="13" t="s">
        <v>75</v>
      </c>
      <c r="AY158" s="250" t="s">
        <v>167</v>
      </c>
    </row>
    <row r="159" s="13" customFormat="1">
      <c r="A159" s="13"/>
      <c r="B159" s="239"/>
      <c r="C159" s="240"/>
      <c r="D159" s="241" t="s">
        <v>178</v>
      </c>
      <c r="E159" s="242" t="s">
        <v>20</v>
      </c>
      <c r="F159" s="243" t="s">
        <v>259</v>
      </c>
      <c r="G159" s="240"/>
      <c r="H159" s="244">
        <v>140.28</v>
      </c>
      <c r="I159" s="245"/>
      <c r="J159" s="245"/>
      <c r="K159" s="240"/>
      <c r="L159" s="240"/>
      <c r="M159" s="246"/>
      <c r="N159" s="247"/>
      <c r="O159" s="248"/>
      <c r="P159" s="248"/>
      <c r="Q159" s="248"/>
      <c r="R159" s="248"/>
      <c r="S159" s="248"/>
      <c r="T159" s="248"/>
      <c r="U159" s="248"/>
      <c r="V159" s="248"/>
      <c r="W159" s="248"/>
      <c r="X159" s="249"/>
      <c r="Y159" s="13"/>
      <c r="Z159" s="13"/>
      <c r="AA159" s="13"/>
      <c r="AB159" s="13"/>
      <c r="AC159" s="13"/>
      <c r="AD159" s="13"/>
      <c r="AE159" s="13"/>
      <c r="AT159" s="250" t="s">
        <v>178</v>
      </c>
      <c r="AU159" s="250" t="s">
        <v>88</v>
      </c>
      <c r="AV159" s="13" t="s">
        <v>88</v>
      </c>
      <c r="AW159" s="13" t="s">
        <v>5</v>
      </c>
      <c r="AX159" s="13" t="s">
        <v>75</v>
      </c>
      <c r="AY159" s="250" t="s">
        <v>167</v>
      </c>
    </row>
    <row r="160" s="15" customFormat="1">
      <c r="A160" s="15"/>
      <c r="B160" s="261"/>
      <c r="C160" s="262"/>
      <c r="D160" s="241" t="s">
        <v>178</v>
      </c>
      <c r="E160" s="263" t="s">
        <v>20</v>
      </c>
      <c r="F160" s="264" t="s">
        <v>239</v>
      </c>
      <c r="G160" s="262"/>
      <c r="H160" s="265">
        <v>566.86000000000001</v>
      </c>
      <c r="I160" s="266"/>
      <c r="J160" s="266"/>
      <c r="K160" s="262"/>
      <c r="L160" s="262"/>
      <c r="M160" s="267"/>
      <c r="N160" s="268"/>
      <c r="O160" s="269"/>
      <c r="P160" s="269"/>
      <c r="Q160" s="269"/>
      <c r="R160" s="269"/>
      <c r="S160" s="269"/>
      <c r="T160" s="269"/>
      <c r="U160" s="269"/>
      <c r="V160" s="269"/>
      <c r="W160" s="269"/>
      <c r="X160" s="270"/>
      <c r="Y160" s="15"/>
      <c r="Z160" s="15"/>
      <c r="AA160" s="15"/>
      <c r="AB160" s="15"/>
      <c r="AC160" s="15"/>
      <c r="AD160" s="15"/>
      <c r="AE160" s="15"/>
      <c r="AT160" s="271" t="s">
        <v>178</v>
      </c>
      <c r="AU160" s="271" t="s">
        <v>88</v>
      </c>
      <c r="AV160" s="15" t="s">
        <v>174</v>
      </c>
      <c r="AW160" s="15" t="s">
        <v>5</v>
      </c>
      <c r="AX160" s="15" t="s">
        <v>82</v>
      </c>
      <c r="AY160" s="271" t="s">
        <v>167</v>
      </c>
    </row>
    <row r="161" s="14" customFormat="1">
      <c r="A161" s="14"/>
      <c r="B161" s="251"/>
      <c r="C161" s="252"/>
      <c r="D161" s="241" t="s">
        <v>178</v>
      </c>
      <c r="E161" s="253" t="s">
        <v>20</v>
      </c>
      <c r="F161" s="254" t="s">
        <v>260</v>
      </c>
      <c r="G161" s="252"/>
      <c r="H161" s="253" t="s">
        <v>20</v>
      </c>
      <c r="I161" s="255"/>
      <c r="J161" s="255"/>
      <c r="K161" s="252"/>
      <c r="L161" s="252"/>
      <c r="M161" s="256"/>
      <c r="N161" s="257"/>
      <c r="O161" s="258"/>
      <c r="P161" s="258"/>
      <c r="Q161" s="258"/>
      <c r="R161" s="258"/>
      <c r="S161" s="258"/>
      <c r="T161" s="258"/>
      <c r="U161" s="258"/>
      <c r="V161" s="258"/>
      <c r="W161" s="258"/>
      <c r="X161" s="259"/>
      <c r="Y161" s="14"/>
      <c r="Z161" s="14"/>
      <c r="AA161" s="14"/>
      <c r="AB161" s="14"/>
      <c r="AC161" s="14"/>
      <c r="AD161" s="14"/>
      <c r="AE161" s="14"/>
      <c r="AT161" s="260" t="s">
        <v>178</v>
      </c>
      <c r="AU161" s="260" t="s">
        <v>88</v>
      </c>
      <c r="AV161" s="14" t="s">
        <v>82</v>
      </c>
      <c r="AW161" s="14" t="s">
        <v>5</v>
      </c>
      <c r="AX161" s="14" t="s">
        <v>75</v>
      </c>
      <c r="AY161" s="260" t="s">
        <v>167</v>
      </c>
    </row>
    <row r="162" s="2" customFormat="1">
      <c r="A162" s="39"/>
      <c r="B162" s="40"/>
      <c r="C162" s="220" t="s">
        <v>261</v>
      </c>
      <c r="D162" s="220" t="s">
        <v>169</v>
      </c>
      <c r="E162" s="221" t="s">
        <v>262</v>
      </c>
      <c r="F162" s="222" t="s">
        <v>263</v>
      </c>
      <c r="G162" s="223" t="s">
        <v>190</v>
      </c>
      <c r="H162" s="224">
        <v>630.73000000000002</v>
      </c>
      <c r="I162" s="225"/>
      <c r="J162" s="225"/>
      <c r="K162" s="226">
        <f>ROUND(P162*H162,2)</f>
        <v>0</v>
      </c>
      <c r="L162" s="222" t="s">
        <v>173</v>
      </c>
      <c r="M162" s="45"/>
      <c r="N162" s="227" t="s">
        <v>20</v>
      </c>
      <c r="O162" s="228" t="s">
        <v>44</v>
      </c>
      <c r="P162" s="229">
        <f>I162+J162</f>
        <v>0</v>
      </c>
      <c r="Q162" s="229">
        <f>ROUND(I162*H162,2)</f>
        <v>0</v>
      </c>
      <c r="R162" s="229">
        <f>ROUND(J162*H162,2)</f>
        <v>0</v>
      </c>
      <c r="S162" s="85"/>
      <c r="T162" s="230">
        <f>S162*H162</f>
        <v>0</v>
      </c>
      <c r="U162" s="230">
        <v>0</v>
      </c>
      <c r="V162" s="230">
        <f>U162*H162</f>
        <v>0</v>
      </c>
      <c r="W162" s="230">
        <v>0</v>
      </c>
      <c r="X162" s="231">
        <f>W162*H162</f>
        <v>0</v>
      </c>
      <c r="Y162" s="39"/>
      <c r="Z162" s="39"/>
      <c r="AA162" s="39"/>
      <c r="AB162" s="39"/>
      <c r="AC162" s="39"/>
      <c r="AD162" s="39"/>
      <c r="AE162" s="39"/>
      <c r="AR162" s="232" t="s">
        <v>174</v>
      </c>
      <c r="AT162" s="232" t="s">
        <v>169</v>
      </c>
      <c r="AU162" s="232" t="s">
        <v>88</v>
      </c>
      <c r="AY162" s="18" t="s">
        <v>167</v>
      </c>
      <c r="BE162" s="233">
        <f>IF(O162="základní",K162,0)</f>
        <v>0</v>
      </c>
      <c r="BF162" s="233">
        <f>IF(O162="snížená",K162,0)</f>
        <v>0</v>
      </c>
      <c r="BG162" s="233">
        <f>IF(O162="zákl. přenesená",K162,0)</f>
        <v>0</v>
      </c>
      <c r="BH162" s="233">
        <f>IF(O162="sníž. přenesená",K162,0)</f>
        <v>0</v>
      </c>
      <c r="BI162" s="233">
        <f>IF(O162="nulová",K162,0)</f>
        <v>0</v>
      </c>
      <c r="BJ162" s="18" t="s">
        <v>82</v>
      </c>
      <c r="BK162" s="233">
        <f>ROUND(P162*H162,2)</f>
        <v>0</v>
      </c>
      <c r="BL162" s="18" t="s">
        <v>174</v>
      </c>
      <c r="BM162" s="232" t="s">
        <v>264</v>
      </c>
    </row>
    <row r="163" s="2" customFormat="1">
      <c r="A163" s="39"/>
      <c r="B163" s="40"/>
      <c r="C163" s="41"/>
      <c r="D163" s="234" t="s">
        <v>176</v>
      </c>
      <c r="E163" s="41"/>
      <c r="F163" s="235" t="s">
        <v>265</v>
      </c>
      <c r="G163" s="41"/>
      <c r="H163" s="41"/>
      <c r="I163" s="236"/>
      <c r="J163" s="236"/>
      <c r="K163" s="41"/>
      <c r="L163" s="41"/>
      <c r="M163" s="45"/>
      <c r="N163" s="237"/>
      <c r="O163" s="238"/>
      <c r="P163" s="85"/>
      <c r="Q163" s="85"/>
      <c r="R163" s="85"/>
      <c r="S163" s="85"/>
      <c r="T163" s="85"/>
      <c r="U163" s="85"/>
      <c r="V163" s="85"/>
      <c r="W163" s="85"/>
      <c r="X163" s="86"/>
      <c r="Y163" s="39"/>
      <c r="Z163" s="39"/>
      <c r="AA163" s="39"/>
      <c r="AB163" s="39"/>
      <c r="AC163" s="39"/>
      <c r="AD163" s="39"/>
      <c r="AE163" s="39"/>
      <c r="AT163" s="18" t="s">
        <v>176</v>
      </c>
      <c r="AU163" s="18" t="s">
        <v>88</v>
      </c>
    </row>
    <row r="164" s="13" customFormat="1">
      <c r="A164" s="13"/>
      <c r="B164" s="239"/>
      <c r="C164" s="240"/>
      <c r="D164" s="241" t="s">
        <v>178</v>
      </c>
      <c r="E164" s="242" t="s">
        <v>20</v>
      </c>
      <c r="F164" s="243" t="s">
        <v>266</v>
      </c>
      <c r="G164" s="240"/>
      <c r="H164" s="244">
        <v>630.73000000000002</v>
      </c>
      <c r="I164" s="245"/>
      <c r="J164" s="245"/>
      <c r="K164" s="240"/>
      <c r="L164" s="240"/>
      <c r="M164" s="246"/>
      <c r="N164" s="247"/>
      <c r="O164" s="248"/>
      <c r="P164" s="248"/>
      <c r="Q164" s="248"/>
      <c r="R164" s="248"/>
      <c r="S164" s="248"/>
      <c r="T164" s="248"/>
      <c r="U164" s="248"/>
      <c r="V164" s="248"/>
      <c r="W164" s="248"/>
      <c r="X164" s="249"/>
      <c r="Y164" s="13"/>
      <c r="Z164" s="13"/>
      <c r="AA164" s="13"/>
      <c r="AB164" s="13"/>
      <c r="AC164" s="13"/>
      <c r="AD164" s="13"/>
      <c r="AE164" s="13"/>
      <c r="AT164" s="250" t="s">
        <v>178</v>
      </c>
      <c r="AU164" s="250" t="s">
        <v>88</v>
      </c>
      <c r="AV164" s="13" t="s">
        <v>88</v>
      </c>
      <c r="AW164" s="13" t="s">
        <v>5</v>
      </c>
      <c r="AX164" s="13" t="s">
        <v>75</v>
      </c>
      <c r="AY164" s="250" t="s">
        <v>167</v>
      </c>
    </row>
    <row r="165" s="15" customFormat="1">
      <c r="A165" s="15"/>
      <c r="B165" s="261"/>
      <c r="C165" s="262"/>
      <c r="D165" s="241" t="s">
        <v>178</v>
      </c>
      <c r="E165" s="263" t="s">
        <v>20</v>
      </c>
      <c r="F165" s="264" t="s">
        <v>239</v>
      </c>
      <c r="G165" s="262"/>
      <c r="H165" s="265">
        <v>630.73000000000002</v>
      </c>
      <c r="I165" s="266"/>
      <c r="J165" s="266"/>
      <c r="K165" s="262"/>
      <c r="L165" s="262"/>
      <c r="M165" s="267"/>
      <c r="N165" s="268"/>
      <c r="O165" s="269"/>
      <c r="P165" s="269"/>
      <c r="Q165" s="269"/>
      <c r="R165" s="269"/>
      <c r="S165" s="269"/>
      <c r="T165" s="269"/>
      <c r="U165" s="269"/>
      <c r="V165" s="269"/>
      <c r="W165" s="269"/>
      <c r="X165" s="270"/>
      <c r="Y165" s="15"/>
      <c r="Z165" s="15"/>
      <c r="AA165" s="15"/>
      <c r="AB165" s="15"/>
      <c r="AC165" s="15"/>
      <c r="AD165" s="15"/>
      <c r="AE165" s="15"/>
      <c r="AT165" s="271" t="s">
        <v>178</v>
      </c>
      <c r="AU165" s="271" t="s">
        <v>88</v>
      </c>
      <c r="AV165" s="15" t="s">
        <v>174</v>
      </c>
      <c r="AW165" s="15" t="s">
        <v>5</v>
      </c>
      <c r="AX165" s="15" t="s">
        <v>82</v>
      </c>
      <c r="AY165" s="271" t="s">
        <v>167</v>
      </c>
    </row>
    <row r="166" s="14" customFormat="1">
      <c r="A166" s="14"/>
      <c r="B166" s="251"/>
      <c r="C166" s="252"/>
      <c r="D166" s="241" t="s">
        <v>178</v>
      </c>
      <c r="E166" s="253" t="s">
        <v>20</v>
      </c>
      <c r="F166" s="254" t="s">
        <v>267</v>
      </c>
      <c r="G166" s="252"/>
      <c r="H166" s="253" t="s">
        <v>20</v>
      </c>
      <c r="I166" s="255"/>
      <c r="J166" s="255"/>
      <c r="K166" s="252"/>
      <c r="L166" s="252"/>
      <c r="M166" s="256"/>
      <c r="N166" s="257"/>
      <c r="O166" s="258"/>
      <c r="P166" s="258"/>
      <c r="Q166" s="258"/>
      <c r="R166" s="258"/>
      <c r="S166" s="258"/>
      <c r="T166" s="258"/>
      <c r="U166" s="258"/>
      <c r="V166" s="258"/>
      <c r="W166" s="258"/>
      <c r="X166" s="259"/>
      <c r="Y166" s="14"/>
      <c r="Z166" s="14"/>
      <c r="AA166" s="14"/>
      <c r="AB166" s="14"/>
      <c r="AC166" s="14"/>
      <c r="AD166" s="14"/>
      <c r="AE166" s="14"/>
      <c r="AT166" s="260" t="s">
        <v>178</v>
      </c>
      <c r="AU166" s="260" t="s">
        <v>88</v>
      </c>
      <c r="AV166" s="14" t="s">
        <v>82</v>
      </c>
      <c r="AW166" s="14" t="s">
        <v>5</v>
      </c>
      <c r="AX166" s="14" t="s">
        <v>75</v>
      </c>
      <c r="AY166" s="260" t="s">
        <v>167</v>
      </c>
    </row>
    <row r="167" s="2" customFormat="1" ht="24.15" customHeight="1">
      <c r="A167" s="39"/>
      <c r="B167" s="40"/>
      <c r="C167" s="272" t="s">
        <v>268</v>
      </c>
      <c r="D167" s="272" t="s">
        <v>269</v>
      </c>
      <c r="E167" s="273" t="s">
        <v>270</v>
      </c>
      <c r="F167" s="274" t="s">
        <v>271</v>
      </c>
      <c r="G167" s="275" t="s">
        <v>249</v>
      </c>
      <c r="H167" s="276">
        <v>1261.46</v>
      </c>
      <c r="I167" s="277"/>
      <c r="J167" s="278"/>
      <c r="K167" s="279">
        <f>ROUND(P167*H167,2)</f>
        <v>0</v>
      </c>
      <c r="L167" s="274" t="s">
        <v>173</v>
      </c>
      <c r="M167" s="280"/>
      <c r="N167" s="281" t="s">
        <v>20</v>
      </c>
      <c r="O167" s="228" t="s">
        <v>44</v>
      </c>
      <c r="P167" s="229">
        <f>I167+J167</f>
        <v>0</v>
      </c>
      <c r="Q167" s="229">
        <f>ROUND(I167*H167,2)</f>
        <v>0</v>
      </c>
      <c r="R167" s="229">
        <f>ROUND(J167*H167,2)</f>
        <v>0</v>
      </c>
      <c r="S167" s="85"/>
      <c r="T167" s="230">
        <f>S167*H167</f>
        <v>0</v>
      </c>
      <c r="U167" s="230">
        <v>1</v>
      </c>
      <c r="V167" s="230">
        <f>U167*H167</f>
        <v>1261.46</v>
      </c>
      <c r="W167" s="230">
        <v>0</v>
      </c>
      <c r="X167" s="231">
        <f>W167*H167</f>
        <v>0</v>
      </c>
      <c r="Y167" s="39"/>
      <c r="Z167" s="39"/>
      <c r="AA167" s="39"/>
      <c r="AB167" s="39"/>
      <c r="AC167" s="39"/>
      <c r="AD167" s="39"/>
      <c r="AE167" s="39"/>
      <c r="AR167" s="232" t="s">
        <v>220</v>
      </c>
      <c r="AT167" s="232" t="s">
        <v>269</v>
      </c>
      <c r="AU167" s="232" t="s">
        <v>88</v>
      </c>
      <c r="AY167" s="18" t="s">
        <v>167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8" t="s">
        <v>82</v>
      </c>
      <c r="BK167" s="233">
        <f>ROUND(P167*H167,2)</f>
        <v>0</v>
      </c>
      <c r="BL167" s="18" t="s">
        <v>174</v>
      </c>
      <c r="BM167" s="232" t="s">
        <v>272</v>
      </c>
    </row>
    <row r="168" s="14" customFormat="1">
      <c r="A168" s="14"/>
      <c r="B168" s="251"/>
      <c r="C168" s="252"/>
      <c r="D168" s="241" t="s">
        <v>178</v>
      </c>
      <c r="E168" s="253" t="s">
        <v>20</v>
      </c>
      <c r="F168" s="254" t="s">
        <v>273</v>
      </c>
      <c r="G168" s="252"/>
      <c r="H168" s="253" t="s">
        <v>20</v>
      </c>
      <c r="I168" s="255"/>
      <c r="J168" s="255"/>
      <c r="K168" s="252"/>
      <c r="L168" s="252"/>
      <c r="M168" s="256"/>
      <c r="N168" s="257"/>
      <c r="O168" s="258"/>
      <c r="P168" s="258"/>
      <c r="Q168" s="258"/>
      <c r="R168" s="258"/>
      <c r="S168" s="258"/>
      <c r="T168" s="258"/>
      <c r="U168" s="258"/>
      <c r="V168" s="258"/>
      <c r="W168" s="258"/>
      <c r="X168" s="259"/>
      <c r="Y168" s="14"/>
      <c r="Z168" s="14"/>
      <c r="AA168" s="14"/>
      <c r="AB168" s="14"/>
      <c r="AC168" s="14"/>
      <c r="AD168" s="14"/>
      <c r="AE168" s="14"/>
      <c r="AT168" s="260" t="s">
        <v>178</v>
      </c>
      <c r="AU168" s="260" t="s">
        <v>88</v>
      </c>
      <c r="AV168" s="14" t="s">
        <v>82</v>
      </c>
      <c r="AW168" s="14" t="s">
        <v>5</v>
      </c>
      <c r="AX168" s="14" t="s">
        <v>75</v>
      </c>
      <c r="AY168" s="260" t="s">
        <v>167</v>
      </c>
    </row>
    <row r="169" s="13" customFormat="1">
      <c r="A169" s="13"/>
      <c r="B169" s="239"/>
      <c r="C169" s="240"/>
      <c r="D169" s="241" t="s">
        <v>178</v>
      </c>
      <c r="E169" s="242" t="s">
        <v>20</v>
      </c>
      <c r="F169" s="243" t="s">
        <v>274</v>
      </c>
      <c r="G169" s="240"/>
      <c r="H169" s="244">
        <v>1261.46</v>
      </c>
      <c r="I169" s="245"/>
      <c r="J169" s="245"/>
      <c r="K169" s="240"/>
      <c r="L169" s="240"/>
      <c r="M169" s="246"/>
      <c r="N169" s="247"/>
      <c r="O169" s="248"/>
      <c r="P169" s="248"/>
      <c r="Q169" s="248"/>
      <c r="R169" s="248"/>
      <c r="S169" s="248"/>
      <c r="T169" s="248"/>
      <c r="U169" s="248"/>
      <c r="V169" s="248"/>
      <c r="W169" s="248"/>
      <c r="X169" s="249"/>
      <c r="Y169" s="13"/>
      <c r="Z169" s="13"/>
      <c r="AA169" s="13"/>
      <c r="AB169" s="13"/>
      <c r="AC169" s="13"/>
      <c r="AD169" s="13"/>
      <c r="AE169" s="13"/>
      <c r="AT169" s="250" t="s">
        <v>178</v>
      </c>
      <c r="AU169" s="250" t="s">
        <v>88</v>
      </c>
      <c r="AV169" s="13" t="s">
        <v>88</v>
      </c>
      <c r="AW169" s="13" t="s">
        <v>5</v>
      </c>
      <c r="AX169" s="13" t="s">
        <v>82</v>
      </c>
      <c r="AY169" s="250" t="s">
        <v>167</v>
      </c>
    </row>
    <row r="170" s="2" customFormat="1" ht="24.15" customHeight="1">
      <c r="A170" s="39"/>
      <c r="B170" s="40"/>
      <c r="C170" s="220" t="s">
        <v>9</v>
      </c>
      <c r="D170" s="220" t="s">
        <v>169</v>
      </c>
      <c r="E170" s="221" t="s">
        <v>275</v>
      </c>
      <c r="F170" s="222" t="s">
        <v>276</v>
      </c>
      <c r="G170" s="223" t="s">
        <v>190</v>
      </c>
      <c r="H170" s="224">
        <v>625.14499999999998</v>
      </c>
      <c r="I170" s="225"/>
      <c r="J170" s="225"/>
      <c r="K170" s="226">
        <f>ROUND(P170*H170,2)</f>
        <v>0</v>
      </c>
      <c r="L170" s="222" t="s">
        <v>173</v>
      </c>
      <c r="M170" s="45"/>
      <c r="N170" s="227" t="s">
        <v>20</v>
      </c>
      <c r="O170" s="228" t="s">
        <v>44</v>
      </c>
      <c r="P170" s="229">
        <f>I170+J170</f>
        <v>0</v>
      </c>
      <c r="Q170" s="229">
        <f>ROUND(I170*H170,2)</f>
        <v>0</v>
      </c>
      <c r="R170" s="229">
        <f>ROUND(J170*H170,2)</f>
        <v>0</v>
      </c>
      <c r="S170" s="85"/>
      <c r="T170" s="230">
        <f>S170*H170</f>
        <v>0</v>
      </c>
      <c r="U170" s="230">
        <v>0</v>
      </c>
      <c r="V170" s="230">
        <f>U170*H170</f>
        <v>0</v>
      </c>
      <c r="W170" s="230">
        <v>0</v>
      </c>
      <c r="X170" s="231">
        <f>W170*H170</f>
        <v>0</v>
      </c>
      <c r="Y170" s="39"/>
      <c r="Z170" s="39"/>
      <c r="AA170" s="39"/>
      <c r="AB170" s="39"/>
      <c r="AC170" s="39"/>
      <c r="AD170" s="39"/>
      <c r="AE170" s="39"/>
      <c r="AR170" s="232" t="s">
        <v>174</v>
      </c>
      <c r="AT170" s="232" t="s">
        <v>169</v>
      </c>
      <c r="AU170" s="232" t="s">
        <v>88</v>
      </c>
      <c r="AY170" s="18" t="s">
        <v>167</v>
      </c>
      <c r="BE170" s="233">
        <f>IF(O170="základní",K170,0)</f>
        <v>0</v>
      </c>
      <c r="BF170" s="233">
        <f>IF(O170="snížená",K170,0)</f>
        <v>0</v>
      </c>
      <c r="BG170" s="233">
        <f>IF(O170="zákl. přenesená",K170,0)</f>
        <v>0</v>
      </c>
      <c r="BH170" s="233">
        <f>IF(O170="sníž. přenesená",K170,0)</f>
        <v>0</v>
      </c>
      <c r="BI170" s="233">
        <f>IF(O170="nulová",K170,0)</f>
        <v>0</v>
      </c>
      <c r="BJ170" s="18" t="s">
        <v>82</v>
      </c>
      <c r="BK170" s="233">
        <f>ROUND(P170*H170,2)</f>
        <v>0</v>
      </c>
      <c r="BL170" s="18" t="s">
        <v>174</v>
      </c>
      <c r="BM170" s="232" t="s">
        <v>277</v>
      </c>
    </row>
    <row r="171" s="2" customFormat="1">
      <c r="A171" s="39"/>
      <c r="B171" s="40"/>
      <c r="C171" s="41"/>
      <c r="D171" s="234" t="s">
        <v>176</v>
      </c>
      <c r="E171" s="41"/>
      <c r="F171" s="235" t="s">
        <v>278</v>
      </c>
      <c r="G171" s="41"/>
      <c r="H171" s="41"/>
      <c r="I171" s="236"/>
      <c r="J171" s="236"/>
      <c r="K171" s="41"/>
      <c r="L171" s="41"/>
      <c r="M171" s="45"/>
      <c r="N171" s="237"/>
      <c r="O171" s="238"/>
      <c r="P171" s="85"/>
      <c r="Q171" s="85"/>
      <c r="R171" s="85"/>
      <c r="S171" s="85"/>
      <c r="T171" s="85"/>
      <c r="U171" s="85"/>
      <c r="V171" s="85"/>
      <c r="W171" s="85"/>
      <c r="X171" s="86"/>
      <c r="Y171" s="39"/>
      <c r="Z171" s="39"/>
      <c r="AA171" s="39"/>
      <c r="AB171" s="39"/>
      <c r="AC171" s="39"/>
      <c r="AD171" s="39"/>
      <c r="AE171" s="39"/>
      <c r="AT171" s="18" t="s">
        <v>176</v>
      </c>
      <c r="AU171" s="18" t="s">
        <v>88</v>
      </c>
    </row>
    <row r="172" s="13" customFormat="1">
      <c r="A172" s="13"/>
      <c r="B172" s="239"/>
      <c r="C172" s="240"/>
      <c r="D172" s="241" t="s">
        <v>178</v>
      </c>
      <c r="E172" s="242" t="s">
        <v>20</v>
      </c>
      <c r="F172" s="243" t="s">
        <v>279</v>
      </c>
      <c r="G172" s="240"/>
      <c r="H172" s="244">
        <v>625.14499999999998</v>
      </c>
      <c r="I172" s="245"/>
      <c r="J172" s="245"/>
      <c r="K172" s="240"/>
      <c r="L172" s="240"/>
      <c r="M172" s="246"/>
      <c r="N172" s="247"/>
      <c r="O172" s="248"/>
      <c r="P172" s="248"/>
      <c r="Q172" s="248"/>
      <c r="R172" s="248"/>
      <c r="S172" s="248"/>
      <c r="T172" s="248"/>
      <c r="U172" s="248"/>
      <c r="V172" s="248"/>
      <c r="W172" s="248"/>
      <c r="X172" s="249"/>
      <c r="Y172" s="13"/>
      <c r="Z172" s="13"/>
      <c r="AA172" s="13"/>
      <c r="AB172" s="13"/>
      <c r="AC172" s="13"/>
      <c r="AD172" s="13"/>
      <c r="AE172" s="13"/>
      <c r="AT172" s="250" t="s">
        <v>178</v>
      </c>
      <c r="AU172" s="250" t="s">
        <v>88</v>
      </c>
      <c r="AV172" s="13" t="s">
        <v>88</v>
      </c>
      <c r="AW172" s="13" t="s">
        <v>5</v>
      </c>
      <c r="AX172" s="13" t="s">
        <v>82</v>
      </c>
      <c r="AY172" s="250" t="s">
        <v>167</v>
      </c>
    </row>
    <row r="173" s="2" customFormat="1" ht="24.15" customHeight="1">
      <c r="A173" s="39"/>
      <c r="B173" s="40"/>
      <c r="C173" s="220" t="s">
        <v>280</v>
      </c>
      <c r="D173" s="220" t="s">
        <v>169</v>
      </c>
      <c r="E173" s="221" t="s">
        <v>281</v>
      </c>
      <c r="F173" s="222" t="s">
        <v>282</v>
      </c>
      <c r="G173" s="223" t="s">
        <v>190</v>
      </c>
      <c r="H173" s="224">
        <v>11.574</v>
      </c>
      <c r="I173" s="225"/>
      <c r="J173" s="225"/>
      <c r="K173" s="226">
        <f>ROUND(P173*H173,2)</f>
        <v>0</v>
      </c>
      <c r="L173" s="222" t="s">
        <v>173</v>
      </c>
      <c r="M173" s="45"/>
      <c r="N173" s="227" t="s">
        <v>20</v>
      </c>
      <c r="O173" s="228" t="s">
        <v>44</v>
      </c>
      <c r="P173" s="229">
        <f>I173+J173</f>
        <v>0</v>
      </c>
      <c r="Q173" s="229">
        <f>ROUND(I173*H173,2)</f>
        <v>0</v>
      </c>
      <c r="R173" s="229">
        <f>ROUND(J173*H173,2)</f>
        <v>0</v>
      </c>
      <c r="S173" s="85"/>
      <c r="T173" s="230">
        <f>S173*H173</f>
        <v>0</v>
      </c>
      <c r="U173" s="230">
        <v>0</v>
      </c>
      <c r="V173" s="230">
        <f>U173*H173</f>
        <v>0</v>
      </c>
      <c r="W173" s="230">
        <v>0</v>
      </c>
      <c r="X173" s="231">
        <f>W173*H173</f>
        <v>0</v>
      </c>
      <c r="Y173" s="39"/>
      <c r="Z173" s="39"/>
      <c r="AA173" s="39"/>
      <c r="AB173" s="39"/>
      <c r="AC173" s="39"/>
      <c r="AD173" s="39"/>
      <c r="AE173" s="39"/>
      <c r="AR173" s="232" t="s">
        <v>174</v>
      </c>
      <c r="AT173" s="232" t="s">
        <v>169</v>
      </c>
      <c r="AU173" s="232" t="s">
        <v>88</v>
      </c>
      <c r="AY173" s="18" t="s">
        <v>167</v>
      </c>
      <c r="BE173" s="233">
        <f>IF(O173="základní",K173,0)</f>
        <v>0</v>
      </c>
      <c r="BF173" s="233">
        <f>IF(O173="snížená",K173,0)</f>
        <v>0</v>
      </c>
      <c r="BG173" s="233">
        <f>IF(O173="zákl. přenesená",K173,0)</f>
        <v>0</v>
      </c>
      <c r="BH173" s="233">
        <f>IF(O173="sníž. přenesená",K173,0)</f>
        <v>0</v>
      </c>
      <c r="BI173" s="233">
        <f>IF(O173="nulová",K173,0)</f>
        <v>0</v>
      </c>
      <c r="BJ173" s="18" t="s">
        <v>82</v>
      </c>
      <c r="BK173" s="233">
        <f>ROUND(P173*H173,2)</f>
        <v>0</v>
      </c>
      <c r="BL173" s="18" t="s">
        <v>174</v>
      </c>
      <c r="BM173" s="232" t="s">
        <v>283</v>
      </c>
    </row>
    <row r="174" s="2" customFormat="1">
      <c r="A174" s="39"/>
      <c r="B174" s="40"/>
      <c r="C174" s="41"/>
      <c r="D174" s="234" t="s">
        <v>176</v>
      </c>
      <c r="E174" s="41"/>
      <c r="F174" s="235" t="s">
        <v>284</v>
      </c>
      <c r="G174" s="41"/>
      <c r="H174" s="41"/>
      <c r="I174" s="236"/>
      <c r="J174" s="236"/>
      <c r="K174" s="41"/>
      <c r="L174" s="41"/>
      <c r="M174" s="45"/>
      <c r="N174" s="237"/>
      <c r="O174" s="238"/>
      <c r="P174" s="85"/>
      <c r="Q174" s="85"/>
      <c r="R174" s="85"/>
      <c r="S174" s="85"/>
      <c r="T174" s="85"/>
      <c r="U174" s="85"/>
      <c r="V174" s="85"/>
      <c r="W174" s="85"/>
      <c r="X174" s="86"/>
      <c r="Y174" s="39"/>
      <c r="Z174" s="39"/>
      <c r="AA174" s="39"/>
      <c r="AB174" s="39"/>
      <c r="AC174" s="39"/>
      <c r="AD174" s="39"/>
      <c r="AE174" s="39"/>
      <c r="AT174" s="18" t="s">
        <v>176</v>
      </c>
      <c r="AU174" s="18" t="s">
        <v>88</v>
      </c>
    </row>
    <row r="175" s="13" customFormat="1">
      <c r="A175" s="13"/>
      <c r="B175" s="239"/>
      <c r="C175" s="240"/>
      <c r="D175" s="241" t="s">
        <v>178</v>
      </c>
      <c r="E175" s="242" t="s">
        <v>20</v>
      </c>
      <c r="F175" s="243" t="s">
        <v>285</v>
      </c>
      <c r="G175" s="240"/>
      <c r="H175" s="244">
        <v>14.4</v>
      </c>
      <c r="I175" s="245"/>
      <c r="J175" s="245"/>
      <c r="K175" s="240"/>
      <c r="L175" s="240"/>
      <c r="M175" s="246"/>
      <c r="N175" s="247"/>
      <c r="O175" s="248"/>
      <c r="P175" s="248"/>
      <c r="Q175" s="248"/>
      <c r="R175" s="248"/>
      <c r="S175" s="248"/>
      <c r="T175" s="248"/>
      <c r="U175" s="248"/>
      <c r="V175" s="248"/>
      <c r="W175" s="248"/>
      <c r="X175" s="249"/>
      <c r="Y175" s="13"/>
      <c r="Z175" s="13"/>
      <c r="AA175" s="13"/>
      <c r="AB175" s="13"/>
      <c r="AC175" s="13"/>
      <c r="AD175" s="13"/>
      <c r="AE175" s="13"/>
      <c r="AT175" s="250" t="s">
        <v>178</v>
      </c>
      <c r="AU175" s="250" t="s">
        <v>88</v>
      </c>
      <c r="AV175" s="13" t="s">
        <v>88</v>
      </c>
      <c r="AW175" s="13" t="s">
        <v>5</v>
      </c>
      <c r="AX175" s="13" t="s">
        <v>75</v>
      </c>
      <c r="AY175" s="250" t="s">
        <v>167</v>
      </c>
    </row>
    <row r="176" s="14" customFormat="1">
      <c r="A176" s="14"/>
      <c r="B176" s="251"/>
      <c r="C176" s="252"/>
      <c r="D176" s="241" t="s">
        <v>178</v>
      </c>
      <c r="E176" s="253" t="s">
        <v>20</v>
      </c>
      <c r="F176" s="254" t="s">
        <v>286</v>
      </c>
      <c r="G176" s="252"/>
      <c r="H176" s="253" t="s">
        <v>20</v>
      </c>
      <c r="I176" s="255"/>
      <c r="J176" s="255"/>
      <c r="K176" s="252"/>
      <c r="L176" s="252"/>
      <c r="M176" s="256"/>
      <c r="N176" s="257"/>
      <c r="O176" s="258"/>
      <c r="P176" s="258"/>
      <c r="Q176" s="258"/>
      <c r="R176" s="258"/>
      <c r="S176" s="258"/>
      <c r="T176" s="258"/>
      <c r="U176" s="258"/>
      <c r="V176" s="258"/>
      <c r="W176" s="258"/>
      <c r="X176" s="259"/>
      <c r="Y176" s="14"/>
      <c r="Z176" s="14"/>
      <c r="AA176" s="14"/>
      <c r="AB176" s="14"/>
      <c r="AC176" s="14"/>
      <c r="AD176" s="14"/>
      <c r="AE176" s="14"/>
      <c r="AT176" s="260" t="s">
        <v>178</v>
      </c>
      <c r="AU176" s="260" t="s">
        <v>88</v>
      </c>
      <c r="AV176" s="14" t="s">
        <v>82</v>
      </c>
      <c r="AW176" s="14" t="s">
        <v>5</v>
      </c>
      <c r="AX176" s="14" t="s">
        <v>75</v>
      </c>
      <c r="AY176" s="260" t="s">
        <v>167</v>
      </c>
    </row>
    <row r="177" s="13" customFormat="1">
      <c r="A177" s="13"/>
      <c r="B177" s="239"/>
      <c r="C177" s="240"/>
      <c r="D177" s="241" t="s">
        <v>178</v>
      </c>
      <c r="E177" s="242" t="s">
        <v>20</v>
      </c>
      <c r="F177" s="243" t="s">
        <v>287</v>
      </c>
      <c r="G177" s="240"/>
      <c r="H177" s="244">
        <v>-2.8260000000000001</v>
      </c>
      <c r="I177" s="245"/>
      <c r="J177" s="245"/>
      <c r="K177" s="240"/>
      <c r="L177" s="240"/>
      <c r="M177" s="246"/>
      <c r="N177" s="247"/>
      <c r="O177" s="248"/>
      <c r="P177" s="248"/>
      <c r="Q177" s="248"/>
      <c r="R177" s="248"/>
      <c r="S177" s="248"/>
      <c r="T177" s="248"/>
      <c r="U177" s="248"/>
      <c r="V177" s="248"/>
      <c r="W177" s="248"/>
      <c r="X177" s="249"/>
      <c r="Y177" s="13"/>
      <c r="Z177" s="13"/>
      <c r="AA177" s="13"/>
      <c r="AB177" s="13"/>
      <c r="AC177" s="13"/>
      <c r="AD177" s="13"/>
      <c r="AE177" s="13"/>
      <c r="AT177" s="250" t="s">
        <v>178</v>
      </c>
      <c r="AU177" s="250" t="s">
        <v>88</v>
      </c>
      <c r="AV177" s="13" t="s">
        <v>88</v>
      </c>
      <c r="AW177" s="13" t="s">
        <v>5</v>
      </c>
      <c r="AX177" s="13" t="s">
        <v>75</v>
      </c>
      <c r="AY177" s="250" t="s">
        <v>167</v>
      </c>
    </row>
    <row r="178" s="15" customFormat="1">
      <c r="A178" s="15"/>
      <c r="B178" s="261"/>
      <c r="C178" s="262"/>
      <c r="D178" s="241" t="s">
        <v>178</v>
      </c>
      <c r="E178" s="263" t="s">
        <v>20</v>
      </c>
      <c r="F178" s="264" t="s">
        <v>239</v>
      </c>
      <c r="G178" s="262"/>
      <c r="H178" s="265">
        <v>11.574</v>
      </c>
      <c r="I178" s="266"/>
      <c r="J178" s="266"/>
      <c r="K178" s="262"/>
      <c r="L178" s="262"/>
      <c r="M178" s="267"/>
      <c r="N178" s="268"/>
      <c r="O178" s="269"/>
      <c r="P178" s="269"/>
      <c r="Q178" s="269"/>
      <c r="R178" s="269"/>
      <c r="S178" s="269"/>
      <c r="T178" s="269"/>
      <c r="U178" s="269"/>
      <c r="V178" s="269"/>
      <c r="W178" s="269"/>
      <c r="X178" s="270"/>
      <c r="Y178" s="15"/>
      <c r="Z178" s="15"/>
      <c r="AA178" s="15"/>
      <c r="AB178" s="15"/>
      <c r="AC178" s="15"/>
      <c r="AD178" s="15"/>
      <c r="AE178" s="15"/>
      <c r="AT178" s="271" t="s">
        <v>178</v>
      </c>
      <c r="AU178" s="271" t="s">
        <v>88</v>
      </c>
      <c r="AV178" s="15" t="s">
        <v>174</v>
      </c>
      <c r="AW178" s="15" t="s">
        <v>5</v>
      </c>
      <c r="AX178" s="15" t="s">
        <v>82</v>
      </c>
      <c r="AY178" s="271" t="s">
        <v>167</v>
      </c>
    </row>
    <row r="179" s="2" customFormat="1">
      <c r="A179" s="39"/>
      <c r="B179" s="40"/>
      <c r="C179" s="220" t="s">
        <v>288</v>
      </c>
      <c r="D179" s="220" t="s">
        <v>169</v>
      </c>
      <c r="E179" s="221" t="s">
        <v>289</v>
      </c>
      <c r="F179" s="222" t="s">
        <v>290</v>
      </c>
      <c r="G179" s="223" t="s">
        <v>182</v>
      </c>
      <c r="H179" s="224">
        <v>248.40000000000001</v>
      </c>
      <c r="I179" s="225"/>
      <c r="J179" s="225"/>
      <c r="K179" s="226">
        <f>ROUND(P179*H179,2)</f>
        <v>0</v>
      </c>
      <c r="L179" s="222" t="s">
        <v>173</v>
      </c>
      <c r="M179" s="45"/>
      <c r="N179" s="227" t="s">
        <v>20</v>
      </c>
      <c r="O179" s="228" t="s">
        <v>44</v>
      </c>
      <c r="P179" s="229">
        <f>I179+J179</f>
        <v>0</v>
      </c>
      <c r="Q179" s="229">
        <f>ROUND(I179*H179,2)</f>
        <v>0</v>
      </c>
      <c r="R179" s="229">
        <f>ROUND(J179*H179,2)</f>
        <v>0</v>
      </c>
      <c r="S179" s="85"/>
      <c r="T179" s="230">
        <f>S179*H179</f>
        <v>0</v>
      </c>
      <c r="U179" s="230">
        <v>0</v>
      </c>
      <c r="V179" s="230">
        <f>U179*H179</f>
        <v>0</v>
      </c>
      <c r="W179" s="230">
        <v>0</v>
      </c>
      <c r="X179" s="231">
        <f>W179*H179</f>
        <v>0</v>
      </c>
      <c r="Y179" s="39"/>
      <c r="Z179" s="39"/>
      <c r="AA179" s="39"/>
      <c r="AB179" s="39"/>
      <c r="AC179" s="39"/>
      <c r="AD179" s="39"/>
      <c r="AE179" s="39"/>
      <c r="AR179" s="232" t="s">
        <v>174</v>
      </c>
      <c r="AT179" s="232" t="s">
        <v>169</v>
      </c>
      <c r="AU179" s="232" t="s">
        <v>88</v>
      </c>
      <c r="AY179" s="18" t="s">
        <v>167</v>
      </c>
      <c r="BE179" s="233">
        <f>IF(O179="základní",K179,0)</f>
        <v>0</v>
      </c>
      <c r="BF179" s="233">
        <f>IF(O179="snížená",K179,0)</f>
        <v>0</v>
      </c>
      <c r="BG179" s="233">
        <f>IF(O179="zákl. přenesená",K179,0)</f>
        <v>0</v>
      </c>
      <c r="BH179" s="233">
        <f>IF(O179="sníž. přenesená",K179,0)</f>
        <v>0</v>
      </c>
      <c r="BI179" s="233">
        <f>IF(O179="nulová",K179,0)</f>
        <v>0</v>
      </c>
      <c r="BJ179" s="18" t="s">
        <v>82</v>
      </c>
      <c r="BK179" s="233">
        <f>ROUND(P179*H179,2)</f>
        <v>0</v>
      </c>
      <c r="BL179" s="18" t="s">
        <v>174</v>
      </c>
      <c r="BM179" s="232" t="s">
        <v>291</v>
      </c>
    </row>
    <row r="180" s="2" customFormat="1">
      <c r="A180" s="39"/>
      <c r="B180" s="40"/>
      <c r="C180" s="41"/>
      <c r="D180" s="234" t="s">
        <v>176</v>
      </c>
      <c r="E180" s="41"/>
      <c r="F180" s="235" t="s">
        <v>292</v>
      </c>
      <c r="G180" s="41"/>
      <c r="H180" s="41"/>
      <c r="I180" s="236"/>
      <c r="J180" s="236"/>
      <c r="K180" s="41"/>
      <c r="L180" s="41"/>
      <c r="M180" s="45"/>
      <c r="N180" s="237"/>
      <c r="O180" s="238"/>
      <c r="P180" s="85"/>
      <c r="Q180" s="85"/>
      <c r="R180" s="85"/>
      <c r="S180" s="85"/>
      <c r="T180" s="85"/>
      <c r="U180" s="85"/>
      <c r="V180" s="85"/>
      <c r="W180" s="85"/>
      <c r="X180" s="86"/>
      <c r="Y180" s="39"/>
      <c r="Z180" s="39"/>
      <c r="AA180" s="39"/>
      <c r="AB180" s="39"/>
      <c r="AC180" s="39"/>
      <c r="AD180" s="39"/>
      <c r="AE180" s="39"/>
      <c r="AT180" s="18" t="s">
        <v>176</v>
      </c>
      <c r="AU180" s="18" t="s">
        <v>88</v>
      </c>
    </row>
    <row r="181" s="13" customFormat="1">
      <c r="A181" s="13"/>
      <c r="B181" s="239"/>
      <c r="C181" s="240"/>
      <c r="D181" s="241" t="s">
        <v>178</v>
      </c>
      <c r="E181" s="242" t="s">
        <v>20</v>
      </c>
      <c r="F181" s="243" t="s">
        <v>293</v>
      </c>
      <c r="G181" s="240"/>
      <c r="H181" s="244">
        <v>248.40000000000001</v>
      </c>
      <c r="I181" s="245"/>
      <c r="J181" s="245"/>
      <c r="K181" s="240"/>
      <c r="L181" s="240"/>
      <c r="M181" s="246"/>
      <c r="N181" s="247"/>
      <c r="O181" s="248"/>
      <c r="P181" s="248"/>
      <c r="Q181" s="248"/>
      <c r="R181" s="248"/>
      <c r="S181" s="248"/>
      <c r="T181" s="248"/>
      <c r="U181" s="248"/>
      <c r="V181" s="248"/>
      <c r="W181" s="248"/>
      <c r="X181" s="249"/>
      <c r="Y181" s="13"/>
      <c r="Z181" s="13"/>
      <c r="AA181" s="13"/>
      <c r="AB181" s="13"/>
      <c r="AC181" s="13"/>
      <c r="AD181" s="13"/>
      <c r="AE181" s="13"/>
      <c r="AT181" s="250" t="s">
        <v>178</v>
      </c>
      <c r="AU181" s="250" t="s">
        <v>88</v>
      </c>
      <c r="AV181" s="13" t="s">
        <v>88</v>
      </c>
      <c r="AW181" s="13" t="s">
        <v>5</v>
      </c>
      <c r="AX181" s="13" t="s">
        <v>82</v>
      </c>
      <c r="AY181" s="250" t="s">
        <v>167</v>
      </c>
    </row>
    <row r="182" s="14" customFormat="1">
      <c r="A182" s="14"/>
      <c r="B182" s="251"/>
      <c r="C182" s="252"/>
      <c r="D182" s="241" t="s">
        <v>178</v>
      </c>
      <c r="E182" s="253" t="s">
        <v>20</v>
      </c>
      <c r="F182" s="254" t="s">
        <v>294</v>
      </c>
      <c r="G182" s="252"/>
      <c r="H182" s="253" t="s">
        <v>20</v>
      </c>
      <c r="I182" s="255"/>
      <c r="J182" s="255"/>
      <c r="K182" s="252"/>
      <c r="L182" s="252"/>
      <c r="M182" s="256"/>
      <c r="N182" s="257"/>
      <c r="O182" s="258"/>
      <c r="P182" s="258"/>
      <c r="Q182" s="258"/>
      <c r="R182" s="258"/>
      <c r="S182" s="258"/>
      <c r="T182" s="258"/>
      <c r="U182" s="258"/>
      <c r="V182" s="258"/>
      <c r="W182" s="258"/>
      <c r="X182" s="259"/>
      <c r="Y182" s="14"/>
      <c r="Z182" s="14"/>
      <c r="AA182" s="14"/>
      <c r="AB182" s="14"/>
      <c r="AC182" s="14"/>
      <c r="AD182" s="14"/>
      <c r="AE182" s="14"/>
      <c r="AT182" s="260" t="s">
        <v>178</v>
      </c>
      <c r="AU182" s="260" t="s">
        <v>88</v>
      </c>
      <c r="AV182" s="14" t="s">
        <v>82</v>
      </c>
      <c r="AW182" s="14" t="s">
        <v>5</v>
      </c>
      <c r="AX182" s="14" t="s">
        <v>75</v>
      </c>
      <c r="AY182" s="260" t="s">
        <v>167</v>
      </c>
    </row>
    <row r="183" s="2" customFormat="1" ht="24.15" customHeight="1">
      <c r="A183" s="39"/>
      <c r="B183" s="40"/>
      <c r="C183" s="220" t="s">
        <v>295</v>
      </c>
      <c r="D183" s="220" t="s">
        <v>169</v>
      </c>
      <c r="E183" s="221" t="s">
        <v>296</v>
      </c>
      <c r="F183" s="222" t="s">
        <v>297</v>
      </c>
      <c r="G183" s="223" t="s">
        <v>182</v>
      </c>
      <c r="H183" s="224">
        <v>524.04999999999995</v>
      </c>
      <c r="I183" s="225"/>
      <c r="J183" s="225"/>
      <c r="K183" s="226">
        <f>ROUND(P183*H183,2)</f>
        <v>0</v>
      </c>
      <c r="L183" s="222" t="s">
        <v>173</v>
      </c>
      <c r="M183" s="45"/>
      <c r="N183" s="227" t="s">
        <v>20</v>
      </c>
      <c r="O183" s="228" t="s">
        <v>44</v>
      </c>
      <c r="P183" s="229">
        <f>I183+J183</f>
        <v>0</v>
      </c>
      <c r="Q183" s="229">
        <f>ROUND(I183*H183,2)</f>
        <v>0</v>
      </c>
      <c r="R183" s="229">
        <f>ROUND(J183*H183,2)</f>
        <v>0</v>
      </c>
      <c r="S183" s="85"/>
      <c r="T183" s="230">
        <f>S183*H183</f>
        <v>0</v>
      </c>
      <c r="U183" s="230">
        <v>0</v>
      </c>
      <c r="V183" s="230">
        <f>U183*H183</f>
        <v>0</v>
      </c>
      <c r="W183" s="230">
        <v>0</v>
      </c>
      <c r="X183" s="231">
        <f>W183*H183</f>
        <v>0</v>
      </c>
      <c r="Y183" s="39"/>
      <c r="Z183" s="39"/>
      <c r="AA183" s="39"/>
      <c r="AB183" s="39"/>
      <c r="AC183" s="39"/>
      <c r="AD183" s="39"/>
      <c r="AE183" s="39"/>
      <c r="AR183" s="232" t="s">
        <v>174</v>
      </c>
      <c r="AT183" s="232" t="s">
        <v>169</v>
      </c>
      <c r="AU183" s="232" t="s">
        <v>88</v>
      </c>
      <c r="AY183" s="18" t="s">
        <v>167</v>
      </c>
      <c r="BE183" s="233">
        <f>IF(O183="základní",K183,0)</f>
        <v>0</v>
      </c>
      <c r="BF183" s="233">
        <f>IF(O183="snížená",K183,0)</f>
        <v>0</v>
      </c>
      <c r="BG183" s="233">
        <f>IF(O183="zákl. přenesená",K183,0)</f>
        <v>0</v>
      </c>
      <c r="BH183" s="233">
        <f>IF(O183="sníž. přenesená",K183,0)</f>
        <v>0</v>
      </c>
      <c r="BI183" s="233">
        <f>IF(O183="nulová",K183,0)</f>
        <v>0</v>
      </c>
      <c r="BJ183" s="18" t="s">
        <v>82</v>
      </c>
      <c r="BK183" s="233">
        <f>ROUND(P183*H183,2)</f>
        <v>0</v>
      </c>
      <c r="BL183" s="18" t="s">
        <v>174</v>
      </c>
      <c r="BM183" s="232" t="s">
        <v>298</v>
      </c>
    </row>
    <row r="184" s="2" customFormat="1">
      <c r="A184" s="39"/>
      <c r="B184" s="40"/>
      <c r="C184" s="41"/>
      <c r="D184" s="234" t="s">
        <v>176</v>
      </c>
      <c r="E184" s="41"/>
      <c r="F184" s="235" t="s">
        <v>299</v>
      </c>
      <c r="G184" s="41"/>
      <c r="H184" s="41"/>
      <c r="I184" s="236"/>
      <c r="J184" s="236"/>
      <c r="K184" s="41"/>
      <c r="L184" s="41"/>
      <c r="M184" s="45"/>
      <c r="N184" s="237"/>
      <c r="O184" s="238"/>
      <c r="P184" s="85"/>
      <c r="Q184" s="85"/>
      <c r="R184" s="85"/>
      <c r="S184" s="85"/>
      <c r="T184" s="85"/>
      <c r="U184" s="85"/>
      <c r="V184" s="85"/>
      <c r="W184" s="85"/>
      <c r="X184" s="86"/>
      <c r="Y184" s="39"/>
      <c r="Z184" s="39"/>
      <c r="AA184" s="39"/>
      <c r="AB184" s="39"/>
      <c r="AC184" s="39"/>
      <c r="AD184" s="39"/>
      <c r="AE184" s="39"/>
      <c r="AT184" s="18" t="s">
        <v>176</v>
      </c>
      <c r="AU184" s="18" t="s">
        <v>88</v>
      </c>
    </row>
    <row r="185" s="13" customFormat="1">
      <c r="A185" s="13"/>
      <c r="B185" s="239"/>
      <c r="C185" s="240"/>
      <c r="D185" s="241" t="s">
        <v>178</v>
      </c>
      <c r="E185" s="242" t="s">
        <v>20</v>
      </c>
      <c r="F185" s="243" t="s">
        <v>300</v>
      </c>
      <c r="G185" s="240"/>
      <c r="H185" s="244">
        <v>524.04999999999995</v>
      </c>
      <c r="I185" s="245"/>
      <c r="J185" s="245"/>
      <c r="K185" s="240"/>
      <c r="L185" s="240"/>
      <c r="M185" s="246"/>
      <c r="N185" s="247"/>
      <c r="O185" s="248"/>
      <c r="P185" s="248"/>
      <c r="Q185" s="248"/>
      <c r="R185" s="248"/>
      <c r="S185" s="248"/>
      <c r="T185" s="248"/>
      <c r="U185" s="248"/>
      <c r="V185" s="248"/>
      <c r="W185" s="248"/>
      <c r="X185" s="249"/>
      <c r="Y185" s="13"/>
      <c r="Z185" s="13"/>
      <c r="AA185" s="13"/>
      <c r="AB185" s="13"/>
      <c r="AC185" s="13"/>
      <c r="AD185" s="13"/>
      <c r="AE185" s="13"/>
      <c r="AT185" s="250" t="s">
        <v>178</v>
      </c>
      <c r="AU185" s="250" t="s">
        <v>88</v>
      </c>
      <c r="AV185" s="13" t="s">
        <v>88</v>
      </c>
      <c r="AW185" s="13" t="s">
        <v>5</v>
      </c>
      <c r="AX185" s="13" t="s">
        <v>82</v>
      </c>
      <c r="AY185" s="250" t="s">
        <v>167</v>
      </c>
    </row>
    <row r="186" s="14" customFormat="1">
      <c r="A186" s="14"/>
      <c r="B186" s="251"/>
      <c r="C186" s="252"/>
      <c r="D186" s="241" t="s">
        <v>178</v>
      </c>
      <c r="E186" s="253" t="s">
        <v>20</v>
      </c>
      <c r="F186" s="254" t="s">
        <v>294</v>
      </c>
      <c r="G186" s="252"/>
      <c r="H186" s="253" t="s">
        <v>20</v>
      </c>
      <c r="I186" s="255"/>
      <c r="J186" s="255"/>
      <c r="K186" s="252"/>
      <c r="L186" s="252"/>
      <c r="M186" s="256"/>
      <c r="N186" s="257"/>
      <c r="O186" s="258"/>
      <c r="P186" s="258"/>
      <c r="Q186" s="258"/>
      <c r="R186" s="258"/>
      <c r="S186" s="258"/>
      <c r="T186" s="258"/>
      <c r="U186" s="258"/>
      <c r="V186" s="258"/>
      <c r="W186" s="258"/>
      <c r="X186" s="259"/>
      <c r="Y186" s="14"/>
      <c r="Z186" s="14"/>
      <c r="AA186" s="14"/>
      <c r="AB186" s="14"/>
      <c r="AC186" s="14"/>
      <c r="AD186" s="14"/>
      <c r="AE186" s="14"/>
      <c r="AT186" s="260" t="s">
        <v>178</v>
      </c>
      <c r="AU186" s="260" t="s">
        <v>88</v>
      </c>
      <c r="AV186" s="14" t="s">
        <v>82</v>
      </c>
      <c r="AW186" s="14" t="s">
        <v>5</v>
      </c>
      <c r="AX186" s="14" t="s">
        <v>75</v>
      </c>
      <c r="AY186" s="260" t="s">
        <v>167</v>
      </c>
    </row>
    <row r="187" s="2" customFormat="1" ht="24.15" customHeight="1">
      <c r="A187" s="39"/>
      <c r="B187" s="40"/>
      <c r="C187" s="220" t="s">
        <v>301</v>
      </c>
      <c r="D187" s="220" t="s">
        <v>169</v>
      </c>
      <c r="E187" s="221" t="s">
        <v>302</v>
      </c>
      <c r="F187" s="222" t="s">
        <v>303</v>
      </c>
      <c r="G187" s="223" t="s">
        <v>182</v>
      </c>
      <c r="H187" s="224">
        <v>524.04999999999995</v>
      </c>
      <c r="I187" s="225"/>
      <c r="J187" s="225"/>
      <c r="K187" s="226">
        <f>ROUND(P187*H187,2)</f>
        <v>0</v>
      </c>
      <c r="L187" s="222" t="s">
        <v>173</v>
      </c>
      <c r="M187" s="45"/>
      <c r="N187" s="227" t="s">
        <v>20</v>
      </c>
      <c r="O187" s="228" t="s">
        <v>44</v>
      </c>
      <c r="P187" s="229">
        <f>I187+J187</f>
        <v>0</v>
      </c>
      <c r="Q187" s="229">
        <f>ROUND(I187*H187,2)</f>
        <v>0</v>
      </c>
      <c r="R187" s="229">
        <f>ROUND(J187*H187,2)</f>
        <v>0</v>
      </c>
      <c r="S187" s="85"/>
      <c r="T187" s="230">
        <f>S187*H187</f>
        <v>0</v>
      </c>
      <c r="U187" s="230">
        <v>0</v>
      </c>
      <c r="V187" s="230">
        <f>U187*H187</f>
        <v>0</v>
      </c>
      <c r="W187" s="230">
        <v>0</v>
      </c>
      <c r="X187" s="231">
        <f>W187*H187</f>
        <v>0</v>
      </c>
      <c r="Y187" s="39"/>
      <c r="Z187" s="39"/>
      <c r="AA187" s="39"/>
      <c r="AB187" s="39"/>
      <c r="AC187" s="39"/>
      <c r="AD187" s="39"/>
      <c r="AE187" s="39"/>
      <c r="AR187" s="232" t="s">
        <v>174</v>
      </c>
      <c r="AT187" s="232" t="s">
        <v>169</v>
      </c>
      <c r="AU187" s="232" t="s">
        <v>88</v>
      </c>
      <c r="AY187" s="18" t="s">
        <v>167</v>
      </c>
      <c r="BE187" s="233">
        <f>IF(O187="základní",K187,0)</f>
        <v>0</v>
      </c>
      <c r="BF187" s="233">
        <f>IF(O187="snížená",K187,0)</f>
        <v>0</v>
      </c>
      <c r="BG187" s="233">
        <f>IF(O187="zákl. přenesená",K187,0)</f>
        <v>0</v>
      </c>
      <c r="BH187" s="233">
        <f>IF(O187="sníž. přenesená",K187,0)</f>
        <v>0</v>
      </c>
      <c r="BI187" s="233">
        <f>IF(O187="nulová",K187,0)</f>
        <v>0</v>
      </c>
      <c r="BJ187" s="18" t="s">
        <v>82</v>
      </c>
      <c r="BK187" s="233">
        <f>ROUND(P187*H187,2)</f>
        <v>0</v>
      </c>
      <c r="BL187" s="18" t="s">
        <v>174</v>
      </c>
      <c r="BM187" s="232" t="s">
        <v>304</v>
      </c>
    </row>
    <row r="188" s="2" customFormat="1">
      <c r="A188" s="39"/>
      <c r="B188" s="40"/>
      <c r="C188" s="41"/>
      <c r="D188" s="234" t="s">
        <v>176</v>
      </c>
      <c r="E188" s="41"/>
      <c r="F188" s="235" t="s">
        <v>305</v>
      </c>
      <c r="G188" s="41"/>
      <c r="H188" s="41"/>
      <c r="I188" s="236"/>
      <c r="J188" s="236"/>
      <c r="K188" s="41"/>
      <c r="L188" s="41"/>
      <c r="M188" s="45"/>
      <c r="N188" s="237"/>
      <c r="O188" s="238"/>
      <c r="P188" s="85"/>
      <c r="Q188" s="85"/>
      <c r="R188" s="85"/>
      <c r="S188" s="85"/>
      <c r="T188" s="85"/>
      <c r="U188" s="85"/>
      <c r="V188" s="85"/>
      <c r="W188" s="85"/>
      <c r="X188" s="86"/>
      <c r="Y188" s="39"/>
      <c r="Z188" s="39"/>
      <c r="AA188" s="39"/>
      <c r="AB188" s="39"/>
      <c r="AC188" s="39"/>
      <c r="AD188" s="39"/>
      <c r="AE188" s="39"/>
      <c r="AT188" s="18" t="s">
        <v>176</v>
      </c>
      <c r="AU188" s="18" t="s">
        <v>88</v>
      </c>
    </row>
    <row r="189" s="13" customFormat="1">
      <c r="A189" s="13"/>
      <c r="B189" s="239"/>
      <c r="C189" s="240"/>
      <c r="D189" s="241" t="s">
        <v>178</v>
      </c>
      <c r="E189" s="242" t="s">
        <v>20</v>
      </c>
      <c r="F189" s="243" t="s">
        <v>306</v>
      </c>
      <c r="G189" s="240"/>
      <c r="H189" s="244">
        <v>524.04999999999995</v>
      </c>
      <c r="I189" s="245"/>
      <c r="J189" s="245"/>
      <c r="K189" s="240"/>
      <c r="L189" s="240"/>
      <c r="M189" s="246"/>
      <c r="N189" s="247"/>
      <c r="O189" s="248"/>
      <c r="P189" s="248"/>
      <c r="Q189" s="248"/>
      <c r="R189" s="248"/>
      <c r="S189" s="248"/>
      <c r="T189" s="248"/>
      <c r="U189" s="248"/>
      <c r="V189" s="248"/>
      <c r="W189" s="248"/>
      <c r="X189" s="249"/>
      <c r="Y189" s="13"/>
      <c r="Z189" s="13"/>
      <c r="AA189" s="13"/>
      <c r="AB189" s="13"/>
      <c r="AC189" s="13"/>
      <c r="AD189" s="13"/>
      <c r="AE189" s="13"/>
      <c r="AT189" s="250" t="s">
        <v>178</v>
      </c>
      <c r="AU189" s="250" t="s">
        <v>88</v>
      </c>
      <c r="AV189" s="13" t="s">
        <v>88</v>
      </c>
      <c r="AW189" s="13" t="s">
        <v>5</v>
      </c>
      <c r="AX189" s="13" t="s">
        <v>82</v>
      </c>
      <c r="AY189" s="250" t="s">
        <v>167</v>
      </c>
    </row>
    <row r="190" s="2" customFormat="1" ht="24.15" customHeight="1">
      <c r="A190" s="39"/>
      <c r="B190" s="40"/>
      <c r="C190" s="220" t="s">
        <v>307</v>
      </c>
      <c r="D190" s="220" t="s">
        <v>169</v>
      </c>
      <c r="E190" s="221" t="s">
        <v>308</v>
      </c>
      <c r="F190" s="222" t="s">
        <v>309</v>
      </c>
      <c r="G190" s="223" t="s">
        <v>182</v>
      </c>
      <c r="H190" s="224">
        <v>248.40000000000001</v>
      </c>
      <c r="I190" s="225"/>
      <c r="J190" s="225"/>
      <c r="K190" s="226">
        <f>ROUND(P190*H190,2)</f>
        <v>0</v>
      </c>
      <c r="L190" s="222" t="s">
        <v>173</v>
      </c>
      <c r="M190" s="45"/>
      <c r="N190" s="227" t="s">
        <v>20</v>
      </c>
      <c r="O190" s="228" t="s">
        <v>44</v>
      </c>
      <c r="P190" s="229">
        <f>I190+J190</f>
        <v>0</v>
      </c>
      <c r="Q190" s="229">
        <f>ROUND(I190*H190,2)</f>
        <v>0</v>
      </c>
      <c r="R190" s="229">
        <f>ROUND(J190*H190,2)</f>
        <v>0</v>
      </c>
      <c r="S190" s="85"/>
      <c r="T190" s="230">
        <f>S190*H190</f>
        <v>0</v>
      </c>
      <c r="U190" s="230">
        <v>0</v>
      </c>
      <c r="V190" s="230">
        <f>U190*H190</f>
        <v>0</v>
      </c>
      <c r="W190" s="230">
        <v>0</v>
      </c>
      <c r="X190" s="231">
        <f>W190*H190</f>
        <v>0</v>
      </c>
      <c r="Y190" s="39"/>
      <c r="Z190" s="39"/>
      <c r="AA190" s="39"/>
      <c r="AB190" s="39"/>
      <c r="AC190" s="39"/>
      <c r="AD190" s="39"/>
      <c r="AE190" s="39"/>
      <c r="AR190" s="232" t="s">
        <v>174</v>
      </c>
      <c r="AT190" s="232" t="s">
        <v>169</v>
      </c>
      <c r="AU190" s="232" t="s">
        <v>88</v>
      </c>
      <c r="AY190" s="18" t="s">
        <v>167</v>
      </c>
      <c r="BE190" s="233">
        <f>IF(O190="základní",K190,0)</f>
        <v>0</v>
      </c>
      <c r="BF190" s="233">
        <f>IF(O190="snížená",K190,0)</f>
        <v>0</v>
      </c>
      <c r="BG190" s="233">
        <f>IF(O190="zákl. přenesená",K190,0)</f>
        <v>0</v>
      </c>
      <c r="BH190" s="233">
        <f>IF(O190="sníž. přenesená",K190,0)</f>
        <v>0</v>
      </c>
      <c r="BI190" s="233">
        <f>IF(O190="nulová",K190,0)</f>
        <v>0</v>
      </c>
      <c r="BJ190" s="18" t="s">
        <v>82</v>
      </c>
      <c r="BK190" s="233">
        <f>ROUND(P190*H190,2)</f>
        <v>0</v>
      </c>
      <c r="BL190" s="18" t="s">
        <v>174</v>
      </c>
      <c r="BM190" s="232" t="s">
        <v>310</v>
      </c>
    </row>
    <row r="191" s="2" customFormat="1">
      <c r="A191" s="39"/>
      <c r="B191" s="40"/>
      <c r="C191" s="41"/>
      <c r="D191" s="234" t="s">
        <v>176</v>
      </c>
      <c r="E191" s="41"/>
      <c r="F191" s="235" t="s">
        <v>311</v>
      </c>
      <c r="G191" s="41"/>
      <c r="H191" s="41"/>
      <c r="I191" s="236"/>
      <c r="J191" s="236"/>
      <c r="K191" s="41"/>
      <c r="L191" s="41"/>
      <c r="M191" s="45"/>
      <c r="N191" s="237"/>
      <c r="O191" s="238"/>
      <c r="P191" s="85"/>
      <c r="Q191" s="85"/>
      <c r="R191" s="85"/>
      <c r="S191" s="85"/>
      <c r="T191" s="85"/>
      <c r="U191" s="85"/>
      <c r="V191" s="85"/>
      <c r="W191" s="85"/>
      <c r="X191" s="86"/>
      <c r="Y191" s="39"/>
      <c r="Z191" s="39"/>
      <c r="AA191" s="39"/>
      <c r="AB191" s="39"/>
      <c r="AC191" s="39"/>
      <c r="AD191" s="39"/>
      <c r="AE191" s="39"/>
      <c r="AT191" s="18" t="s">
        <v>176</v>
      </c>
      <c r="AU191" s="18" t="s">
        <v>88</v>
      </c>
    </row>
    <row r="192" s="13" customFormat="1">
      <c r="A192" s="13"/>
      <c r="B192" s="239"/>
      <c r="C192" s="240"/>
      <c r="D192" s="241" t="s">
        <v>178</v>
      </c>
      <c r="E192" s="242" t="s">
        <v>20</v>
      </c>
      <c r="F192" s="243" t="s">
        <v>312</v>
      </c>
      <c r="G192" s="240"/>
      <c r="H192" s="244">
        <v>248.40000000000001</v>
      </c>
      <c r="I192" s="245"/>
      <c r="J192" s="245"/>
      <c r="K192" s="240"/>
      <c r="L192" s="240"/>
      <c r="M192" s="246"/>
      <c r="N192" s="247"/>
      <c r="O192" s="248"/>
      <c r="P192" s="248"/>
      <c r="Q192" s="248"/>
      <c r="R192" s="248"/>
      <c r="S192" s="248"/>
      <c r="T192" s="248"/>
      <c r="U192" s="248"/>
      <c r="V192" s="248"/>
      <c r="W192" s="248"/>
      <c r="X192" s="249"/>
      <c r="Y192" s="13"/>
      <c r="Z192" s="13"/>
      <c r="AA192" s="13"/>
      <c r="AB192" s="13"/>
      <c r="AC192" s="13"/>
      <c r="AD192" s="13"/>
      <c r="AE192" s="13"/>
      <c r="AT192" s="250" t="s">
        <v>178</v>
      </c>
      <c r="AU192" s="250" t="s">
        <v>88</v>
      </c>
      <c r="AV192" s="13" t="s">
        <v>88</v>
      </c>
      <c r="AW192" s="13" t="s">
        <v>5</v>
      </c>
      <c r="AX192" s="13" t="s">
        <v>82</v>
      </c>
      <c r="AY192" s="250" t="s">
        <v>167</v>
      </c>
    </row>
    <row r="193" s="2" customFormat="1" ht="24.15" customHeight="1">
      <c r="A193" s="39"/>
      <c r="B193" s="40"/>
      <c r="C193" s="220" t="s">
        <v>8</v>
      </c>
      <c r="D193" s="220" t="s">
        <v>169</v>
      </c>
      <c r="E193" s="221" t="s">
        <v>313</v>
      </c>
      <c r="F193" s="222" t="s">
        <v>314</v>
      </c>
      <c r="G193" s="223" t="s">
        <v>182</v>
      </c>
      <c r="H193" s="224">
        <v>524.04999999999995</v>
      </c>
      <c r="I193" s="225"/>
      <c r="J193" s="225"/>
      <c r="K193" s="226">
        <f>ROUND(P193*H193,2)</f>
        <v>0</v>
      </c>
      <c r="L193" s="222" t="s">
        <v>173</v>
      </c>
      <c r="M193" s="45"/>
      <c r="N193" s="227" t="s">
        <v>20</v>
      </c>
      <c r="O193" s="228" t="s">
        <v>44</v>
      </c>
      <c r="P193" s="229">
        <f>I193+J193</f>
        <v>0</v>
      </c>
      <c r="Q193" s="229">
        <f>ROUND(I193*H193,2)</f>
        <v>0</v>
      </c>
      <c r="R193" s="229">
        <f>ROUND(J193*H193,2)</f>
        <v>0</v>
      </c>
      <c r="S193" s="85"/>
      <c r="T193" s="230">
        <f>S193*H193</f>
        <v>0</v>
      </c>
      <c r="U193" s="230">
        <v>0</v>
      </c>
      <c r="V193" s="230">
        <f>U193*H193</f>
        <v>0</v>
      </c>
      <c r="W193" s="230">
        <v>0</v>
      </c>
      <c r="X193" s="231">
        <f>W193*H193</f>
        <v>0</v>
      </c>
      <c r="Y193" s="39"/>
      <c r="Z193" s="39"/>
      <c r="AA193" s="39"/>
      <c r="AB193" s="39"/>
      <c r="AC193" s="39"/>
      <c r="AD193" s="39"/>
      <c r="AE193" s="39"/>
      <c r="AR193" s="232" t="s">
        <v>174</v>
      </c>
      <c r="AT193" s="232" t="s">
        <v>169</v>
      </c>
      <c r="AU193" s="232" t="s">
        <v>88</v>
      </c>
      <c r="AY193" s="18" t="s">
        <v>167</v>
      </c>
      <c r="BE193" s="233">
        <f>IF(O193="základní",K193,0)</f>
        <v>0</v>
      </c>
      <c r="BF193" s="233">
        <f>IF(O193="snížená",K193,0)</f>
        <v>0</v>
      </c>
      <c r="BG193" s="233">
        <f>IF(O193="zákl. přenesená",K193,0)</f>
        <v>0</v>
      </c>
      <c r="BH193" s="233">
        <f>IF(O193="sníž. přenesená",K193,0)</f>
        <v>0</v>
      </c>
      <c r="BI193" s="233">
        <f>IF(O193="nulová",K193,0)</f>
        <v>0</v>
      </c>
      <c r="BJ193" s="18" t="s">
        <v>82</v>
      </c>
      <c r="BK193" s="233">
        <f>ROUND(P193*H193,2)</f>
        <v>0</v>
      </c>
      <c r="BL193" s="18" t="s">
        <v>174</v>
      </c>
      <c r="BM193" s="232" t="s">
        <v>315</v>
      </c>
    </row>
    <row r="194" s="2" customFormat="1">
      <c r="A194" s="39"/>
      <c r="B194" s="40"/>
      <c r="C194" s="41"/>
      <c r="D194" s="234" t="s">
        <v>176</v>
      </c>
      <c r="E194" s="41"/>
      <c r="F194" s="235" t="s">
        <v>316</v>
      </c>
      <c r="G194" s="41"/>
      <c r="H194" s="41"/>
      <c r="I194" s="236"/>
      <c r="J194" s="236"/>
      <c r="K194" s="41"/>
      <c r="L194" s="41"/>
      <c r="M194" s="45"/>
      <c r="N194" s="237"/>
      <c r="O194" s="238"/>
      <c r="P194" s="85"/>
      <c r="Q194" s="85"/>
      <c r="R194" s="85"/>
      <c r="S194" s="85"/>
      <c r="T194" s="85"/>
      <c r="U194" s="85"/>
      <c r="V194" s="85"/>
      <c r="W194" s="85"/>
      <c r="X194" s="86"/>
      <c r="Y194" s="39"/>
      <c r="Z194" s="39"/>
      <c r="AA194" s="39"/>
      <c r="AB194" s="39"/>
      <c r="AC194" s="39"/>
      <c r="AD194" s="39"/>
      <c r="AE194" s="39"/>
      <c r="AT194" s="18" t="s">
        <v>176</v>
      </c>
      <c r="AU194" s="18" t="s">
        <v>88</v>
      </c>
    </row>
    <row r="195" s="13" customFormat="1">
      <c r="A195" s="13"/>
      <c r="B195" s="239"/>
      <c r="C195" s="240"/>
      <c r="D195" s="241" t="s">
        <v>178</v>
      </c>
      <c r="E195" s="242" t="s">
        <v>20</v>
      </c>
      <c r="F195" s="243" t="s">
        <v>306</v>
      </c>
      <c r="G195" s="240"/>
      <c r="H195" s="244">
        <v>524.04999999999995</v>
      </c>
      <c r="I195" s="245"/>
      <c r="J195" s="245"/>
      <c r="K195" s="240"/>
      <c r="L195" s="240"/>
      <c r="M195" s="246"/>
      <c r="N195" s="247"/>
      <c r="O195" s="248"/>
      <c r="P195" s="248"/>
      <c r="Q195" s="248"/>
      <c r="R195" s="248"/>
      <c r="S195" s="248"/>
      <c r="T195" s="248"/>
      <c r="U195" s="248"/>
      <c r="V195" s="248"/>
      <c r="W195" s="248"/>
      <c r="X195" s="249"/>
      <c r="Y195" s="13"/>
      <c r="Z195" s="13"/>
      <c r="AA195" s="13"/>
      <c r="AB195" s="13"/>
      <c r="AC195" s="13"/>
      <c r="AD195" s="13"/>
      <c r="AE195" s="13"/>
      <c r="AT195" s="250" t="s">
        <v>178</v>
      </c>
      <c r="AU195" s="250" t="s">
        <v>88</v>
      </c>
      <c r="AV195" s="13" t="s">
        <v>88</v>
      </c>
      <c r="AW195" s="13" t="s">
        <v>5</v>
      </c>
      <c r="AX195" s="13" t="s">
        <v>82</v>
      </c>
      <c r="AY195" s="250" t="s">
        <v>167</v>
      </c>
    </row>
    <row r="196" s="2" customFormat="1" ht="24.15" customHeight="1">
      <c r="A196" s="39"/>
      <c r="B196" s="40"/>
      <c r="C196" s="272" t="s">
        <v>317</v>
      </c>
      <c r="D196" s="272" t="s">
        <v>269</v>
      </c>
      <c r="E196" s="273" t="s">
        <v>318</v>
      </c>
      <c r="F196" s="274" t="s">
        <v>319</v>
      </c>
      <c r="G196" s="275" t="s">
        <v>320</v>
      </c>
      <c r="H196" s="276">
        <v>23.173999999999999</v>
      </c>
      <c r="I196" s="277"/>
      <c r="J196" s="278"/>
      <c r="K196" s="279">
        <f>ROUND(P196*H196,2)</f>
        <v>0</v>
      </c>
      <c r="L196" s="274" t="s">
        <v>173</v>
      </c>
      <c r="M196" s="280"/>
      <c r="N196" s="281" t="s">
        <v>20</v>
      </c>
      <c r="O196" s="228" t="s">
        <v>44</v>
      </c>
      <c r="P196" s="229">
        <f>I196+J196</f>
        <v>0</v>
      </c>
      <c r="Q196" s="229">
        <f>ROUND(I196*H196,2)</f>
        <v>0</v>
      </c>
      <c r="R196" s="229">
        <f>ROUND(J196*H196,2)</f>
        <v>0</v>
      </c>
      <c r="S196" s="85"/>
      <c r="T196" s="230">
        <f>S196*H196</f>
        <v>0</v>
      </c>
      <c r="U196" s="230">
        <v>0.001</v>
      </c>
      <c r="V196" s="230">
        <f>U196*H196</f>
        <v>0.023174</v>
      </c>
      <c r="W196" s="230">
        <v>0</v>
      </c>
      <c r="X196" s="231">
        <f>W196*H196</f>
        <v>0</v>
      </c>
      <c r="Y196" s="39"/>
      <c r="Z196" s="39"/>
      <c r="AA196" s="39"/>
      <c r="AB196" s="39"/>
      <c r="AC196" s="39"/>
      <c r="AD196" s="39"/>
      <c r="AE196" s="39"/>
      <c r="AR196" s="232" t="s">
        <v>220</v>
      </c>
      <c r="AT196" s="232" t="s">
        <v>269</v>
      </c>
      <c r="AU196" s="232" t="s">
        <v>88</v>
      </c>
      <c r="AY196" s="18" t="s">
        <v>167</v>
      </c>
      <c r="BE196" s="233">
        <f>IF(O196="základní",K196,0)</f>
        <v>0</v>
      </c>
      <c r="BF196" s="233">
        <f>IF(O196="snížená",K196,0)</f>
        <v>0</v>
      </c>
      <c r="BG196" s="233">
        <f>IF(O196="zákl. přenesená",K196,0)</f>
        <v>0</v>
      </c>
      <c r="BH196" s="233">
        <f>IF(O196="sníž. přenesená",K196,0)</f>
        <v>0</v>
      </c>
      <c r="BI196" s="233">
        <f>IF(O196="nulová",K196,0)</f>
        <v>0</v>
      </c>
      <c r="BJ196" s="18" t="s">
        <v>82</v>
      </c>
      <c r="BK196" s="233">
        <f>ROUND(P196*H196,2)</f>
        <v>0</v>
      </c>
      <c r="BL196" s="18" t="s">
        <v>174</v>
      </c>
      <c r="BM196" s="232" t="s">
        <v>321</v>
      </c>
    </row>
    <row r="197" s="14" customFormat="1">
      <c r="A197" s="14"/>
      <c r="B197" s="251"/>
      <c r="C197" s="252"/>
      <c r="D197" s="241" t="s">
        <v>178</v>
      </c>
      <c r="E197" s="253" t="s">
        <v>20</v>
      </c>
      <c r="F197" s="254" t="s">
        <v>322</v>
      </c>
      <c r="G197" s="252"/>
      <c r="H197" s="253" t="s">
        <v>20</v>
      </c>
      <c r="I197" s="255"/>
      <c r="J197" s="255"/>
      <c r="K197" s="252"/>
      <c r="L197" s="252"/>
      <c r="M197" s="256"/>
      <c r="N197" s="257"/>
      <c r="O197" s="258"/>
      <c r="P197" s="258"/>
      <c r="Q197" s="258"/>
      <c r="R197" s="258"/>
      <c r="S197" s="258"/>
      <c r="T197" s="258"/>
      <c r="U197" s="258"/>
      <c r="V197" s="258"/>
      <c r="W197" s="258"/>
      <c r="X197" s="259"/>
      <c r="Y197" s="14"/>
      <c r="Z197" s="14"/>
      <c r="AA197" s="14"/>
      <c r="AB197" s="14"/>
      <c r="AC197" s="14"/>
      <c r="AD197" s="14"/>
      <c r="AE197" s="14"/>
      <c r="AT197" s="260" t="s">
        <v>178</v>
      </c>
      <c r="AU197" s="260" t="s">
        <v>88</v>
      </c>
      <c r="AV197" s="14" t="s">
        <v>82</v>
      </c>
      <c r="AW197" s="14" t="s">
        <v>5</v>
      </c>
      <c r="AX197" s="14" t="s">
        <v>75</v>
      </c>
      <c r="AY197" s="260" t="s">
        <v>167</v>
      </c>
    </row>
    <row r="198" s="13" customFormat="1">
      <c r="A198" s="13"/>
      <c r="B198" s="239"/>
      <c r="C198" s="240"/>
      <c r="D198" s="241" t="s">
        <v>178</v>
      </c>
      <c r="E198" s="242" t="s">
        <v>20</v>
      </c>
      <c r="F198" s="243" t="s">
        <v>323</v>
      </c>
      <c r="G198" s="240"/>
      <c r="H198" s="244">
        <v>23.173999999999999</v>
      </c>
      <c r="I198" s="245"/>
      <c r="J198" s="245"/>
      <c r="K198" s="240"/>
      <c r="L198" s="240"/>
      <c r="M198" s="246"/>
      <c r="N198" s="247"/>
      <c r="O198" s="248"/>
      <c r="P198" s="248"/>
      <c r="Q198" s="248"/>
      <c r="R198" s="248"/>
      <c r="S198" s="248"/>
      <c r="T198" s="248"/>
      <c r="U198" s="248"/>
      <c r="V198" s="248"/>
      <c r="W198" s="248"/>
      <c r="X198" s="249"/>
      <c r="Y198" s="13"/>
      <c r="Z198" s="13"/>
      <c r="AA198" s="13"/>
      <c r="AB198" s="13"/>
      <c r="AC198" s="13"/>
      <c r="AD198" s="13"/>
      <c r="AE198" s="13"/>
      <c r="AT198" s="250" t="s">
        <v>178</v>
      </c>
      <c r="AU198" s="250" t="s">
        <v>88</v>
      </c>
      <c r="AV198" s="13" t="s">
        <v>88</v>
      </c>
      <c r="AW198" s="13" t="s">
        <v>5</v>
      </c>
      <c r="AX198" s="13" t="s">
        <v>82</v>
      </c>
      <c r="AY198" s="250" t="s">
        <v>167</v>
      </c>
    </row>
    <row r="199" s="2" customFormat="1" ht="24.15" customHeight="1">
      <c r="A199" s="39"/>
      <c r="B199" s="40"/>
      <c r="C199" s="220" t="s">
        <v>324</v>
      </c>
      <c r="D199" s="220" t="s">
        <v>169</v>
      </c>
      <c r="E199" s="221" t="s">
        <v>325</v>
      </c>
      <c r="F199" s="222" t="s">
        <v>326</v>
      </c>
      <c r="G199" s="223" t="s">
        <v>190</v>
      </c>
      <c r="H199" s="224">
        <v>77.245000000000005</v>
      </c>
      <c r="I199" s="225"/>
      <c r="J199" s="225"/>
      <c r="K199" s="226">
        <f>ROUND(P199*H199,2)</f>
        <v>0</v>
      </c>
      <c r="L199" s="222" t="s">
        <v>173</v>
      </c>
      <c r="M199" s="45"/>
      <c r="N199" s="227" t="s">
        <v>20</v>
      </c>
      <c r="O199" s="228" t="s">
        <v>44</v>
      </c>
      <c r="P199" s="229">
        <f>I199+J199</f>
        <v>0</v>
      </c>
      <c r="Q199" s="229">
        <f>ROUND(I199*H199,2)</f>
        <v>0</v>
      </c>
      <c r="R199" s="229">
        <f>ROUND(J199*H199,2)</f>
        <v>0</v>
      </c>
      <c r="S199" s="85"/>
      <c r="T199" s="230">
        <f>S199*H199</f>
        <v>0</v>
      </c>
      <c r="U199" s="230">
        <v>0</v>
      </c>
      <c r="V199" s="230">
        <f>U199*H199</f>
        <v>0</v>
      </c>
      <c r="W199" s="230">
        <v>0</v>
      </c>
      <c r="X199" s="231">
        <f>W199*H199</f>
        <v>0</v>
      </c>
      <c r="Y199" s="39"/>
      <c r="Z199" s="39"/>
      <c r="AA199" s="39"/>
      <c r="AB199" s="39"/>
      <c r="AC199" s="39"/>
      <c r="AD199" s="39"/>
      <c r="AE199" s="39"/>
      <c r="AR199" s="232" t="s">
        <v>174</v>
      </c>
      <c r="AT199" s="232" t="s">
        <v>169</v>
      </c>
      <c r="AU199" s="232" t="s">
        <v>88</v>
      </c>
      <c r="AY199" s="18" t="s">
        <v>167</v>
      </c>
      <c r="BE199" s="233">
        <f>IF(O199="základní",K199,0)</f>
        <v>0</v>
      </c>
      <c r="BF199" s="233">
        <f>IF(O199="snížená",K199,0)</f>
        <v>0</v>
      </c>
      <c r="BG199" s="233">
        <f>IF(O199="zákl. přenesená",K199,0)</f>
        <v>0</v>
      </c>
      <c r="BH199" s="233">
        <f>IF(O199="sníž. přenesená",K199,0)</f>
        <v>0</v>
      </c>
      <c r="BI199" s="233">
        <f>IF(O199="nulová",K199,0)</f>
        <v>0</v>
      </c>
      <c r="BJ199" s="18" t="s">
        <v>82</v>
      </c>
      <c r="BK199" s="233">
        <f>ROUND(P199*H199,2)</f>
        <v>0</v>
      </c>
      <c r="BL199" s="18" t="s">
        <v>174</v>
      </c>
      <c r="BM199" s="232" t="s">
        <v>327</v>
      </c>
    </row>
    <row r="200" s="2" customFormat="1">
      <c r="A200" s="39"/>
      <c r="B200" s="40"/>
      <c r="C200" s="41"/>
      <c r="D200" s="234" t="s">
        <v>176</v>
      </c>
      <c r="E200" s="41"/>
      <c r="F200" s="235" t="s">
        <v>328</v>
      </c>
      <c r="G200" s="41"/>
      <c r="H200" s="41"/>
      <c r="I200" s="236"/>
      <c r="J200" s="236"/>
      <c r="K200" s="41"/>
      <c r="L200" s="41"/>
      <c r="M200" s="45"/>
      <c r="N200" s="237"/>
      <c r="O200" s="238"/>
      <c r="P200" s="85"/>
      <c r="Q200" s="85"/>
      <c r="R200" s="85"/>
      <c r="S200" s="85"/>
      <c r="T200" s="85"/>
      <c r="U200" s="85"/>
      <c r="V200" s="85"/>
      <c r="W200" s="85"/>
      <c r="X200" s="86"/>
      <c r="Y200" s="39"/>
      <c r="Z200" s="39"/>
      <c r="AA200" s="39"/>
      <c r="AB200" s="39"/>
      <c r="AC200" s="39"/>
      <c r="AD200" s="39"/>
      <c r="AE200" s="39"/>
      <c r="AT200" s="18" t="s">
        <v>176</v>
      </c>
      <c r="AU200" s="18" t="s">
        <v>88</v>
      </c>
    </row>
    <row r="201" s="14" customFormat="1">
      <c r="A201" s="14"/>
      <c r="B201" s="251"/>
      <c r="C201" s="252"/>
      <c r="D201" s="241" t="s">
        <v>178</v>
      </c>
      <c r="E201" s="253" t="s">
        <v>20</v>
      </c>
      <c r="F201" s="254" t="s">
        <v>329</v>
      </c>
      <c r="G201" s="252"/>
      <c r="H201" s="253" t="s">
        <v>20</v>
      </c>
      <c r="I201" s="255"/>
      <c r="J201" s="255"/>
      <c r="K201" s="252"/>
      <c r="L201" s="252"/>
      <c r="M201" s="256"/>
      <c r="N201" s="257"/>
      <c r="O201" s="258"/>
      <c r="P201" s="258"/>
      <c r="Q201" s="258"/>
      <c r="R201" s="258"/>
      <c r="S201" s="258"/>
      <c r="T201" s="258"/>
      <c r="U201" s="258"/>
      <c r="V201" s="258"/>
      <c r="W201" s="258"/>
      <c r="X201" s="259"/>
      <c r="Y201" s="14"/>
      <c r="Z201" s="14"/>
      <c r="AA201" s="14"/>
      <c r="AB201" s="14"/>
      <c r="AC201" s="14"/>
      <c r="AD201" s="14"/>
      <c r="AE201" s="14"/>
      <c r="AT201" s="260" t="s">
        <v>178</v>
      </c>
      <c r="AU201" s="260" t="s">
        <v>88</v>
      </c>
      <c r="AV201" s="14" t="s">
        <v>82</v>
      </c>
      <c r="AW201" s="14" t="s">
        <v>5</v>
      </c>
      <c r="AX201" s="14" t="s">
        <v>75</v>
      </c>
      <c r="AY201" s="260" t="s">
        <v>167</v>
      </c>
    </row>
    <row r="202" s="13" customFormat="1">
      <c r="A202" s="13"/>
      <c r="B202" s="239"/>
      <c r="C202" s="240"/>
      <c r="D202" s="241" t="s">
        <v>178</v>
      </c>
      <c r="E202" s="242" t="s">
        <v>20</v>
      </c>
      <c r="F202" s="243" t="s">
        <v>330</v>
      </c>
      <c r="G202" s="240"/>
      <c r="H202" s="244">
        <v>77.245000000000005</v>
      </c>
      <c r="I202" s="245"/>
      <c r="J202" s="245"/>
      <c r="K202" s="240"/>
      <c r="L202" s="240"/>
      <c r="M202" s="246"/>
      <c r="N202" s="247"/>
      <c r="O202" s="248"/>
      <c r="P202" s="248"/>
      <c r="Q202" s="248"/>
      <c r="R202" s="248"/>
      <c r="S202" s="248"/>
      <c r="T202" s="248"/>
      <c r="U202" s="248"/>
      <c r="V202" s="248"/>
      <c r="W202" s="248"/>
      <c r="X202" s="249"/>
      <c r="Y202" s="13"/>
      <c r="Z202" s="13"/>
      <c r="AA202" s="13"/>
      <c r="AB202" s="13"/>
      <c r="AC202" s="13"/>
      <c r="AD202" s="13"/>
      <c r="AE202" s="13"/>
      <c r="AT202" s="250" t="s">
        <v>178</v>
      </c>
      <c r="AU202" s="250" t="s">
        <v>88</v>
      </c>
      <c r="AV202" s="13" t="s">
        <v>88</v>
      </c>
      <c r="AW202" s="13" t="s">
        <v>5</v>
      </c>
      <c r="AX202" s="13" t="s">
        <v>82</v>
      </c>
      <c r="AY202" s="250" t="s">
        <v>167</v>
      </c>
    </row>
    <row r="203" s="2" customFormat="1" ht="24.15" customHeight="1">
      <c r="A203" s="39"/>
      <c r="B203" s="40"/>
      <c r="C203" s="220" t="s">
        <v>331</v>
      </c>
      <c r="D203" s="220" t="s">
        <v>169</v>
      </c>
      <c r="E203" s="221" t="s">
        <v>332</v>
      </c>
      <c r="F203" s="222" t="s">
        <v>333</v>
      </c>
      <c r="G203" s="223" t="s">
        <v>182</v>
      </c>
      <c r="H203" s="224">
        <v>248.40000000000001</v>
      </c>
      <c r="I203" s="225"/>
      <c r="J203" s="225"/>
      <c r="K203" s="226">
        <f>ROUND(P203*H203,2)</f>
        <v>0</v>
      </c>
      <c r="L203" s="222" t="s">
        <v>173</v>
      </c>
      <c r="M203" s="45"/>
      <c r="N203" s="227" t="s">
        <v>20</v>
      </c>
      <c r="O203" s="228" t="s">
        <v>44</v>
      </c>
      <c r="P203" s="229">
        <f>I203+J203</f>
        <v>0</v>
      </c>
      <c r="Q203" s="229">
        <f>ROUND(I203*H203,2)</f>
        <v>0</v>
      </c>
      <c r="R203" s="229">
        <f>ROUND(J203*H203,2)</f>
        <v>0</v>
      </c>
      <c r="S203" s="85"/>
      <c r="T203" s="230">
        <f>S203*H203</f>
        <v>0</v>
      </c>
      <c r="U203" s="230">
        <v>0</v>
      </c>
      <c r="V203" s="230">
        <f>U203*H203</f>
        <v>0</v>
      </c>
      <c r="W203" s="230">
        <v>0</v>
      </c>
      <c r="X203" s="231">
        <f>W203*H203</f>
        <v>0</v>
      </c>
      <c r="Y203" s="39"/>
      <c r="Z203" s="39"/>
      <c r="AA203" s="39"/>
      <c r="AB203" s="39"/>
      <c r="AC203" s="39"/>
      <c r="AD203" s="39"/>
      <c r="AE203" s="39"/>
      <c r="AR203" s="232" t="s">
        <v>174</v>
      </c>
      <c r="AT203" s="232" t="s">
        <v>169</v>
      </c>
      <c r="AU203" s="232" t="s">
        <v>88</v>
      </c>
      <c r="AY203" s="18" t="s">
        <v>167</v>
      </c>
      <c r="BE203" s="233">
        <f>IF(O203="základní",K203,0)</f>
        <v>0</v>
      </c>
      <c r="BF203" s="233">
        <f>IF(O203="snížená",K203,0)</f>
        <v>0</v>
      </c>
      <c r="BG203" s="233">
        <f>IF(O203="zákl. přenesená",K203,0)</f>
        <v>0</v>
      </c>
      <c r="BH203" s="233">
        <f>IF(O203="sníž. přenesená",K203,0)</f>
        <v>0</v>
      </c>
      <c r="BI203" s="233">
        <f>IF(O203="nulová",K203,0)</f>
        <v>0</v>
      </c>
      <c r="BJ203" s="18" t="s">
        <v>82</v>
      </c>
      <c r="BK203" s="233">
        <f>ROUND(P203*H203,2)</f>
        <v>0</v>
      </c>
      <c r="BL203" s="18" t="s">
        <v>174</v>
      </c>
      <c r="BM203" s="232" t="s">
        <v>334</v>
      </c>
    </row>
    <row r="204" s="2" customFormat="1">
      <c r="A204" s="39"/>
      <c r="B204" s="40"/>
      <c r="C204" s="41"/>
      <c r="D204" s="234" t="s">
        <v>176</v>
      </c>
      <c r="E204" s="41"/>
      <c r="F204" s="235" t="s">
        <v>335</v>
      </c>
      <c r="G204" s="41"/>
      <c r="H204" s="41"/>
      <c r="I204" s="236"/>
      <c r="J204" s="236"/>
      <c r="K204" s="41"/>
      <c r="L204" s="41"/>
      <c r="M204" s="45"/>
      <c r="N204" s="237"/>
      <c r="O204" s="238"/>
      <c r="P204" s="85"/>
      <c r="Q204" s="85"/>
      <c r="R204" s="85"/>
      <c r="S204" s="85"/>
      <c r="T204" s="85"/>
      <c r="U204" s="85"/>
      <c r="V204" s="85"/>
      <c r="W204" s="85"/>
      <c r="X204" s="86"/>
      <c r="Y204" s="39"/>
      <c r="Z204" s="39"/>
      <c r="AA204" s="39"/>
      <c r="AB204" s="39"/>
      <c r="AC204" s="39"/>
      <c r="AD204" s="39"/>
      <c r="AE204" s="39"/>
      <c r="AT204" s="18" t="s">
        <v>176</v>
      </c>
      <c r="AU204" s="18" t="s">
        <v>88</v>
      </c>
    </row>
    <row r="205" s="13" customFormat="1">
      <c r="A205" s="13"/>
      <c r="B205" s="239"/>
      <c r="C205" s="240"/>
      <c r="D205" s="241" t="s">
        <v>178</v>
      </c>
      <c r="E205" s="242" t="s">
        <v>20</v>
      </c>
      <c r="F205" s="243" t="s">
        <v>336</v>
      </c>
      <c r="G205" s="240"/>
      <c r="H205" s="244">
        <v>248.40000000000001</v>
      </c>
      <c r="I205" s="245"/>
      <c r="J205" s="245"/>
      <c r="K205" s="240"/>
      <c r="L205" s="240"/>
      <c r="M205" s="246"/>
      <c r="N205" s="247"/>
      <c r="O205" s="248"/>
      <c r="P205" s="248"/>
      <c r="Q205" s="248"/>
      <c r="R205" s="248"/>
      <c r="S205" s="248"/>
      <c r="T205" s="248"/>
      <c r="U205" s="248"/>
      <c r="V205" s="248"/>
      <c r="W205" s="248"/>
      <c r="X205" s="249"/>
      <c r="Y205" s="13"/>
      <c r="Z205" s="13"/>
      <c r="AA205" s="13"/>
      <c r="AB205" s="13"/>
      <c r="AC205" s="13"/>
      <c r="AD205" s="13"/>
      <c r="AE205" s="13"/>
      <c r="AT205" s="250" t="s">
        <v>178</v>
      </c>
      <c r="AU205" s="250" t="s">
        <v>88</v>
      </c>
      <c r="AV205" s="13" t="s">
        <v>88</v>
      </c>
      <c r="AW205" s="13" t="s">
        <v>5</v>
      </c>
      <c r="AX205" s="13" t="s">
        <v>82</v>
      </c>
      <c r="AY205" s="250" t="s">
        <v>167</v>
      </c>
    </row>
    <row r="206" s="2" customFormat="1" ht="24.15" customHeight="1">
      <c r="A206" s="39"/>
      <c r="B206" s="40"/>
      <c r="C206" s="220" t="s">
        <v>337</v>
      </c>
      <c r="D206" s="220" t="s">
        <v>169</v>
      </c>
      <c r="E206" s="221" t="s">
        <v>338</v>
      </c>
      <c r="F206" s="222" t="s">
        <v>339</v>
      </c>
      <c r="G206" s="223" t="s">
        <v>182</v>
      </c>
      <c r="H206" s="224">
        <v>3043.0999999999999</v>
      </c>
      <c r="I206" s="225"/>
      <c r="J206" s="225"/>
      <c r="K206" s="226">
        <f>ROUND(P206*H206,2)</f>
        <v>0</v>
      </c>
      <c r="L206" s="222" t="s">
        <v>173</v>
      </c>
      <c r="M206" s="45"/>
      <c r="N206" s="227" t="s">
        <v>20</v>
      </c>
      <c r="O206" s="228" t="s">
        <v>44</v>
      </c>
      <c r="P206" s="229">
        <f>I206+J206</f>
        <v>0</v>
      </c>
      <c r="Q206" s="229">
        <f>ROUND(I206*H206,2)</f>
        <v>0</v>
      </c>
      <c r="R206" s="229">
        <f>ROUND(J206*H206,2)</f>
        <v>0</v>
      </c>
      <c r="S206" s="85"/>
      <c r="T206" s="230">
        <f>S206*H206</f>
        <v>0</v>
      </c>
      <c r="U206" s="230">
        <v>0</v>
      </c>
      <c r="V206" s="230">
        <f>U206*H206</f>
        <v>0</v>
      </c>
      <c r="W206" s="230">
        <v>0</v>
      </c>
      <c r="X206" s="231">
        <f>W206*H206</f>
        <v>0</v>
      </c>
      <c r="Y206" s="39"/>
      <c r="Z206" s="39"/>
      <c r="AA206" s="39"/>
      <c r="AB206" s="39"/>
      <c r="AC206" s="39"/>
      <c r="AD206" s="39"/>
      <c r="AE206" s="39"/>
      <c r="AR206" s="232" t="s">
        <v>174</v>
      </c>
      <c r="AT206" s="232" t="s">
        <v>169</v>
      </c>
      <c r="AU206" s="232" t="s">
        <v>88</v>
      </c>
      <c r="AY206" s="18" t="s">
        <v>167</v>
      </c>
      <c r="BE206" s="233">
        <f>IF(O206="základní",K206,0)</f>
        <v>0</v>
      </c>
      <c r="BF206" s="233">
        <f>IF(O206="snížená",K206,0)</f>
        <v>0</v>
      </c>
      <c r="BG206" s="233">
        <f>IF(O206="zákl. přenesená",K206,0)</f>
        <v>0</v>
      </c>
      <c r="BH206" s="233">
        <f>IF(O206="sníž. přenesená",K206,0)</f>
        <v>0</v>
      </c>
      <c r="BI206" s="233">
        <f>IF(O206="nulová",K206,0)</f>
        <v>0</v>
      </c>
      <c r="BJ206" s="18" t="s">
        <v>82</v>
      </c>
      <c r="BK206" s="233">
        <f>ROUND(P206*H206,2)</f>
        <v>0</v>
      </c>
      <c r="BL206" s="18" t="s">
        <v>174</v>
      </c>
      <c r="BM206" s="232" t="s">
        <v>340</v>
      </c>
    </row>
    <row r="207" s="2" customFormat="1">
      <c r="A207" s="39"/>
      <c r="B207" s="40"/>
      <c r="C207" s="41"/>
      <c r="D207" s="234" t="s">
        <v>176</v>
      </c>
      <c r="E207" s="41"/>
      <c r="F207" s="235" t="s">
        <v>341</v>
      </c>
      <c r="G207" s="41"/>
      <c r="H207" s="41"/>
      <c r="I207" s="236"/>
      <c r="J207" s="236"/>
      <c r="K207" s="41"/>
      <c r="L207" s="41"/>
      <c r="M207" s="45"/>
      <c r="N207" s="237"/>
      <c r="O207" s="238"/>
      <c r="P207" s="85"/>
      <c r="Q207" s="85"/>
      <c r="R207" s="85"/>
      <c r="S207" s="85"/>
      <c r="T207" s="85"/>
      <c r="U207" s="85"/>
      <c r="V207" s="85"/>
      <c r="W207" s="85"/>
      <c r="X207" s="86"/>
      <c r="Y207" s="39"/>
      <c r="Z207" s="39"/>
      <c r="AA207" s="39"/>
      <c r="AB207" s="39"/>
      <c r="AC207" s="39"/>
      <c r="AD207" s="39"/>
      <c r="AE207" s="39"/>
      <c r="AT207" s="18" t="s">
        <v>176</v>
      </c>
      <c r="AU207" s="18" t="s">
        <v>88</v>
      </c>
    </row>
    <row r="208" s="13" customFormat="1">
      <c r="A208" s="13"/>
      <c r="B208" s="239"/>
      <c r="C208" s="240"/>
      <c r="D208" s="241" t="s">
        <v>178</v>
      </c>
      <c r="E208" s="242" t="s">
        <v>20</v>
      </c>
      <c r="F208" s="243" t="s">
        <v>342</v>
      </c>
      <c r="G208" s="240"/>
      <c r="H208" s="244">
        <v>2639.4000000000001</v>
      </c>
      <c r="I208" s="245"/>
      <c r="J208" s="245"/>
      <c r="K208" s="240"/>
      <c r="L208" s="240"/>
      <c r="M208" s="246"/>
      <c r="N208" s="247"/>
      <c r="O208" s="248"/>
      <c r="P208" s="248"/>
      <c r="Q208" s="248"/>
      <c r="R208" s="248"/>
      <c r="S208" s="248"/>
      <c r="T208" s="248"/>
      <c r="U208" s="248"/>
      <c r="V208" s="248"/>
      <c r="W208" s="248"/>
      <c r="X208" s="249"/>
      <c r="Y208" s="13"/>
      <c r="Z208" s="13"/>
      <c r="AA208" s="13"/>
      <c r="AB208" s="13"/>
      <c r="AC208" s="13"/>
      <c r="AD208" s="13"/>
      <c r="AE208" s="13"/>
      <c r="AT208" s="250" t="s">
        <v>178</v>
      </c>
      <c r="AU208" s="250" t="s">
        <v>88</v>
      </c>
      <c r="AV208" s="13" t="s">
        <v>88</v>
      </c>
      <c r="AW208" s="13" t="s">
        <v>5</v>
      </c>
      <c r="AX208" s="13" t="s">
        <v>75</v>
      </c>
      <c r="AY208" s="250" t="s">
        <v>167</v>
      </c>
    </row>
    <row r="209" s="13" customFormat="1">
      <c r="A209" s="13"/>
      <c r="B209" s="239"/>
      <c r="C209" s="240"/>
      <c r="D209" s="241" t="s">
        <v>178</v>
      </c>
      <c r="E209" s="242" t="s">
        <v>20</v>
      </c>
      <c r="F209" s="243" t="s">
        <v>343</v>
      </c>
      <c r="G209" s="240"/>
      <c r="H209" s="244">
        <v>403.69999999999999</v>
      </c>
      <c r="I209" s="245"/>
      <c r="J209" s="245"/>
      <c r="K209" s="240"/>
      <c r="L209" s="240"/>
      <c r="M209" s="246"/>
      <c r="N209" s="247"/>
      <c r="O209" s="248"/>
      <c r="P209" s="248"/>
      <c r="Q209" s="248"/>
      <c r="R209" s="248"/>
      <c r="S209" s="248"/>
      <c r="T209" s="248"/>
      <c r="U209" s="248"/>
      <c r="V209" s="248"/>
      <c r="W209" s="248"/>
      <c r="X209" s="249"/>
      <c r="Y209" s="13"/>
      <c r="Z209" s="13"/>
      <c r="AA209" s="13"/>
      <c r="AB209" s="13"/>
      <c r="AC209" s="13"/>
      <c r="AD209" s="13"/>
      <c r="AE209" s="13"/>
      <c r="AT209" s="250" t="s">
        <v>178</v>
      </c>
      <c r="AU209" s="250" t="s">
        <v>88</v>
      </c>
      <c r="AV209" s="13" t="s">
        <v>88</v>
      </c>
      <c r="AW209" s="13" t="s">
        <v>5</v>
      </c>
      <c r="AX209" s="13" t="s">
        <v>75</v>
      </c>
      <c r="AY209" s="250" t="s">
        <v>167</v>
      </c>
    </row>
    <row r="210" s="15" customFormat="1">
      <c r="A210" s="15"/>
      <c r="B210" s="261"/>
      <c r="C210" s="262"/>
      <c r="D210" s="241" t="s">
        <v>178</v>
      </c>
      <c r="E210" s="263" t="s">
        <v>20</v>
      </c>
      <c r="F210" s="264" t="s">
        <v>239</v>
      </c>
      <c r="G210" s="262"/>
      <c r="H210" s="265">
        <v>3043.0999999999999</v>
      </c>
      <c r="I210" s="266"/>
      <c r="J210" s="266"/>
      <c r="K210" s="262"/>
      <c r="L210" s="262"/>
      <c r="M210" s="267"/>
      <c r="N210" s="268"/>
      <c r="O210" s="269"/>
      <c r="P210" s="269"/>
      <c r="Q210" s="269"/>
      <c r="R210" s="269"/>
      <c r="S210" s="269"/>
      <c r="T210" s="269"/>
      <c r="U210" s="269"/>
      <c r="V210" s="269"/>
      <c r="W210" s="269"/>
      <c r="X210" s="270"/>
      <c r="Y210" s="15"/>
      <c r="Z210" s="15"/>
      <c r="AA210" s="15"/>
      <c r="AB210" s="15"/>
      <c r="AC210" s="15"/>
      <c r="AD210" s="15"/>
      <c r="AE210" s="15"/>
      <c r="AT210" s="271" t="s">
        <v>178</v>
      </c>
      <c r="AU210" s="271" t="s">
        <v>88</v>
      </c>
      <c r="AV210" s="15" t="s">
        <v>174</v>
      </c>
      <c r="AW210" s="15" t="s">
        <v>5</v>
      </c>
      <c r="AX210" s="15" t="s">
        <v>82</v>
      </c>
      <c r="AY210" s="271" t="s">
        <v>167</v>
      </c>
    </row>
    <row r="211" s="12" customFormat="1" ht="22.8" customHeight="1">
      <c r="A211" s="12"/>
      <c r="B211" s="203"/>
      <c r="C211" s="204"/>
      <c r="D211" s="205" t="s">
        <v>74</v>
      </c>
      <c r="E211" s="218" t="s">
        <v>88</v>
      </c>
      <c r="F211" s="218" t="s">
        <v>344</v>
      </c>
      <c r="G211" s="204"/>
      <c r="H211" s="204"/>
      <c r="I211" s="207"/>
      <c r="J211" s="207"/>
      <c r="K211" s="219">
        <f>BK211</f>
        <v>0</v>
      </c>
      <c r="L211" s="204"/>
      <c r="M211" s="209"/>
      <c r="N211" s="210"/>
      <c r="O211" s="211"/>
      <c r="P211" s="211"/>
      <c r="Q211" s="212">
        <f>SUM(Q212:Q222)</f>
        <v>0</v>
      </c>
      <c r="R211" s="212">
        <f>SUM(R212:R222)</f>
        <v>0</v>
      </c>
      <c r="S211" s="211"/>
      <c r="T211" s="213">
        <f>SUM(T212:T222)</f>
        <v>0</v>
      </c>
      <c r="U211" s="211"/>
      <c r="V211" s="213">
        <f>SUM(V212:V222)</f>
        <v>23.846385000000001</v>
      </c>
      <c r="W211" s="211"/>
      <c r="X211" s="214">
        <f>SUM(X212:X222)</f>
        <v>0</v>
      </c>
      <c r="Y211" s="12"/>
      <c r="Z211" s="12"/>
      <c r="AA211" s="12"/>
      <c r="AB211" s="12"/>
      <c r="AC211" s="12"/>
      <c r="AD211" s="12"/>
      <c r="AE211" s="12"/>
      <c r="AR211" s="215" t="s">
        <v>82</v>
      </c>
      <c r="AT211" s="216" t="s">
        <v>74</v>
      </c>
      <c r="AU211" s="216" t="s">
        <v>82</v>
      </c>
      <c r="AY211" s="215" t="s">
        <v>167</v>
      </c>
      <c r="BK211" s="217">
        <f>SUM(BK212:BK222)</f>
        <v>0</v>
      </c>
    </row>
    <row r="212" s="2" customFormat="1" ht="24.15" customHeight="1">
      <c r="A212" s="39"/>
      <c r="B212" s="40"/>
      <c r="C212" s="220" t="s">
        <v>345</v>
      </c>
      <c r="D212" s="220" t="s">
        <v>169</v>
      </c>
      <c r="E212" s="221" t="s">
        <v>346</v>
      </c>
      <c r="F212" s="222" t="s">
        <v>347</v>
      </c>
      <c r="G212" s="223" t="s">
        <v>190</v>
      </c>
      <c r="H212" s="224">
        <v>29.125</v>
      </c>
      <c r="I212" s="225"/>
      <c r="J212" s="225"/>
      <c r="K212" s="226">
        <f>ROUND(P212*H212,2)</f>
        <v>0</v>
      </c>
      <c r="L212" s="222" t="s">
        <v>173</v>
      </c>
      <c r="M212" s="45"/>
      <c r="N212" s="227" t="s">
        <v>20</v>
      </c>
      <c r="O212" s="228" t="s">
        <v>44</v>
      </c>
      <c r="P212" s="229">
        <f>I212+J212</f>
        <v>0</v>
      </c>
      <c r="Q212" s="229">
        <f>ROUND(I212*H212,2)</f>
        <v>0</v>
      </c>
      <c r="R212" s="229">
        <f>ROUND(J212*H212,2)</f>
        <v>0</v>
      </c>
      <c r="S212" s="85"/>
      <c r="T212" s="230">
        <f>S212*H212</f>
        <v>0</v>
      </c>
      <c r="U212" s="230">
        <v>0</v>
      </c>
      <c r="V212" s="230">
        <f>U212*H212</f>
        <v>0</v>
      </c>
      <c r="W212" s="230">
        <v>0</v>
      </c>
      <c r="X212" s="231">
        <f>W212*H212</f>
        <v>0</v>
      </c>
      <c r="Y212" s="39"/>
      <c r="Z212" s="39"/>
      <c r="AA212" s="39"/>
      <c r="AB212" s="39"/>
      <c r="AC212" s="39"/>
      <c r="AD212" s="39"/>
      <c r="AE212" s="39"/>
      <c r="AR212" s="232" t="s">
        <v>174</v>
      </c>
      <c r="AT212" s="232" t="s">
        <v>169</v>
      </c>
      <c r="AU212" s="232" t="s">
        <v>88</v>
      </c>
      <c r="AY212" s="18" t="s">
        <v>167</v>
      </c>
      <c r="BE212" s="233">
        <f>IF(O212="základní",K212,0)</f>
        <v>0</v>
      </c>
      <c r="BF212" s="233">
        <f>IF(O212="snížená",K212,0)</f>
        <v>0</v>
      </c>
      <c r="BG212" s="233">
        <f>IF(O212="zákl. přenesená",K212,0)</f>
        <v>0</v>
      </c>
      <c r="BH212" s="233">
        <f>IF(O212="sníž. přenesená",K212,0)</f>
        <v>0</v>
      </c>
      <c r="BI212" s="233">
        <f>IF(O212="nulová",K212,0)</f>
        <v>0</v>
      </c>
      <c r="BJ212" s="18" t="s">
        <v>82</v>
      </c>
      <c r="BK212" s="233">
        <f>ROUND(P212*H212,2)</f>
        <v>0</v>
      </c>
      <c r="BL212" s="18" t="s">
        <v>174</v>
      </c>
      <c r="BM212" s="232" t="s">
        <v>348</v>
      </c>
    </row>
    <row r="213" s="2" customFormat="1">
      <c r="A213" s="39"/>
      <c r="B213" s="40"/>
      <c r="C213" s="41"/>
      <c r="D213" s="234" t="s">
        <v>176</v>
      </c>
      <c r="E213" s="41"/>
      <c r="F213" s="235" t="s">
        <v>349</v>
      </c>
      <c r="G213" s="41"/>
      <c r="H213" s="41"/>
      <c r="I213" s="236"/>
      <c r="J213" s="236"/>
      <c r="K213" s="41"/>
      <c r="L213" s="41"/>
      <c r="M213" s="45"/>
      <c r="N213" s="237"/>
      <c r="O213" s="238"/>
      <c r="P213" s="85"/>
      <c r="Q213" s="85"/>
      <c r="R213" s="85"/>
      <c r="S213" s="85"/>
      <c r="T213" s="85"/>
      <c r="U213" s="85"/>
      <c r="V213" s="85"/>
      <c r="W213" s="85"/>
      <c r="X213" s="86"/>
      <c r="Y213" s="39"/>
      <c r="Z213" s="39"/>
      <c r="AA213" s="39"/>
      <c r="AB213" s="39"/>
      <c r="AC213" s="39"/>
      <c r="AD213" s="39"/>
      <c r="AE213" s="39"/>
      <c r="AT213" s="18" t="s">
        <v>176</v>
      </c>
      <c r="AU213" s="18" t="s">
        <v>88</v>
      </c>
    </row>
    <row r="214" s="14" customFormat="1">
      <c r="A214" s="14"/>
      <c r="B214" s="251"/>
      <c r="C214" s="252"/>
      <c r="D214" s="241" t="s">
        <v>178</v>
      </c>
      <c r="E214" s="253" t="s">
        <v>20</v>
      </c>
      <c r="F214" s="254" t="s">
        <v>350</v>
      </c>
      <c r="G214" s="252"/>
      <c r="H214" s="253" t="s">
        <v>20</v>
      </c>
      <c r="I214" s="255"/>
      <c r="J214" s="255"/>
      <c r="K214" s="252"/>
      <c r="L214" s="252"/>
      <c r="M214" s="256"/>
      <c r="N214" s="257"/>
      <c r="O214" s="258"/>
      <c r="P214" s="258"/>
      <c r="Q214" s="258"/>
      <c r="R214" s="258"/>
      <c r="S214" s="258"/>
      <c r="T214" s="258"/>
      <c r="U214" s="258"/>
      <c r="V214" s="258"/>
      <c r="W214" s="258"/>
      <c r="X214" s="259"/>
      <c r="Y214" s="14"/>
      <c r="Z214" s="14"/>
      <c r="AA214" s="14"/>
      <c r="AB214" s="14"/>
      <c r="AC214" s="14"/>
      <c r="AD214" s="14"/>
      <c r="AE214" s="14"/>
      <c r="AT214" s="260" t="s">
        <v>178</v>
      </c>
      <c r="AU214" s="260" t="s">
        <v>88</v>
      </c>
      <c r="AV214" s="14" t="s">
        <v>82</v>
      </c>
      <c r="AW214" s="14" t="s">
        <v>5</v>
      </c>
      <c r="AX214" s="14" t="s">
        <v>75</v>
      </c>
      <c r="AY214" s="260" t="s">
        <v>167</v>
      </c>
    </row>
    <row r="215" s="13" customFormat="1">
      <c r="A215" s="13"/>
      <c r="B215" s="239"/>
      <c r="C215" s="240"/>
      <c r="D215" s="241" t="s">
        <v>178</v>
      </c>
      <c r="E215" s="242" t="s">
        <v>20</v>
      </c>
      <c r="F215" s="243" t="s">
        <v>351</v>
      </c>
      <c r="G215" s="240"/>
      <c r="H215" s="244">
        <v>40.774999999999999</v>
      </c>
      <c r="I215" s="245"/>
      <c r="J215" s="245"/>
      <c r="K215" s="240"/>
      <c r="L215" s="240"/>
      <c r="M215" s="246"/>
      <c r="N215" s="247"/>
      <c r="O215" s="248"/>
      <c r="P215" s="248"/>
      <c r="Q215" s="248"/>
      <c r="R215" s="248"/>
      <c r="S215" s="248"/>
      <c r="T215" s="248"/>
      <c r="U215" s="248"/>
      <c r="V215" s="248"/>
      <c r="W215" s="248"/>
      <c r="X215" s="249"/>
      <c r="Y215" s="13"/>
      <c r="Z215" s="13"/>
      <c r="AA215" s="13"/>
      <c r="AB215" s="13"/>
      <c r="AC215" s="13"/>
      <c r="AD215" s="13"/>
      <c r="AE215" s="13"/>
      <c r="AT215" s="250" t="s">
        <v>178</v>
      </c>
      <c r="AU215" s="250" t="s">
        <v>88</v>
      </c>
      <c r="AV215" s="13" t="s">
        <v>88</v>
      </c>
      <c r="AW215" s="13" t="s">
        <v>5</v>
      </c>
      <c r="AX215" s="13" t="s">
        <v>75</v>
      </c>
      <c r="AY215" s="250" t="s">
        <v>167</v>
      </c>
    </row>
    <row r="216" s="14" customFormat="1">
      <c r="A216" s="14"/>
      <c r="B216" s="251"/>
      <c r="C216" s="252"/>
      <c r="D216" s="241" t="s">
        <v>178</v>
      </c>
      <c r="E216" s="253" t="s">
        <v>20</v>
      </c>
      <c r="F216" s="254" t="s">
        <v>352</v>
      </c>
      <c r="G216" s="252"/>
      <c r="H216" s="253" t="s">
        <v>20</v>
      </c>
      <c r="I216" s="255"/>
      <c r="J216" s="255"/>
      <c r="K216" s="252"/>
      <c r="L216" s="252"/>
      <c r="M216" s="256"/>
      <c r="N216" s="257"/>
      <c r="O216" s="258"/>
      <c r="P216" s="258"/>
      <c r="Q216" s="258"/>
      <c r="R216" s="258"/>
      <c r="S216" s="258"/>
      <c r="T216" s="258"/>
      <c r="U216" s="258"/>
      <c r="V216" s="258"/>
      <c r="W216" s="258"/>
      <c r="X216" s="259"/>
      <c r="Y216" s="14"/>
      <c r="Z216" s="14"/>
      <c r="AA216" s="14"/>
      <c r="AB216" s="14"/>
      <c r="AC216" s="14"/>
      <c r="AD216" s="14"/>
      <c r="AE216" s="14"/>
      <c r="AT216" s="260" t="s">
        <v>178</v>
      </c>
      <c r="AU216" s="260" t="s">
        <v>88</v>
      </c>
      <c r="AV216" s="14" t="s">
        <v>82</v>
      </c>
      <c r="AW216" s="14" t="s">
        <v>5</v>
      </c>
      <c r="AX216" s="14" t="s">
        <v>75</v>
      </c>
      <c r="AY216" s="260" t="s">
        <v>167</v>
      </c>
    </row>
    <row r="217" s="13" customFormat="1">
      <c r="A217" s="13"/>
      <c r="B217" s="239"/>
      <c r="C217" s="240"/>
      <c r="D217" s="241" t="s">
        <v>178</v>
      </c>
      <c r="E217" s="242" t="s">
        <v>20</v>
      </c>
      <c r="F217" s="243" t="s">
        <v>353</v>
      </c>
      <c r="G217" s="240"/>
      <c r="H217" s="244">
        <v>-11.65</v>
      </c>
      <c r="I217" s="245"/>
      <c r="J217" s="245"/>
      <c r="K217" s="240"/>
      <c r="L217" s="240"/>
      <c r="M217" s="246"/>
      <c r="N217" s="247"/>
      <c r="O217" s="248"/>
      <c r="P217" s="248"/>
      <c r="Q217" s="248"/>
      <c r="R217" s="248"/>
      <c r="S217" s="248"/>
      <c r="T217" s="248"/>
      <c r="U217" s="248"/>
      <c r="V217" s="248"/>
      <c r="W217" s="248"/>
      <c r="X217" s="249"/>
      <c r="Y217" s="13"/>
      <c r="Z217" s="13"/>
      <c r="AA217" s="13"/>
      <c r="AB217" s="13"/>
      <c r="AC217" s="13"/>
      <c r="AD217" s="13"/>
      <c r="AE217" s="13"/>
      <c r="AT217" s="250" t="s">
        <v>178</v>
      </c>
      <c r="AU217" s="250" t="s">
        <v>88</v>
      </c>
      <c r="AV217" s="13" t="s">
        <v>88</v>
      </c>
      <c r="AW217" s="13" t="s">
        <v>5</v>
      </c>
      <c r="AX217" s="13" t="s">
        <v>75</v>
      </c>
      <c r="AY217" s="250" t="s">
        <v>167</v>
      </c>
    </row>
    <row r="218" s="15" customFormat="1">
      <c r="A218" s="15"/>
      <c r="B218" s="261"/>
      <c r="C218" s="262"/>
      <c r="D218" s="241" t="s">
        <v>178</v>
      </c>
      <c r="E218" s="263" t="s">
        <v>20</v>
      </c>
      <c r="F218" s="264" t="s">
        <v>239</v>
      </c>
      <c r="G218" s="262"/>
      <c r="H218" s="265">
        <v>29.125</v>
      </c>
      <c r="I218" s="266"/>
      <c r="J218" s="266"/>
      <c r="K218" s="262"/>
      <c r="L218" s="262"/>
      <c r="M218" s="267"/>
      <c r="N218" s="268"/>
      <c r="O218" s="269"/>
      <c r="P218" s="269"/>
      <c r="Q218" s="269"/>
      <c r="R218" s="269"/>
      <c r="S218" s="269"/>
      <c r="T218" s="269"/>
      <c r="U218" s="269"/>
      <c r="V218" s="269"/>
      <c r="W218" s="269"/>
      <c r="X218" s="270"/>
      <c r="Y218" s="15"/>
      <c r="Z218" s="15"/>
      <c r="AA218" s="15"/>
      <c r="AB218" s="15"/>
      <c r="AC218" s="15"/>
      <c r="AD218" s="15"/>
      <c r="AE218" s="15"/>
      <c r="AT218" s="271" t="s">
        <v>178</v>
      </c>
      <c r="AU218" s="271" t="s">
        <v>88</v>
      </c>
      <c r="AV218" s="15" t="s">
        <v>174</v>
      </c>
      <c r="AW218" s="15" t="s">
        <v>5</v>
      </c>
      <c r="AX218" s="15" t="s">
        <v>82</v>
      </c>
      <c r="AY218" s="271" t="s">
        <v>167</v>
      </c>
    </row>
    <row r="219" s="2" customFormat="1" ht="24.15" customHeight="1">
      <c r="A219" s="39"/>
      <c r="B219" s="40"/>
      <c r="C219" s="220" t="s">
        <v>354</v>
      </c>
      <c r="D219" s="220" t="s">
        <v>169</v>
      </c>
      <c r="E219" s="221" t="s">
        <v>355</v>
      </c>
      <c r="F219" s="222" t="s">
        <v>356</v>
      </c>
      <c r="G219" s="223" t="s">
        <v>172</v>
      </c>
      <c r="H219" s="224">
        <v>116.5</v>
      </c>
      <c r="I219" s="225"/>
      <c r="J219" s="225"/>
      <c r="K219" s="226">
        <f>ROUND(P219*H219,2)</f>
        <v>0</v>
      </c>
      <c r="L219" s="222" t="s">
        <v>173</v>
      </c>
      <c r="M219" s="45"/>
      <c r="N219" s="227" t="s">
        <v>20</v>
      </c>
      <c r="O219" s="228" t="s">
        <v>44</v>
      </c>
      <c r="P219" s="229">
        <f>I219+J219</f>
        <v>0</v>
      </c>
      <c r="Q219" s="229">
        <f>ROUND(I219*H219,2)</f>
        <v>0</v>
      </c>
      <c r="R219" s="229">
        <f>ROUND(J219*H219,2)</f>
        <v>0</v>
      </c>
      <c r="S219" s="85"/>
      <c r="T219" s="230">
        <f>S219*H219</f>
        <v>0</v>
      </c>
      <c r="U219" s="230">
        <v>0.20469000000000001</v>
      </c>
      <c r="V219" s="230">
        <f>U219*H219</f>
        <v>23.846385000000001</v>
      </c>
      <c r="W219" s="230">
        <v>0</v>
      </c>
      <c r="X219" s="231">
        <f>W219*H219</f>
        <v>0</v>
      </c>
      <c r="Y219" s="39"/>
      <c r="Z219" s="39"/>
      <c r="AA219" s="39"/>
      <c r="AB219" s="39"/>
      <c r="AC219" s="39"/>
      <c r="AD219" s="39"/>
      <c r="AE219" s="39"/>
      <c r="AR219" s="232" t="s">
        <v>174</v>
      </c>
      <c r="AT219" s="232" t="s">
        <v>169</v>
      </c>
      <c r="AU219" s="232" t="s">
        <v>88</v>
      </c>
      <c r="AY219" s="18" t="s">
        <v>167</v>
      </c>
      <c r="BE219" s="233">
        <f>IF(O219="základní",K219,0)</f>
        <v>0</v>
      </c>
      <c r="BF219" s="233">
        <f>IF(O219="snížená",K219,0)</f>
        <v>0</v>
      </c>
      <c r="BG219" s="233">
        <f>IF(O219="zákl. přenesená",K219,0)</f>
        <v>0</v>
      </c>
      <c r="BH219" s="233">
        <f>IF(O219="sníž. přenesená",K219,0)</f>
        <v>0</v>
      </c>
      <c r="BI219" s="233">
        <f>IF(O219="nulová",K219,0)</f>
        <v>0</v>
      </c>
      <c r="BJ219" s="18" t="s">
        <v>82</v>
      </c>
      <c r="BK219" s="233">
        <f>ROUND(P219*H219,2)</f>
        <v>0</v>
      </c>
      <c r="BL219" s="18" t="s">
        <v>174</v>
      </c>
      <c r="BM219" s="232" t="s">
        <v>357</v>
      </c>
    </row>
    <row r="220" s="2" customFormat="1">
      <c r="A220" s="39"/>
      <c r="B220" s="40"/>
      <c r="C220" s="41"/>
      <c r="D220" s="234" t="s">
        <v>176</v>
      </c>
      <c r="E220" s="41"/>
      <c r="F220" s="235" t="s">
        <v>358</v>
      </c>
      <c r="G220" s="41"/>
      <c r="H220" s="41"/>
      <c r="I220" s="236"/>
      <c r="J220" s="236"/>
      <c r="K220" s="41"/>
      <c r="L220" s="41"/>
      <c r="M220" s="45"/>
      <c r="N220" s="237"/>
      <c r="O220" s="238"/>
      <c r="P220" s="85"/>
      <c r="Q220" s="85"/>
      <c r="R220" s="85"/>
      <c r="S220" s="85"/>
      <c r="T220" s="85"/>
      <c r="U220" s="85"/>
      <c r="V220" s="85"/>
      <c r="W220" s="85"/>
      <c r="X220" s="86"/>
      <c r="Y220" s="39"/>
      <c r="Z220" s="39"/>
      <c r="AA220" s="39"/>
      <c r="AB220" s="39"/>
      <c r="AC220" s="39"/>
      <c r="AD220" s="39"/>
      <c r="AE220" s="39"/>
      <c r="AT220" s="18" t="s">
        <v>176</v>
      </c>
      <c r="AU220" s="18" t="s">
        <v>88</v>
      </c>
    </row>
    <row r="221" s="13" customFormat="1">
      <c r="A221" s="13"/>
      <c r="B221" s="239"/>
      <c r="C221" s="240"/>
      <c r="D221" s="241" t="s">
        <v>178</v>
      </c>
      <c r="E221" s="242" t="s">
        <v>20</v>
      </c>
      <c r="F221" s="243" t="s">
        <v>359</v>
      </c>
      <c r="G221" s="240"/>
      <c r="H221" s="244">
        <v>116.5</v>
      </c>
      <c r="I221" s="245"/>
      <c r="J221" s="245"/>
      <c r="K221" s="240"/>
      <c r="L221" s="240"/>
      <c r="M221" s="246"/>
      <c r="N221" s="247"/>
      <c r="O221" s="248"/>
      <c r="P221" s="248"/>
      <c r="Q221" s="248"/>
      <c r="R221" s="248"/>
      <c r="S221" s="248"/>
      <c r="T221" s="248"/>
      <c r="U221" s="248"/>
      <c r="V221" s="248"/>
      <c r="W221" s="248"/>
      <c r="X221" s="249"/>
      <c r="Y221" s="13"/>
      <c r="Z221" s="13"/>
      <c r="AA221" s="13"/>
      <c r="AB221" s="13"/>
      <c r="AC221" s="13"/>
      <c r="AD221" s="13"/>
      <c r="AE221" s="13"/>
      <c r="AT221" s="250" t="s">
        <v>178</v>
      </c>
      <c r="AU221" s="250" t="s">
        <v>88</v>
      </c>
      <c r="AV221" s="13" t="s">
        <v>88</v>
      </c>
      <c r="AW221" s="13" t="s">
        <v>5</v>
      </c>
      <c r="AX221" s="13" t="s">
        <v>82</v>
      </c>
      <c r="AY221" s="250" t="s">
        <v>167</v>
      </c>
    </row>
    <row r="222" s="14" customFormat="1">
      <c r="A222" s="14"/>
      <c r="B222" s="251"/>
      <c r="C222" s="252"/>
      <c r="D222" s="241" t="s">
        <v>178</v>
      </c>
      <c r="E222" s="253" t="s">
        <v>20</v>
      </c>
      <c r="F222" s="254" t="s">
        <v>360</v>
      </c>
      <c r="G222" s="252"/>
      <c r="H222" s="253" t="s">
        <v>20</v>
      </c>
      <c r="I222" s="255"/>
      <c r="J222" s="255"/>
      <c r="K222" s="252"/>
      <c r="L222" s="252"/>
      <c r="M222" s="256"/>
      <c r="N222" s="257"/>
      <c r="O222" s="258"/>
      <c r="P222" s="258"/>
      <c r="Q222" s="258"/>
      <c r="R222" s="258"/>
      <c r="S222" s="258"/>
      <c r="T222" s="258"/>
      <c r="U222" s="258"/>
      <c r="V222" s="258"/>
      <c r="W222" s="258"/>
      <c r="X222" s="259"/>
      <c r="Y222" s="14"/>
      <c r="Z222" s="14"/>
      <c r="AA222" s="14"/>
      <c r="AB222" s="14"/>
      <c r="AC222" s="14"/>
      <c r="AD222" s="14"/>
      <c r="AE222" s="14"/>
      <c r="AT222" s="260" t="s">
        <v>178</v>
      </c>
      <c r="AU222" s="260" t="s">
        <v>88</v>
      </c>
      <c r="AV222" s="14" t="s">
        <v>82</v>
      </c>
      <c r="AW222" s="14" t="s">
        <v>5</v>
      </c>
      <c r="AX222" s="14" t="s">
        <v>75</v>
      </c>
      <c r="AY222" s="260" t="s">
        <v>167</v>
      </c>
    </row>
    <row r="223" s="12" customFormat="1" ht="22.8" customHeight="1">
      <c r="A223" s="12"/>
      <c r="B223" s="203"/>
      <c r="C223" s="204"/>
      <c r="D223" s="205" t="s">
        <v>74</v>
      </c>
      <c r="E223" s="218" t="s">
        <v>174</v>
      </c>
      <c r="F223" s="218" t="s">
        <v>361</v>
      </c>
      <c r="G223" s="204"/>
      <c r="H223" s="204"/>
      <c r="I223" s="207"/>
      <c r="J223" s="207"/>
      <c r="K223" s="219">
        <f>BK223</f>
        <v>0</v>
      </c>
      <c r="L223" s="204"/>
      <c r="M223" s="209"/>
      <c r="N223" s="210"/>
      <c r="O223" s="211"/>
      <c r="P223" s="211"/>
      <c r="Q223" s="212">
        <f>SUM(Q224:Q228)</f>
        <v>0</v>
      </c>
      <c r="R223" s="212">
        <f>SUM(R224:R228)</f>
        <v>0</v>
      </c>
      <c r="S223" s="211"/>
      <c r="T223" s="213">
        <f>SUM(T224:T228)</f>
        <v>0</v>
      </c>
      <c r="U223" s="211"/>
      <c r="V223" s="213">
        <f>SUM(V224:V228)</f>
        <v>1.2546999999999999</v>
      </c>
      <c r="W223" s="211"/>
      <c r="X223" s="214">
        <f>SUM(X224:X228)</f>
        <v>0</v>
      </c>
      <c r="Y223" s="12"/>
      <c r="Z223" s="12"/>
      <c r="AA223" s="12"/>
      <c r="AB223" s="12"/>
      <c r="AC223" s="12"/>
      <c r="AD223" s="12"/>
      <c r="AE223" s="12"/>
      <c r="AR223" s="215" t="s">
        <v>82</v>
      </c>
      <c r="AT223" s="216" t="s">
        <v>74</v>
      </c>
      <c r="AU223" s="216" t="s">
        <v>82</v>
      </c>
      <c r="AY223" s="215" t="s">
        <v>167</v>
      </c>
      <c r="BK223" s="217">
        <f>SUM(BK224:BK228)</f>
        <v>0</v>
      </c>
    </row>
    <row r="224" s="2" customFormat="1" ht="24.15" customHeight="1">
      <c r="A224" s="39"/>
      <c r="B224" s="40"/>
      <c r="C224" s="220" t="s">
        <v>362</v>
      </c>
      <c r="D224" s="220" t="s">
        <v>169</v>
      </c>
      <c r="E224" s="221" t="s">
        <v>363</v>
      </c>
      <c r="F224" s="222" t="s">
        <v>364</v>
      </c>
      <c r="G224" s="223" t="s">
        <v>365</v>
      </c>
      <c r="H224" s="224">
        <v>5</v>
      </c>
      <c r="I224" s="225"/>
      <c r="J224" s="225"/>
      <c r="K224" s="226">
        <f>ROUND(P224*H224,2)</f>
        <v>0</v>
      </c>
      <c r="L224" s="222" t="s">
        <v>173</v>
      </c>
      <c r="M224" s="45"/>
      <c r="N224" s="227" t="s">
        <v>20</v>
      </c>
      <c r="O224" s="228" t="s">
        <v>44</v>
      </c>
      <c r="P224" s="229">
        <f>I224+J224</f>
        <v>0</v>
      </c>
      <c r="Q224" s="229">
        <f>ROUND(I224*H224,2)</f>
        <v>0</v>
      </c>
      <c r="R224" s="229">
        <f>ROUND(J224*H224,2)</f>
        <v>0</v>
      </c>
      <c r="S224" s="85"/>
      <c r="T224" s="230">
        <f>S224*H224</f>
        <v>0</v>
      </c>
      <c r="U224" s="230">
        <v>0.22394</v>
      </c>
      <c r="V224" s="230">
        <f>U224*H224</f>
        <v>1.1196999999999999</v>
      </c>
      <c r="W224" s="230">
        <v>0</v>
      </c>
      <c r="X224" s="231">
        <f>W224*H224</f>
        <v>0</v>
      </c>
      <c r="Y224" s="39"/>
      <c r="Z224" s="39"/>
      <c r="AA224" s="39"/>
      <c r="AB224" s="39"/>
      <c r="AC224" s="39"/>
      <c r="AD224" s="39"/>
      <c r="AE224" s="39"/>
      <c r="AR224" s="232" t="s">
        <v>174</v>
      </c>
      <c r="AT224" s="232" t="s">
        <v>169</v>
      </c>
      <c r="AU224" s="232" t="s">
        <v>88</v>
      </c>
      <c r="AY224" s="18" t="s">
        <v>167</v>
      </c>
      <c r="BE224" s="233">
        <f>IF(O224="základní",K224,0)</f>
        <v>0</v>
      </c>
      <c r="BF224" s="233">
        <f>IF(O224="snížená",K224,0)</f>
        <v>0</v>
      </c>
      <c r="BG224" s="233">
        <f>IF(O224="zákl. přenesená",K224,0)</f>
        <v>0</v>
      </c>
      <c r="BH224" s="233">
        <f>IF(O224="sníž. přenesená",K224,0)</f>
        <v>0</v>
      </c>
      <c r="BI224" s="233">
        <f>IF(O224="nulová",K224,0)</f>
        <v>0</v>
      </c>
      <c r="BJ224" s="18" t="s">
        <v>82</v>
      </c>
      <c r="BK224" s="233">
        <f>ROUND(P224*H224,2)</f>
        <v>0</v>
      </c>
      <c r="BL224" s="18" t="s">
        <v>174</v>
      </c>
      <c r="BM224" s="232" t="s">
        <v>366</v>
      </c>
    </row>
    <row r="225" s="2" customFormat="1">
      <c r="A225" s="39"/>
      <c r="B225" s="40"/>
      <c r="C225" s="41"/>
      <c r="D225" s="234" t="s">
        <v>176</v>
      </c>
      <c r="E225" s="41"/>
      <c r="F225" s="235" t="s">
        <v>367</v>
      </c>
      <c r="G225" s="41"/>
      <c r="H225" s="41"/>
      <c r="I225" s="236"/>
      <c r="J225" s="236"/>
      <c r="K225" s="41"/>
      <c r="L225" s="41"/>
      <c r="M225" s="45"/>
      <c r="N225" s="237"/>
      <c r="O225" s="238"/>
      <c r="P225" s="85"/>
      <c r="Q225" s="85"/>
      <c r="R225" s="85"/>
      <c r="S225" s="85"/>
      <c r="T225" s="85"/>
      <c r="U225" s="85"/>
      <c r="V225" s="85"/>
      <c r="W225" s="85"/>
      <c r="X225" s="86"/>
      <c r="Y225" s="39"/>
      <c r="Z225" s="39"/>
      <c r="AA225" s="39"/>
      <c r="AB225" s="39"/>
      <c r="AC225" s="39"/>
      <c r="AD225" s="39"/>
      <c r="AE225" s="39"/>
      <c r="AT225" s="18" t="s">
        <v>176</v>
      </c>
      <c r="AU225" s="18" t="s">
        <v>88</v>
      </c>
    </row>
    <row r="226" s="14" customFormat="1">
      <c r="A226" s="14"/>
      <c r="B226" s="251"/>
      <c r="C226" s="252"/>
      <c r="D226" s="241" t="s">
        <v>178</v>
      </c>
      <c r="E226" s="253" t="s">
        <v>20</v>
      </c>
      <c r="F226" s="254" t="s">
        <v>368</v>
      </c>
      <c r="G226" s="252"/>
      <c r="H226" s="253" t="s">
        <v>20</v>
      </c>
      <c r="I226" s="255"/>
      <c r="J226" s="255"/>
      <c r="K226" s="252"/>
      <c r="L226" s="252"/>
      <c r="M226" s="256"/>
      <c r="N226" s="257"/>
      <c r="O226" s="258"/>
      <c r="P226" s="258"/>
      <c r="Q226" s="258"/>
      <c r="R226" s="258"/>
      <c r="S226" s="258"/>
      <c r="T226" s="258"/>
      <c r="U226" s="258"/>
      <c r="V226" s="258"/>
      <c r="W226" s="258"/>
      <c r="X226" s="259"/>
      <c r="Y226" s="14"/>
      <c r="Z226" s="14"/>
      <c r="AA226" s="14"/>
      <c r="AB226" s="14"/>
      <c r="AC226" s="14"/>
      <c r="AD226" s="14"/>
      <c r="AE226" s="14"/>
      <c r="AT226" s="260" t="s">
        <v>178</v>
      </c>
      <c r="AU226" s="260" t="s">
        <v>88</v>
      </c>
      <c r="AV226" s="14" t="s">
        <v>82</v>
      </c>
      <c r="AW226" s="14" t="s">
        <v>5</v>
      </c>
      <c r="AX226" s="14" t="s">
        <v>75</v>
      </c>
      <c r="AY226" s="260" t="s">
        <v>167</v>
      </c>
    </row>
    <row r="227" s="13" customFormat="1">
      <c r="A227" s="13"/>
      <c r="B227" s="239"/>
      <c r="C227" s="240"/>
      <c r="D227" s="241" t="s">
        <v>178</v>
      </c>
      <c r="E227" s="242" t="s">
        <v>20</v>
      </c>
      <c r="F227" s="243" t="s">
        <v>369</v>
      </c>
      <c r="G227" s="240"/>
      <c r="H227" s="244">
        <v>5</v>
      </c>
      <c r="I227" s="245"/>
      <c r="J227" s="245"/>
      <c r="K227" s="240"/>
      <c r="L227" s="240"/>
      <c r="M227" s="246"/>
      <c r="N227" s="247"/>
      <c r="O227" s="248"/>
      <c r="P227" s="248"/>
      <c r="Q227" s="248"/>
      <c r="R227" s="248"/>
      <c r="S227" s="248"/>
      <c r="T227" s="248"/>
      <c r="U227" s="248"/>
      <c r="V227" s="248"/>
      <c r="W227" s="248"/>
      <c r="X227" s="249"/>
      <c r="Y227" s="13"/>
      <c r="Z227" s="13"/>
      <c r="AA227" s="13"/>
      <c r="AB227" s="13"/>
      <c r="AC227" s="13"/>
      <c r="AD227" s="13"/>
      <c r="AE227" s="13"/>
      <c r="AT227" s="250" t="s">
        <v>178</v>
      </c>
      <c r="AU227" s="250" t="s">
        <v>88</v>
      </c>
      <c r="AV227" s="13" t="s">
        <v>88</v>
      </c>
      <c r="AW227" s="13" t="s">
        <v>5</v>
      </c>
      <c r="AX227" s="13" t="s">
        <v>82</v>
      </c>
      <c r="AY227" s="250" t="s">
        <v>167</v>
      </c>
    </row>
    <row r="228" s="2" customFormat="1" ht="24.15" customHeight="1">
      <c r="A228" s="39"/>
      <c r="B228" s="40"/>
      <c r="C228" s="272" t="s">
        <v>370</v>
      </c>
      <c r="D228" s="272" t="s">
        <v>269</v>
      </c>
      <c r="E228" s="273" t="s">
        <v>371</v>
      </c>
      <c r="F228" s="274" t="s">
        <v>372</v>
      </c>
      <c r="G228" s="275" t="s">
        <v>365</v>
      </c>
      <c r="H228" s="276">
        <v>5</v>
      </c>
      <c r="I228" s="277"/>
      <c r="J228" s="278"/>
      <c r="K228" s="279">
        <f>ROUND(P228*H228,2)</f>
        <v>0</v>
      </c>
      <c r="L228" s="274" t="s">
        <v>173</v>
      </c>
      <c r="M228" s="280"/>
      <c r="N228" s="281" t="s">
        <v>20</v>
      </c>
      <c r="O228" s="228" t="s">
        <v>44</v>
      </c>
      <c r="P228" s="229">
        <f>I228+J228</f>
        <v>0</v>
      </c>
      <c r="Q228" s="229">
        <f>ROUND(I228*H228,2)</f>
        <v>0</v>
      </c>
      <c r="R228" s="229">
        <f>ROUND(J228*H228,2)</f>
        <v>0</v>
      </c>
      <c r="S228" s="85"/>
      <c r="T228" s="230">
        <f>S228*H228</f>
        <v>0</v>
      </c>
      <c r="U228" s="230">
        <v>0.027</v>
      </c>
      <c r="V228" s="230">
        <f>U228*H228</f>
        <v>0.13500000000000001</v>
      </c>
      <c r="W228" s="230">
        <v>0</v>
      </c>
      <c r="X228" s="231">
        <f>W228*H228</f>
        <v>0</v>
      </c>
      <c r="Y228" s="39"/>
      <c r="Z228" s="39"/>
      <c r="AA228" s="39"/>
      <c r="AB228" s="39"/>
      <c r="AC228" s="39"/>
      <c r="AD228" s="39"/>
      <c r="AE228" s="39"/>
      <c r="AR228" s="232" t="s">
        <v>220</v>
      </c>
      <c r="AT228" s="232" t="s">
        <v>269</v>
      </c>
      <c r="AU228" s="232" t="s">
        <v>88</v>
      </c>
      <c r="AY228" s="18" t="s">
        <v>167</v>
      </c>
      <c r="BE228" s="233">
        <f>IF(O228="základní",K228,0)</f>
        <v>0</v>
      </c>
      <c r="BF228" s="233">
        <f>IF(O228="snížená",K228,0)</f>
        <v>0</v>
      </c>
      <c r="BG228" s="233">
        <f>IF(O228="zákl. přenesená",K228,0)</f>
        <v>0</v>
      </c>
      <c r="BH228" s="233">
        <f>IF(O228="sníž. přenesená",K228,0)</f>
        <v>0</v>
      </c>
      <c r="BI228" s="233">
        <f>IF(O228="nulová",K228,0)</f>
        <v>0</v>
      </c>
      <c r="BJ228" s="18" t="s">
        <v>82</v>
      </c>
      <c r="BK228" s="233">
        <f>ROUND(P228*H228,2)</f>
        <v>0</v>
      </c>
      <c r="BL228" s="18" t="s">
        <v>174</v>
      </c>
      <c r="BM228" s="232" t="s">
        <v>373</v>
      </c>
    </row>
    <row r="229" s="12" customFormat="1" ht="22.8" customHeight="1">
      <c r="A229" s="12"/>
      <c r="B229" s="203"/>
      <c r="C229" s="204"/>
      <c r="D229" s="205" t="s">
        <v>74</v>
      </c>
      <c r="E229" s="218" t="s">
        <v>201</v>
      </c>
      <c r="F229" s="218" t="s">
        <v>374</v>
      </c>
      <c r="G229" s="204"/>
      <c r="H229" s="204"/>
      <c r="I229" s="207"/>
      <c r="J229" s="207"/>
      <c r="K229" s="219">
        <f>BK229</f>
        <v>0</v>
      </c>
      <c r="L229" s="204"/>
      <c r="M229" s="209"/>
      <c r="N229" s="210"/>
      <c r="O229" s="211"/>
      <c r="P229" s="211"/>
      <c r="Q229" s="212">
        <f>SUM(Q230:Q276)</f>
        <v>0</v>
      </c>
      <c r="R229" s="212">
        <f>SUM(R230:R276)</f>
        <v>0</v>
      </c>
      <c r="S229" s="211"/>
      <c r="T229" s="213">
        <f>SUM(T230:T276)</f>
        <v>0</v>
      </c>
      <c r="U229" s="211"/>
      <c r="V229" s="213">
        <f>SUM(V230:V276)</f>
        <v>89.457075000000003</v>
      </c>
      <c r="W229" s="211"/>
      <c r="X229" s="214">
        <f>SUM(X230:X276)</f>
        <v>0</v>
      </c>
      <c r="Y229" s="12"/>
      <c r="Z229" s="12"/>
      <c r="AA229" s="12"/>
      <c r="AB229" s="12"/>
      <c r="AC229" s="12"/>
      <c r="AD229" s="12"/>
      <c r="AE229" s="12"/>
      <c r="AR229" s="215" t="s">
        <v>82</v>
      </c>
      <c r="AT229" s="216" t="s">
        <v>74</v>
      </c>
      <c r="AU229" s="216" t="s">
        <v>82</v>
      </c>
      <c r="AY229" s="215" t="s">
        <v>167</v>
      </c>
      <c r="BK229" s="217">
        <f>SUM(BK230:BK276)</f>
        <v>0</v>
      </c>
    </row>
    <row r="230" s="2" customFormat="1" ht="24.15" customHeight="1">
      <c r="A230" s="39"/>
      <c r="B230" s="40"/>
      <c r="C230" s="220" t="s">
        <v>375</v>
      </c>
      <c r="D230" s="220" t="s">
        <v>169</v>
      </c>
      <c r="E230" s="221" t="s">
        <v>376</v>
      </c>
      <c r="F230" s="222" t="s">
        <v>377</v>
      </c>
      <c r="G230" s="223" t="s">
        <v>182</v>
      </c>
      <c r="H230" s="224">
        <v>1272.7149999999999</v>
      </c>
      <c r="I230" s="225"/>
      <c r="J230" s="225"/>
      <c r="K230" s="226">
        <f>ROUND(P230*H230,2)</f>
        <v>0</v>
      </c>
      <c r="L230" s="222" t="s">
        <v>173</v>
      </c>
      <c r="M230" s="45"/>
      <c r="N230" s="227" t="s">
        <v>20</v>
      </c>
      <c r="O230" s="228" t="s">
        <v>44</v>
      </c>
      <c r="P230" s="229">
        <f>I230+J230</f>
        <v>0</v>
      </c>
      <c r="Q230" s="229">
        <f>ROUND(I230*H230,2)</f>
        <v>0</v>
      </c>
      <c r="R230" s="229">
        <f>ROUND(J230*H230,2)</f>
        <v>0</v>
      </c>
      <c r="S230" s="85"/>
      <c r="T230" s="230">
        <f>S230*H230</f>
        <v>0</v>
      </c>
      <c r="U230" s="230">
        <v>0</v>
      </c>
      <c r="V230" s="230">
        <f>U230*H230</f>
        <v>0</v>
      </c>
      <c r="W230" s="230">
        <v>0</v>
      </c>
      <c r="X230" s="231">
        <f>W230*H230</f>
        <v>0</v>
      </c>
      <c r="Y230" s="39"/>
      <c r="Z230" s="39"/>
      <c r="AA230" s="39"/>
      <c r="AB230" s="39"/>
      <c r="AC230" s="39"/>
      <c r="AD230" s="39"/>
      <c r="AE230" s="39"/>
      <c r="AR230" s="232" t="s">
        <v>174</v>
      </c>
      <c r="AT230" s="232" t="s">
        <v>169</v>
      </c>
      <c r="AU230" s="232" t="s">
        <v>88</v>
      </c>
      <c r="AY230" s="18" t="s">
        <v>167</v>
      </c>
      <c r="BE230" s="233">
        <f>IF(O230="základní",K230,0)</f>
        <v>0</v>
      </c>
      <c r="BF230" s="233">
        <f>IF(O230="snížená",K230,0)</f>
        <v>0</v>
      </c>
      <c r="BG230" s="233">
        <f>IF(O230="zákl. přenesená",K230,0)</f>
        <v>0</v>
      </c>
      <c r="BH230" s="233">
        <f>IF(O230="sníž. přenesená",K230,0)</f>
        <v>0</v>
      </c>
      <c r="BI230" s="233">
        <f>IF(O230="nulová",K230,0)</f>
        <v>0</v>
      </c>
      <c r="BJ230" s="18" t="s">
        <v>82</v>
      </c>
      <c r="BK230" s="233">
        <f>ROUND(P230*H230,2)</f>
        <v>0</v>
      </c>
      <c r="BL230" s="18" t="s">
        <v>174</v>
      </c>
      <c r="BM230" s="232" t="s">
        <v>378</v>
      </c>
    </row>
    <row r="231" s="2" customFormat="1">
      <c r="A231" s="39"/>
      <c r="B231" s="40"/>
      <c r="C231" s="41"/>
      <c r="D231" s="234" t="s">
        <v>176</v>
      </c>
      <c r="E231" s="41"/>
      <c r="F231" s="235" t="s">
        <v>379</v>
      </c>
      <c r="G231" s="41"/>
      <c r="H231" s="41"/>
      <c r="I231" s="236"/>
      <c r="J231" s="236"/>
      <c r="K231" s="41"/>
      <c r="L231" s="41"/>
      <c r="M231" s="45"/>
      <c r="N231" s="237"/>
      <c r="O231" s="238"/>
      <c r="P231" s="85"/>
      <c r="Q231" s="85"/>
      <c r="R231" s="85"/>
      <c r="S231" s="85"/>
      <c r="T231" s="85"/>
      <c r="U231" s="85"/>
      <c r="V231" s="85"/>
      <c r="W231" s="85"/>
      <c r="X231" s="86"/>
      <c r="Y231" s="39"/>
      <c r="Z231" s="39"/>
      <c r="AA231" s="39"/>
      <c r="AB231" s="39"/>
      <c r="AC231" s="39"/>
      <c r="AD231" s="39"/>
      <c r="AE231" s="39"/>
      <c r="AT231" s="18" t="s">
        <v>176</v>
      </c>
      <c r="AU231" s="18" t="s">
        <v>88</v>
      </c>
    </row>
    <row r="232" s="14" customFormat="1">
      <c r="A232" s="14"/>
      <c r="B232" s="251"/>
      <c r="C232" s="252"/>
      <c r="D232" s="241" t="s">
        <v>178</v>
      </c>
      <c r="E232" s="253" t="s">
        <v>20</v>
      </c>
      <c r="F232" s="254" t="s">
        <v>380</v>
      </c>
      <c r="G232" s="252"/>
      <c r="H232" s="253" t="s">
        <v>20</v>
      </c>
      <c r="I232" s="255"/>
      <c r="J232" s="255"/>
      <c r="K232" s="252"/>
      <c r="L232" s="252"/>
      <c r="M232" s="256"/>
      <c r="N232" s="257"/>
      <c r="O232" s="258"/>
      <c r="P232" s="258"/>
      <c r="Q232" s="258"/>
      <c r="R232" s="258"/>
      <c r="S232" s="258"/>
      <c r="T232" s="258"/>
      <c r="U232" s="258"/>
      <c r="V232" s="258"/>
      <c r="W232" s="258"/>
      <c r="X232" s="259"/>
      <c r="Y232" s="14"/>
      <c r="Z232" s="14"/>
      <c r="AA232" s="14"/>
      <c r="AB232" s="14"/>
      <c r="AC232" s="14"/>
      <c r="AD232" s="14"/>
      <c r="AE232" s="14"/>
      <c r="AT232" s="260" t="s">
        <v>178</v>
      </c>
      <c r="AU232" s="260" t="s">
        <v>88</v>
      </c>
      <c r="AV232" s="14" t="s">
        <v>82</v>
      </c>
      <c r="AW232" s="14" t="s">
        <v>5</v>
      </c>
      <c r="AX232" s="14" t="s">
        <v>75</v>
      </c>
      <c r="AY232" s="260" t="s">
        <v>167</v>
      </c>
    </row>
    <row r="233" s="13" customFormat="1">
      <c r="A233" s="13"/>
      <c r="B233" s="239"/>
      <c r="C233" s="240"/>
      <c r="D233" s="241" t="s">
        <v>178</v>
      </c>
      <c r="E233" s="242" t="s">
        <v>20</v>
      </c>
      <c r="F233" s="243" t="s">
        <v>381</v>
      </c>
      <c r="G233" s="240"/>
      <c r="H233" s="244">
        <v>1161.0999999999999</v>
      </c>
      <c r="I233" s="245"/>
      <c r="J233" s="245"/>
      <c r="K233" s="240"/>
      <c r="L233" s="240"/>
      <c r="M233" s="246"/>
      <c r="N233" s="247"/>
      <c r="O233" s="248"/>
      <c r="P233" s="248"/>
      <c r="Q233" s="248"/>
      <c r="R233" s="248"/>
      <c r="S233" s="248"/>
      <c r="T233" s="248"/>
      <c r="U233" s="248"/>
      <c r="V233" s="248"/>
      <c r="W233" s="248"/>
      <c r="X233" s="249"/>
      <c r="Y233" s="13"/>
      <c r="Z233" s="13"/>
      <c r="AA233" s="13"/>
      <c r="AB233" s="13"/>
      <c r="AC233" s="13"/>
      <c r="AD233" s="13"/>
      <c r="AE233" s="13"/>
      <c r="AT233" s="250" t="s">
        <v>178</v>
      </c>
      <c r="AU233" s="250" t="s">
        <v>88</v>
      </c>
      <c r="AV233" s="13" t="s">
        <v>88</v>
      </c>
      <c r="AW233" s="13" t="s">
        <v>5</v>
      </c>
      <c r="AX233" s="13" t="s">
        <v>75</v>
      </c>
      <c r="AY233" s="250" t="s">
        <v>167</v>
      </c>
    </row>
    <row r="234" s="14" customFormat="1">
      <c r="A234" s="14"/>
      <c r="B234" s="251"/>
      <c r="C234" s="252"/>
      <c r="D234" s="241" t="s">
        <v>178</v>
      </c>
      <c r="E234" s="253" t="s">
        <v>20</v>
      </c>
      <c r="F234" s="254" t="s">
        <v>382</v>
      </c>
      <c r="G234" s="252"/>
      <c r="H234" s="253" t="s">
        <v>20</v>
      </c>
      <c r="I234" s="255"/>
      <c r="J234" s="255"/>
      <c r="K234" s="252"/>
      <c r="L234" s="252"/>
      <c r="M234" s="256"/>
      <c r="N234" s="257"/>
      <c r="O234" s="258"/>
      <c r="P234" s="258"/>
      <c r="Q234" s="258"/>
      <c r="R234" s="258"/>
      <c r="S234" s="258"/>
      <c r="T234" s="258"/>
      <c r="U234" s="258"/>
      <c r="V234" s="258"/>
      <c r="W234" s="258"/>
      <c r="X234" s="259"/>
      <c r="Y234" s="14"/>
      <c r="Z234" s="14"/>
      <c r="AA234" s="14"/>
      <c r="AB234" s="14"/>
      <c r="AC234" s="14"/>
      <c r="AD234" s="14"/>
      <c r="AE234" s="14"/>
      <c r="AT234" s="260" t="s">
        <v>178</v>
      </c>
      <c r="AU234" s="260" t="s">
        <v>88</v>
      </c>
      <c r="AV234" s="14" t="s">
        <v>82</v>
      </c>
      <c r="AW234" s="14" t="s">
        <v>5</v>
      </c>
      <c r="AX234" s="14" t="s">
        <v>75</v>
      </c>
      <c r="AY234" s="260" t="s">
        <v>167</v>
      </c>
    </row>
    <row r="235" s="13" customFormat="1">
      <c r="A235" s="13"/>
      <c r="B235" s="239"/>
      <c r="C235" s="240"/>
      <c r="D235" s="241" t="s">
        <v>178</v>
      </c>
      <c r="E235" s="242" t="s">
        <v>20</v>
      </c>
      <c r="F235" s="243" t="s">
        <v>383</v>
      </c>
      <c r="G235" s="240"/>
      <c r="H235" s="244">
        <v>111.615</v>
      </c>
      <c r="I235" s="245"/>
      <c r="J235" s="245"/>
      <c r="K235" s="240"/>
      <c r="L235" s="240"/>
      <c r="M235" s="246"/>
      <c r="N235" s="247"/>
      <c r="O235" s="248"/>
      <c r="P235" s="248"/>
      <c r="Q235" s="248"/>
      <c r="R235" s="248"/>
      <c r="S235" s="248"/>
      <c r="T235" s="248"/>
      <c r="U235" s="248"/>
      <c r="V235" s="248"/>
      <c r="W235" s="248"/>
      <c r="X235" s="249"/>
      <c r="Y235" s="13"/>
      <c r="Z235" s="13"/>
      <c r="AA235" s="13"/>
      <c r="AB235" s="13"/>
      <c r="AC235" s="13"/>
      <c r="AD235" s="13"/>
      <c r="AE235" s="13"/>
      <c r="AT235" s="250" t="s">
        <v>178</v>
      </c>
      <c r="AU235" s="250" t="s">
        <v>88</v>
      </c>
      <c r="AV235" s="13" t="s">
        <v>88</v>
      </c>
      <c r="AW235" s="13" t="s">
        <v>5</v>
      </c>
      <c r="AX235" s="13" t="s">
        <v>75</v>
      </c>
      <c r="AY235" s="250" t="s">
        <v>167</v>
      </c>
    </row>
    <row r="236" s="15" customFormat="1">
      <c r="A236" s="15"/>
      <c r="B236" s="261"/>
      <c r="C236" s="262"/>
      <c r="D236" s="241" t="s">
        <v>178</v>
      </c>
      <c r="E236" s="263" t="s">
        <v>20</v>
      </c>
      <c r="F236" s="264" t="s">
        <v>239</v>
      </c>
      <c r="G236" s="262"/>
      <c r="H236" s="265">
        <v>1272.7149999999999</v>
      </c>
      <c r="I236" s="266"/>
      <c r="J236" s="266"/>
      <c r="K236" s="262"/>
      <c r="L236" s="262"/>
      <c r="M236" s="267"/>
      <c r="N236" s="268"/>
      <c r="O236" s="269"/>
      <c r="P236" s="269"/>
      <c r="Q236" s="269"/>
      <c r="R236" s="269"/>
      <c r="S236" s="269"/>
      <c r="T236" s="269"/>
      <c r="U236" s="269"/>
      <c r="V236" s="269"/>
      <c r="W236" s="269"/>
      <c r="X236" s="270"/>
      <c r="Y236" s="15"/>
      <c r="Z236" s="15"/>
      <c r="AA236" s="15"/>
      <c r="AB236" s="15"/>
      <c r="AC236" s="15"/>
      <c r="AD236" s="15"/>
      <c r="AE236" s="15"/>
      <c r="AT236" s="271" t="s">
        <v>178</v>
      </c>
      <c r="AU236" s="271" t="s">
        <v>88</v>
      </c>
      <c r="AV236" s="15" t="s">
        <v>174</v>
      </c>
      <c r="AW236" s="15" t="s">
        <v>5</v>
      </c>
      <c r="AX236" s="15" t="s">
        <v>82</v>
      </c>
      <c r="AY236" s="271" t="s">
        <v>167</v>
      </c>
    </row>
    <row r="237" s="2" customFormat="1" ht="24.15" customHeight="1">
      <c r="A237" s="39"/>
      <c r="B237" s="40"/>
      <c r="C237" s="220" t="s">
        <v>384</v>
      </c>
      <c r="D237" s="220" t="s">
        <v>169</v>
      </c>
      <c r="E237" s="221" t="s">
        <v>385</v>
      </c>
      <c r="F237" s="222" t="s">
        <v>386</v>
      </c>
      <c r="G237" s="223" t="s">
        <v>182</v>
      </c>
      <c r="H237" s="224">
        <v>403.69999999999999</v>
      </c>
      <c r="I237" s="225"/>
      <c r="J237" s="225"/>
      <c r="K237" s="226">
        <f>ROUND(P237*H237,2)</f>
        <v>0</v>
      </c>
      <c r="L237" s="222" t="s">
        <v>173</v>
      </c>
      <c r="M237" s="45"/>
      <c r="N237" s="227" t="s">
        <v>20</v>
      </c>
      <c r="O237" s="228" t="s">
        <v>44</v>
      </c>
      <c r="P237" s="229">
        <f>I237+J237</f>
        <v>0</v>
      </c>
      <c r="Q237" s="229">
        <f>ROUND(I237*H237,2)</f>
        <v>0</v>
      </c>
      <c r="R237" s="229">
        <f>ROUND(J237*H237,2)</f>
        <v>0</v>
      </c>
      <c r="S237" s="85"/>
      <c r="T237" s="230">
        <f>S237*H237</f>
        <v>0</v>
      </c>
      <c r="U237" s="230">
        <v>0</v>
      </c>
      <c r="V237" s="230">
        <f>U237*H237</f>
        <v>0</v>
      </c>
      <c r="W237" s="230">
        <v>0</v>
      </c>
      <c r="X237" s="231">
        <f>W237*H237</f>
        <v>0</v>
      </c>
      <c r="Y237" s="39"/>
      <c r="Z237" s="39"/>
      <c r="AA237" s="39"/>
      <c r="AB237" s="39"/>
      <c r="AC237" s="39"/>
      <c r="AD237" s="39"/>
      <c r="AE237" s="39"/>
      <c r="AR237" s="232" t="s">
        <v>174</v>
      </c>
      <c r="AT237" s="232" t="s">
        <v>169</v>
      </c>
      <c r="AU237" s="232" t="s">
        <v>88</v>
      </c>
      <c r="AY237" s="18" t="s">
        <v>167</v>
      </c>
      <c r="BE237" s="233">
        <f>IF(O237="základní",K237,0)</f>
        <v>0</v>
      </c>
      <c r="BF237" s="233">
        <f>IF(O237="snížená",K237,0)</f>
        <v>0</v>
      </c>
      <c r="BG237" s="233">
        <f>IF(O237="zákl. přenesená",K237,0)</f>
        <v>0</v>
      </c>
      <c r="BH237" s="233">
        <f>IF(O237="sníž. přenesená",K237,0)</f>
        <v>0</v>
      </c>
      <c r="BI237" s="233">
        <f>IF(O237="nulová",K237,0)</f>
        <v>0</v>
      </c>
      <c r="BJ237" s="18" t="s">
        <v>82</v>
      </c>
      <c r="BK237" s="233">
        <f>ROUND(P237*H237,2)</f>
        <v>0</v>
      </c>
      <c r="BL237" s="18" t="s">
        <v>174</v>
      </c>
      <c r="BM237" s="232" t="s">
        <v>387</v>
      </c>
    </row>
    <row r="238" s="2" customFormat="1">
      <c r="A238" s="39"/>
      <c r="B238" s="40"/>
      <c r="C238" s="41"/>
      <c r="D238" s="234" t="s">
        <v>176</v>
      </c>
      <c r="E238" s="41"/>
      <c r="F238" s="235" t="s">
        <v>388</v>
      </c>
      <c r="G238" s="41"/>
      <c r="H238" s="41"/>
      <c r="I238" s="236"/>
      <c r="J238" s="236"/>
      <c r="K238" s="41"/>
      <c r="L238" s="41"/>
      <c r="M238" s="45"/>
      <c r="N238" s="237"/>
      <c r="O238" s="238"/>
      <c r="P238" s="85"/>
      <c r="Q238" s="85"/>
      <c r="R238" s="85"/>
      <c r="S238" s="85"/>
      <c r="T238" s="85"/>
      <c r="U238" s="85"/>
      <c r="V238" s="85"/>
      <c r="W238" s="85"/>
      <c r="X238" s="86"/>
      <c r="Y238" s="39"/>
      <c r="Z238" s="39"/>
      <c r="AA238" s="39"/>
      <c r="AB238" s="39"/>
      <c r="AC238" s="39"/>
      <c r="AD238" s="39"/>
      <c r="AE238" s="39"/>
      <c r="AT238" s="18" t="s">
        <v>176</v>
      </c>
      <c r="AU238" s="18" t="s">
        <v>88</v>
      </c>
    </row>
    <row r="239" s="14" customFormat="1">
      <c r="A239" s="14"/>
      <c r="B239" s="251"/>
      <c r="C239" s="252"/>
      <c r="D239" s="241" t="s">
        <v>178</v>
      </c>
      <c r="E239" s="253" t="s">
        <v>20</v>
      </c>
      <c r="F239" s="254" t="s">
        <v>389</v>
      </c>
      <c r="G239" s="252"/>
      <c r="H239" s="253" t="s">
        <v>20</v>
      </c>
      <c r="I239" s="255"/>
      <c r="J239" s="255"/>
      <c r="K239" s="252"/>
      <c r="L239" s="252"/>
      <c r="M239" s="256"/>
      <c r="N239" s="257"/>
      <c r="O239" s="258"/>
      <c r="P239" s="258"/>
      <c r="Q239" s="258"/>
      <c r="R239" s="258"/>
      <c r="S239" s="258"/>
      <c r="T239" s="258"/>
      <c r="U239" s="258"/>
      <c r="V239" s="258"/>
      <c r="W239" s="258"/>
      <c r="X239" s="259"/>
      <c r="Y239" s="14"/>
      <c r="Z239" s="14"/>
      <c r="AA239" s="14"/>
      <c r="AB239" s="14"/>
      <c r="AC239" s="14"/>
      <c r="AD239" s="14"/>
      <c r="AE239" s="14"/>
      <c r="AT239" s="260" t="s">
        <v>178</v>
      </c>
      <c r="AU239" s="260" t="s">
        <v>88</v>
      </c>
      <c r="AV239" s="14" t="s">
        <v>82</v>
      </c>
      <c r="AW239" s="14" t="s">
        <v>5</v>
      </c>
      <c r="AX239" s="14" t="s">
        <v>75</v>
      </c>
      <c r="AY239" s="260" t="s">
        <v>167</v>
      </c>
    </row>
    <row r="240" s="14" customFormat="1">
      <c r="A240" s="14"/>
      <c r="B240" s="251"/>
      <c r="C240" s="252"/>
      <c r="D240" s="241" t="s">
        <v>178</v>
      </c>
      <c r="E240" s="253" t="s">
        <v>20</v>
      </c>
      <c r="F240" s="254" t="s">
        <v>390</v>
      </c>
      <c r="G240" s="252"/>
      <c r="H240" s="253" t="s">
        <v>20</v>
      </c>
      <c r="I240" s="255"/>
      <c r="J240" s="255"/>
      <c r="K240" s="252"/>
      <c r="L240" s="252"/>
      <c r="M240" s="256"/>
      <c r="N240" s="257"/>
      <c r="O240" s="258"/>
      <c r="P240" s="258"/>
      <c r="Q240" s="258"/>
      <c r="R240" s="258"/>
      <c r="S240" s="258"/>
      <c r="T240" s="258"/>
      <c r="U240" s="258"/>
      <c r="V240" s="258"/>
      <c r="W240" s="258"/>
      <c r="X240" s="259"/>
      <c r="Y240" s="14"/>
      <c r="Z240" s="14"/>
      <c r="AA240" s="14"/>
      <c r="AB240" s="14"/>
      <c r="AC240" s="14"/>
      <c r="AD240" s="14"/>
      <c r="AE240" s="14"/>
      <c r="AT240" s="260" t="s">
        <v>178</v>
      </c>
      <c r="AU240" s="260" t="s">
        <v>88</v>
      </c>
      <c r="AV240" s="14" t="s">
        <v>82</v>
      </c>
      <c r="AW240" s="14" t="s">
        <v>5</v>
      </c>
      <c r="AX240" s="14" t="s">
        <v>75</v>
      </c>
      <c r="AY240" s="260" t="s">
        <v>167</v>
      </c>
    </row>
    <row r="241" s="13" customFormat="1">
      <c r="A241" s="13"/>
      <c r="B241" s="239"/>
      <c r="C241" s="240"/>
      <c r="D241" s="241" t="s">
        <v>178</v>
      </c>
      <c r="E241" s="242" t="s">
        <v>20</v>
      </c>
      <c r="F241" s="243" t="s">
        <v>391</v>
      </c>
      <c r="G241" s="240"/>
      <c r="H241" s="244">
        <v>403.69999999999999</v>
      </c>
      <c r="I241" s="245"/>
      <c r="J241" s="245"/>
      <c r="K241" s="240"/>
      <c r="L241" s="240"/>
      <c r="M241" s="246"/>
      <c r="N241" s="247"/>
      <c r="O241" s="248"/>
      <c r="P241" s="248"/>
      <c r="Q241" s="248"/>
      <c r="R241" s="248"/>
      <c r="S241" s="248"/>
      <c r="T241" s="248"/>
      <c r="U241" s="248"/>
      <c r="V241" s="248"/>
      <c r="W241" s="248"/>
      <c r="X241" s="249"/>
      <c r="Y241" s="13"/>
      <c r="Z241" s="13"/>
      <c r="AA241" s="13"/>
      <c r="AB241" s="13"/>
      <c r="AC241" s="13"/>
      <c r="AD241" s="13"/>
      <c r="AE241" s="13"/>
      <c r="AT241" s="250" t="s">
        <v>178</v>
      </c>
      <c r="AU241" s="250" t="s">
        <v>88</v>
      </c>
      <c r="AV241" s="13" t="s">
        <v>88</v>
      </c>
      <c r="AW241" s="13" t="s">
        <v>5</v>
      </c>
      <c r="AX241" s="13" t="s">
        <v>82</v>
      </c>
      <c r="AY241" s="250" t="s">
        <v>167</v>
      </c>
    </row>
    <row r="242" s="2" customFormat="1" ht="24.15" customHeight="1">
      <c r="A242" s="39"/>
      <c r="B242" s="40"/>
      <c r="C242" s="220" t="s">
        <v>392</v>
      </c>
      <c r="D242" s="220" t="s">
        <v>169</v>
      </c>
      <c r="E242" s="221" t="s">
        <v>393</v>
      </c>
      <c r="F242" s="222" t="s">
        <v>394</v>
      </c>
      <c r="G242" s="223" t="s">
        <v>182</v>
      </c>
      <c r="H242" s="224">
        <v>1161.0999999999999</v>
      </c>
      <c r="I242" s="225"/>
      <c r="J242" s="225"/>
      <c r="K242" s="226">
        <f>ROUND(P242*H242,2)</f>
        <v>0</v>
      </c>
      <c r="L242" s="222" t="s">
        <v>173</v>
      </c>
      <c r="M242" s="45"/>
      <c r="N242" s="227" t="s">
        <v>20</v>
      </c>
      <c r="O242" s="228" t="s">
        <v>44</v>
      </c>
      <c r="P242" s="229">
        <f>I242+J242</f>
        <v>0</v>
      </c>
      <c r="Q242" s="229">
        <f>ROUND(I242*H242,2)</f>
        <v>0</v>
      </c>
      <c r="R242" s="229">
        <f>ROUND(J242*H242,2)</f>
        <v>0</v>
      </c>
      <c r="S242" s="85"/>
      <c r="T242" s="230">
        <f>S242*H242</f>
        <v>0</v>
      </c>
      <c r="U242" s="230">
        <v>0</v>
      </c>
      <c r="V242" s="230">
        <f>U242*H242</f>
        <v>0</v>
      </c>
      <c r="W242" s="230">
        <v>0</v>
      </c>
      <c r="X242" s="231">
        <f>W242*H242</f>
        <v>0</v>
      </c>
      <c r="Y242" s="39"/>
      <c r="Z242" s="39"/>
      <c r="AA242" s="39"/>
      <c r="AB242" s="39"/>
      <c r="AC242" s="39"/>
      <c r="AD242" s="39"/>
      <c r="AE242" s="39"/>
      <c r="AR242" s="232" t="s">
        <v>174</v>
      </c>
      <c r="AT242" s="232" t="s">
        <v>169</v>
      </c>
      <c r="AU242" s="232" t="s">
        <v>88</v>
      </c>
      <c r="AY242" s="18" t="s">
        <v>167</v>
      </c>
      <c r="BE242" s="233">
        <f>IF(O242="základní",K242,0)</f>
        <v>0</v>
      </c>
      <c r="BF242" s="233">
        <f>IF(O242="snížená",K242,0)</f>
        <v>0</v>
      </c>
      <c r="BG242" s="233">
        <f>IF(O242="zákl. přenesená",K242,0)</f>
        <v>0</v>
      </c>
      <c r="BH242" s="233">
        <f>IF(O242="sníž. přenesená",K242,0)</f>
        <v>0</v>
      </c>
      <c r="BI242" s="233">
        <f>IF(O242="nulová",K242,0)</f>
        <v>0</v>
      </c>
      <c r="BJ242" s="18" t="s">
        <v>82</v>
      </c>
      <c r="BK242" s="233">
        <f>ROUND(P242*H242,2)</f>
        <v>0</v>
      </c>
      <c r="BL242" s="18" t="s">
        <v>174</v>
      </c>
      <c r="BM242" s="232" t="s">
        <v>395</v>
      </c>
    </row>
    <row r="243" s="2" customFormat="1">
      <c r="A243" s="39"/>
      <c r="B243" s="40"/>
      <c r="C243" s="41"/>
      <c r="D243" s="234" t="s">
        <v>176</v>
      </c>
      <c r="E243" s="41"/>
      <c r="F243" s="235" t="s">
        <v>396</v>
      </c>
      <c r="G243" s="41"/>
      <c r="H243" s="41"/>
      <c r="I243" s="236"/>
      <c r="J243" s="236"/>
      <c r="K243" s="41"/>
      <c r="L243" s="41"/>
      <c r="M243" s="45"/>
      <c r="N243" s="237"/>
      <c r="O243" s="238"/>
      <c r="P243" s="85"/>
      <c r="Q243" s="85"/>
      <c r="R243" s="85"/>
      <c r="S243" s="85"/>
      <c r="T243" s="85"/>
      <c r="U243" s="85"/>
      <c r="V243" s="85"/>
      <c r="W243" s="85"/>
      <c r="X243" s="86"/>
      <c r="Y243" s="39"/>
      <c r="Z243" s="39"/>
      <c r="AA243" s="39"/>
      <c r="AB243" s="39"/>
      <c r="AC243" s="39"/>
      <c r="AD243" s="39"/>
      <c r="AE243" s="39"/>
      <c r="AT243" s="18" t="s">
        <v>176</v>
      </c>
      <c r="AU243" s="18" t="s">
        <v>88</v>
      </c>
    </row>
    <row r="244" s="14" customFormat="1">
      <c r="A244" s="14"/>
      <c r="B244" s="251"/>
      <c r="C244" s="252"/>
      <c r="D244" s="241" t="s">
        <v>178</v>
      </c>
      <c r="E244" s="253" t="s">
        <v>20</v>
      </c>
      <c r="F244" s="254" t="s">
        <v>397</v>
      </c>
      <c r="G244" s="252"/>
      <c r="H244" s="253" t="s">
        <v>20</v>
      </c>
      <c r="I244" s="255"/>
      <c r="J244" s="255"/>
      <c r="K244" s="252"/>
      <c r="L244" s="252"/>
      <c r="M244" s="256"/>
      <c r="N244" s="257"/>
      <c r="O244" s="258"/>
      <c r="P244" s="258"/>
      <c r="Q244" s="258"/>
      <c r="R244" s="258"/>
      <c r="S244" s="258"/>
      <c r="T244" s="258"/>
      <c r="U244" s="258"/>
      <c r="V244" s="258"/>
      <c r="W244" s="258"/>
      <c r="X244" s="259"/>
      <c r="Y244" s="14"/>
      <c r="Z244" s="14"/>
      <c r="AA244" s="14"/>
      <c r="AB244" s="14"/>
      <c r="AC244" s="14"/>
      <c r="AD244" s="14"/>
      <c r="AE244" s="14"/>
      <c r="AT244" s="260" t="s">
        <v>178</v>
      </c>
      <c r="AU244" s="260" t="s">
        <v>88</v>
      </c>
      <c r="AV244" s="14" t="s">
        <v>82</v>
      </c>
      <c r="AW244" s="14" t="s">
        <v>5</v>
      </c>
      <c r="AX244" s="14" t="s">
        <v>75</v>
      </c>
      <c r="AY244" s="260" t="s">
        <v>167</v>
      </c>
    </row>
    <row r="245" s="13" customFormat="1">
      <c r="A245" s="13"/>
      <c r="B245" s="239"/>
      <c r="C245" s="240"/>
      <c r="D245" s="241" t="s">
        <v>178</v>
      </c>
      <c r="E245" s="242" t="s">
        <v>20</v>
      </c>
      <c r="F245" s="243" t="s">
        <v>381</v>
      </c>
      <c r="G245" s="240"/>
      <c r="H245" s="244">
        <v>1161.0999999999999</v>
      </c>
      <c r="I245" s="245"/>
      <c r="J245" s="245"/>
      <c r="K245" s="240"/>
      <c r="L245" s="240"/>
      <c r="M245" s="246"/>
      <c r="N245" s="247"/>
      <c r="O245" s="248"/>
      <c r="P245" s="248"/>
      <c r="Q245" s="248"/>
      <c r="R245" s="248"/>
      <c r="S245" s="248"/>
      <c r="T245" s="248"/>
      <c r="U245" s="248"/>
      <c r="V245" s="248"/>
      <c r="W245" s="248"/>
      <c r="X245" s="249"/>
      <c r="Y245" s="13"/>
      <c r="Z245" s="13"/>
      <c r="AA245" s="13"/>
      <c r="AB245" s="13"/>
      <c r="AC245" s="13"/>
      <c r="AD245" s="13"/>
      <c r="AE245" s="13"/>
      <c r="AT245" s="250" t="s">
        <v>178</v>
      </c>
      <c r="AU245" s="250" t="s">
        <v>88</v>
      </c>
      <c r="AV245" s="13" t="s">
        <v>88</v>
      </c>
      <c r="AW245" s="13" t="s">
        <v>5</v>
      </c>
      <c r="AX245" s="13" t="s">
        <v>82</v>
      </c>
      <c r="AY245" s="250" t="s">
        <v>167</v>
      </c>
    </row>
    <row r="246" s="2" customFormat="1" ht="24.15" customHeight="1">
      <c r="A246" s="39"/>
      <c r="B246" s="40"/>
      <c r="C246" s="220" t="s">
        <v>398</v>
      </c>
      <c r="D246" s="220" t="s">
        <v>169</v>
      </c>
      <c r="E246" s="221" t="s">
        <v>399</v>
      </c>
      <c r="F246" s="222" t="s">
        <v>400</v>
      </c>
      <c r="G246" s="223" t="s">
        <v>182</v>
      </c>
      <c r="H246" s="224">
        <v>1161.0999999999999</v>
      </c>
      <c r="I246" s="225"/>
      <c r="J246" s="225"/>
      <c r="K246" s="226">
        <f>ROUND(P246*H246,2)</f>
        <v>0</v>
      </c>
      <c r="L246" s="222" t="s">
        <v>173</v>
      </c>
      <c r="M246" s="45"/>
      <c r="N246" s="227" t="s">
        <v>20</v>
      </c>
      <c r="O246" s="228" t="s">
        <v>44</v>
      </c>
      <c r="P246" s="229">
        <f>I246+J246</f>
        <v>0</v>
      </c>
      <c r="Q246" s="229">
        <f>ROUND(I246*H246,2)</f>
        <v>0</v>
      </c>
      <c r="R246" s="229">
        <f>ROUND(J246*H246,2)</f>
        <v>0</v>
      </c>
      <c r="S246" s="85"/>
      <c r="T246" s="230">
        <f>S246*H246</f>
        <v>0</v>
      </c>
      <c r="U246" s="230">
        <v>0</v>
      </c>
      <c r="V246" s="230">
        <f>U246*H246</f>
        <v>0</v>
      </c>
      <c r="W246" s="230">
        <v>0</v>
      </c>
      <c r="X246" s="231">
        <f>W246*H246</f>
        <v>0</v>
      </c>
      <c r="Y246" s="39"/>
      <c r="Z246" s="39"/>
      <c r="AA246" s="39"/>
      <c r="AB246" s="39"/>
      <c r="AC246" s="39"/>
      <c r="AD246" s="39"/>
      <c r="AE246" s="39"/>
      <c r="AR246" s="232" t="s">
        <v>174</v>
      </c>
      <c r="AT246" s="232" t="s">
        <v>169</v>
      </c>
      <c r="AU246" s="232" t="s">
        <v>88</v>
      </c>
      <c r="AY246" s="18" t="s">
        <v>167</v>
      </c>
      <c r="BE246" s="233">
        <f>IF(O246="základní",K246,0)</f>
        <v>0</v>
      </c>
      <c r="BF246" s="233">
        <f>IF(O246="snížená",K246,0)</f>
        <v>0</v>
      </c>
      <c r="BG246" s="233">
        <f>IF(O246="zákl. přenesená",K246,0)</f>
        <v>0</v>
      </c>
      <c r="BH246" s="233">
        <f>IF(O246="sníž. přenesená",K246,0)</f>
        <v>0</v>
      </c>
      <c r="BI246" s="233">
        <f>IF(O246="nulová",K246,0)</f>
        <v>0</v>
      </c>
      <c r="BJ246" s="18" t="s">
        <v>82</v>
      </c>
      <c r="BK246" s="233">
        <f>ROUND(P246*H246,2)</f>
        <v>0</v>
      </c>
      <c r="BL246" s="18" t="s">
        <v>174</v>
      </c>
      <c r="BM246" s="232" t="s">
        <v>401</v>
      </c>
    </row>
    <row r="247" s="2" customFormat="1">
      <c r="A247" s="39"/>
      <c r="B247" s="40"/>
      <c r="C247" s="41"/>
      <c r="D247" s="234" t="s">
        <v>176</v>
      </c>
      <c r="E247" s="41"/>
      <c r="F247" s="235" t="s">
        <v>402</v>
      </c>
      <c r="G247" s="41"/>
      <c r="H247" s="41"/>
      <c r="I247" s="236"/>
      <c r="J247" s="236"/>
      <c r="K247" s="41"/>
      <c r="L247" s="41"/>
      <c r="M247" s="45"/>
      <c r="N247" s="237"/>
      <c r="O247" s="238"/>
      <c r="P247" s="85"/>
      <c r="Q247" s="85"/>
      <c r="R247" s="85"/>
      <c r="S247" s="85"/>
      <c r="T247" s="85"/>
      <c r="U247" s="85"/>
      <c r="V247" s="85"/>
      <c r="W247" s="85"/>
      <c r="X247" s="86"/>
      <c r="Y247" s="39"/>
      <c r="Z247" s="39"/>
      <c r="AA247" s="39"/>
      <c r="AB247" s="39"/>
      <c r="AC247" s="39"/>
      <c r="AD247" s="39"/>
      <c r="AE247" s="39"/>
      <c r="AT247" s="18" t="s">
        <v>176</v>
      </c>
      <c r="AU247" s="18" t="s">
        <v>88</v>
      </c>
    </row>
    <row r="248" s="14" customFormat="1">
      <c r="A248" s="14"/>
      <c r="B248" s="251"/>
      <c r="C248" s="252"/>
      <c r="D248" s="241" t="s">
        <v>178</v>
      </c>
      <c r="E248" s="253" t="s">
        <v>20</v>
      </c>
      <c r="F248" s="254" t="s">
        <v>403</v>
      </c>
      <c r="G248" s="252"/>
      <c r="H248" s="253" t="s">
        <v>20</v>
      </c>
      <c r="I248" s="255"/>
      <c r="J248" s="255"/>
      <c r="K248" s="252"/>
      <c r="L248" s="252"/>
      <c r="M248" s="256"/>
      <c r="N248" s="257"/>
      <c r="O248" s="258"/>
      <c r="P248" s="258"/>
      <c r="Q248" s="258"/>
      <c r="R248" s="258"/>
      <c r="S248" s="258"/>
      <c r="T248" s="258"/>
      <c r="U248" s="258"/>
      <c r="V248" s="258"/>
      <c r="W248" s="258"/>
      <c r="X248" s="259"/>
      <c r="Y248" s="14"/>
      <c r="Z248" s="14"/>
      <c r="AA248" s="14"/>
      <c r="AB248" s="14"/>
      <c r="AC248" s="14"/>
      <c r="AD248" s="14"/>
      <c r="AE248" s="14"/>
      <c r="AT248" s="260" t="s">
        <v>178</v>
      </c>
      <c r="AU248" s="260" t="s">
        <v>88</v>
      </c>
      <c r="AV248" s="14" t="s">
        <v>82</v>
      </c>
      <c r="AW248" s="14" t="s">
        <v>5</v>
      </c>
      <c r="AX248" s="14" t="s">
        <v>75</v>
      </c>
      <c r="AY248" s="260" t="s">
        <v>167</v>
      </c>
    </row>
    <row r="249" s="14" customFormat="1">
      <c r="A249" s="14"/>
      <c r="B249" s="251"/>
      <c r="C249" s="252"/>
      <c r="D249" s="241" t="s">
        <v>178</v>
      </c>
      <c r="E249" s="253" t="s">
        <v>20</v>
      </c>
      <c r="F249" s="254" t="s">
        <v>404</v>
      </c>
      <c r="G249" s="252"/>
      <c r="H249" s="253" t="s">
        <v>20</v>
      </c>
      <c r="I249" s="255"/>
      <c r="J249" s="255"/>
      <c r="K249" s="252"/>
      <c r="L249" s="252"/>
      <c r="M249" s="256"/>
      <c r="N249" s="257"/>
      <c r="O249" s="258"/>
      <c r="P249" s="258"/>
      <c r="Q249" s="258"/>
      <c r="R249" s="258"/>
      <c r="S249" s="258"/>
      <c r="T249" s="258"/>
      <c r="U249" s="258"/>
      <c r="V249" s="258"/>
      <c r="W249" s="258"/>
      <c r="X249" s="259"/>
      <c r="Y249" s="14"/>
      <c r="Z249" s="14"/>
      <c r="AA249" s="14"/>
      <c r="AB249" s="14"/>
      <c r="AC249" s="14"/>
      <c r="AD249" s="14"/>
      <c r="AE249" s="14"/>
      <c r="AT249" s="260" t="s">
        <v>178</v>
      </c>
      <c r="AU249" s="260" t="s">
        <v>88</v>
      </c>
      <c r="AV249" s="14" t="s">
        <v>82</v>
      </c>
      <c r="AW249" s="14" t="s">
        <v>5</v>
      </c>
      <c r="AX249" s="14" t="s">
        <v>75</v>
      </c>
      <c r="AY249" s="260" t="s">
        <v>167</v>
      </c>
    </row>
    <row r="250" s="13" customFormat="1">
      <c r="A250" s="13"/>
      <c r="B250" s="239"/>
      <c r="C250" s="240"/>
      <c r="D250" s="241" t="s">
        <v>178</v>
      </c>
      <c r="E250" s="242" t="s">
        <v>20</v>
      </c>
      <c r="F250" s="243" t="s">
        <v>381</v>
      </c>
      <c r="G250" s="240"/>
      <c r="H250" s="244">
        <v>1161.0999999999999</v>
      </c>
      <c r="I250" s="245"/>
      <c r="J250" s="245"/>
      <c r="K250" s="240"/>
      <c r="L250" s="240"/>
      <c r="M250" s="246"/>
      <c r="N250" s="247"/>
      <c r="O250" s="248"/>
      <c r="P250" s="248"/>
      <c r="Q250" s="248"/>
      <c r="R250" s="248"/>
      <c r="S250" s="248"/>
      <c r="T250" s="248"/>
      <c r="U250" s="248"/>
      <c r="V250" s="248"/>
      <c r="W250" s="248"/>
      <c r="X250" s="249"/>
      <c r="Y250" s="13"/>
      <c r="Z250" s="13"/>
      <c r="AA250" s="13"/>
      <c r="AB250" s="13"/>
      <c r="AC250" s="13"/>
      <c r="AD250" s="13"/>
      <c r="AE250" s="13"/>
      <c r="AT250" s="250" t="s">
        <v>178</v>
      </c>
      <c r="AU250" s="250" t="s">
        <v>88</v>
      </c>
      <c r="AV250" s="13" t="s">
        <v>88</v>
      </c>
      <c r="AW250" s="13" t="s">
        <v>5</v>
      </c>
      <c r="AX250" s="13" t="s">
        <v>82</v>
      </c>
      <c r="AY250" s="250" t="s">
        <v>167</v>
      </c>
    </row>
    <row r="251" s="2" customFormat="1" ht="24.15" customHeight="1">
      <c r="A251" s="39"/>
      <c r="B251" s="40"/>
      <c r="C251" s="220" t="s">
        <v>405</v>
      </c>
      <c r="D251" s="220" t="s">
        <v>169</v>
      </c>
      <c r="E251" s="221" t="s">
        <v>406</v>
      </c>
      <c r="F251" s="222" t="s">
        <v>407</v>
      </c>
      <c r="G251" s="223" t="s">
        <v>182</v>
      </c>
      <c r="H251" s="224">
        <v>1161.0999999999999</v>
      </c>
      <c r="I251" s="225"/>
      <c r="J251" s="225"/>
      <c r="K251" s="226">
        <f>ROUND(P251*H251,2)</f>
        <v>0</v>
      </c>
      <c r="L251" s="222" t="s">
        <v>173</v>
      </c>
      <c r="M251" s="45"/>
      <c r="N251" s="227" t="s">
        <v>20</v>
      </c>
      <c r="O251" s="228" t="s">
        <v>44</v>
      </c>
      <c r="P251" s="229">
        <f>I251+J251</f>
        <v>0</v>
      </c>
      <c r="Q251" s="229">
        <f>ROUND(I251*H251,2)</f>
        <v>0</v>
      </c>
      <c r="R251" s="229">
        <f>ROUND(J251*H251,2)</f>
        <v>0</v>
      </c>
      <c r="S251" s="85"/>
      <c r="T251" s="230">
        <f>S251*H251</f>
        <v>0</v>
      </c>
      <c r="U251" s="230">
        <v>0</v>
      </c>
      <c r="V251" s="230">
        <f>U251*H251</f>
        <v>0</v>
      </c>
      <c r="W251" s="230">
        <v>0</v>
      </c>
      <c r="X251" s="231">
        <f>W251*H251</f>
        <v>0</v>
      </c>
      <c r="Y251" s="39"/>
      <c r="Z251" s="39"/>
      <c r="AA251" s="39"/>
      <c r="AB251" s="39"/>
      <c r="AC251" s="39"/>
      <c r="AD251" s="39"/>
      <c r="AE251" s="39"/>
      <c r="AR251" s="232" t="s">
        <v>174</v>
      </c>
      <c r="AT251" s="232" t="s">
        <v>169</v>
      </c>
      <c r="AU251" s="232" t="s">
        <v>88</v>
      </c>
      <c r="AY251" s="18" t="s">
        <v>167</v>
      </c>
      <c r="BE251" s="233">
        <f>IF(O251="základní",K251,0)</f>
        <v>0</v>
      </c>
      <c r="BF251" s="233">
        <f>IF(O251="snížená",K251,0)</f>
        <v>0</v>
      </c>
      <c r="BG251" s="233">
        <f>IF(O251="zákl. přenesená",K251,0)</f>
        <v>0</v>
      </c>
      <c r="BH251" s="233">
        <f>IF(O251="sníž. přenesená",K251,0)</f>
        <v>0</v>
      </c>
      <c r="BI251" s="233">
        <f>IF(O251="nulová",K251,0)</f>
        <v>0</v>
      </c>
      <c r="BJ251" s="18" t="s">
        <v>82</v>
      </c>
      <c r="BK251" s="233">
        <f>ROUND(P251*H251,2)</f>
        <v>0</v>
      </c>
      <c r="BL251" s="18" t="s">
        <v>174</v>
      </c>
      <c r="BM251" s="232" t="s">
        <v>408</v>
      </c>
    </row>
    <row r="252" s="2" customFormat="1">
      <c r="A252" s="39"/>
      <c r="B252" s="40"/>
      <c r="C252" s="41"/>
      <c r="D252" s="234" t="s">
        <v>176</v>
      </c>
      <c r="E252" s="41"/>
      <c r="F252" s="235" t="s">
        <v>409</v>
      </c>
      <c r="G252" s="41"/>
      <c r="H252" s="41"/>
      <c r="I252" s="236"/>
      <c r="J252" s="236"/>
      <c r="K252" s="41"/>
      <c r="L252" s="41"/>
      <c r="M252" s="45"/>
      <c r="N252" s="237"/>
      <c r="O252" s="238"/>
      <c r="P252" s="85"/>
      <c r="Q252" s="85"/>
      <c r="R252" s="85"/>
      <c r="S252" s="85"/>
      <c r="T252" s="85"/>
      <c r="U252" s="85"/>
      <c r="V252" s="85"/>
      <c r="W252" s="85"/>
      <c r="X252" s="86"/>
      <c r="Y252" s="39"/>
      <c r="Z252" s="39"/>
      <c r="AA252" s="39"/>
      <c r="AB252" s="39"/>
      <c r="AC252" s="39"/>
      <c r="AD252" s="39"/>
      <c r="AE252" s="39"/>
      <c r="AT252" s="18" t="s">
        <v>176</v>
      </c>
      <c r="AU252" s="18" t="s">
        <v>88</v>
      </c>
    </row>
    <row r="253" s="14" customFormat="1">
      <c r="A253" s="14"/>
      <c r="B253" s="251"/>
      <c r="C253" s="252"/>
      <c r="D253" s="241" t="s">
        <v>178</v>
      </c>
      <c r="E253" s="253" t="s">
        <v>20</v>
      </c>
      <c r="F253" s="254" t="s">
        <v>410</v>
      </c>
      <c r="G253" s="252"/>
      <c r="H253" s="253" t="s">
        <v>20</v>
      </c>
      <c r="I253" s="255"/>
      <c r="J253" s="255"/>
      <c r="K253" s="252"/>
      <c r="L253" s="252"/>
      <c r="M253" s="256"/>
      <c r="N253" s="257"/>
      <c r="O253" s="258"/>
      <c r="P253" s="258"/>
      <c r="Q253" s="258"/>
      <c r="R253" s="258"/>
      <c r="S253" s="258"/>
      <c r="T253" s="258"/>
      <c r="U253" s="258"/>
      <c r="V253" s="258"/>
      <c r="W253" s="258"/>
      <c r="X253" s="259"/>
      <c r="Y253" s="14"/>
      <c r="Z253" s="14"/>
      <c r="AA253" s="14"/>
      <c r="AB253" s="14"/>
      <c r="AC253" s="14"/>
      <c r="AD253" s="14"/>
      <c r="AE253" s="14"/>
      <c r="AT253" s="260" t="s">
        <v>178</v>
      </c>
      <c r="AU253" s="260" t="s">
        <v>88</v>
      </c>
      <c r="AV253" s="14" t="s">
        <v>82</v>
      </c>
      <c r="AW253" s="14" t="s">
        <v>5</v>
      </c>
      <c r="AX253" s="14" t="s">
        <v>75</v>
      </c>
      <c r="AY253" s="260" t="s">
        <v>167</v>
      </c>
    </row>
    <row r="254" s="14" customFormat="1">
      <c r="A254" s="14"/>
      <c r="B254" s="251"/>
      <c r="C254" s="252"/>
      <c r="D254" s="241" t="s">
        <v>178</v>
      </c>
      <c r="E254" s="253" t="s">
        <v>20</v>
      </c>
      <c r="F254" s="254" t="s">
        <v>411</v>
      </c>
      <c r="G254" s="252"/>
      <c r="H254" s="253" t="s">
        <v>20</v>
      </c>
      <c r="I254" s="255"/>
      <c r="J254" s="255"/>
      <c r="K254" s="252"/>
      <c r="L254" s="252"/>
      <c r="M254" s="256"/>
      <c r="N254" s="257"/>
      <c r="O254" s="258"/>
      <c r="P254" s="258"/>
      <c r="Q254" s="258"/>
      <c r="R254" s="258"/>
      <c r="S254" s="258"/>
      <c r="T254" s="258"/>
      <c r="U254" s="258"/>
      <c r="V254" s="258"/>
      <c r="W254" s="258"/>
      <c r="X254" s="259"/>
      <c r="Y254" s="14"/>
      <c r="Z254" s="14"/>
      <c r="AA254" s="14"/>
      <c r="AB254" s="14"/>
      <c r="AC254" s="14"/>
      <c r="AD254" s="14"/>
      <c r="AE254" s="14"/>
      <c r="AT254" s="260" t="s">
        <v>178</v>
      </c>
      <c r="AU254" s="260" t="s">
        <v>88</v>
      </c>
      <c r="AV254" s="14" t="s">
        <v>82</v>
      </c>
      <c r="AW254" s="14" t="s">
        <v>5</v>
      </c>
      <c r="AX254" s="14" t="s">
        <v>75</v>
      </c>
      <c r="AY254" s="260" t="s">
        <v>167</v>
      </c>
    </row>
    <row r="255" s="13" customFormat="1">
      <c r="A255" s="13"/>
      <c r="B255" s="239"/>
      <c r="C255" s="240"/>
      <c r="D255" s="241" t="s">
        <v>178</v>
      </c>
      <c r="E255" s="242" t="s">
        <v>20</v>
      </c>
      <c r="F255" s="243" t="s">
        <v>381</v>
      </c>
      <c r="G255" s="240"/>
      <c r="H255" s="244">
        <v>1161.0999999999999</v>
      </c>
      <c r="I255" s="245"/>
      <c r="J255" s="245"/>
      <c r="K255" s="240"/>
      <c r="L255" s="240"/>
      <c r="M255" s="246"/>
      <c r="N255" s="247"/>
      <c r="O255" s="248"/>
      <c r="P255" s="248"/>
      <c r="Q255" s="248"/>
      <c r="R255" s="248"/>
      <c r="S255" s="248"/>
      <c r="T255" s="248"/>
      <c r="U255" s="248"/>
      <c r="V255" s="248"/>
      <c r="W255" s="248"/>
      <c r="X255" s="249"/>
      <c r="Y255" s="13"/>
      <c r="Z255" s="13"/>
      <c r="AA255" s="13"/>
      <c r="AB255" s="13"/>
      <c r="AC255" s="13"/>
      <c r="AD255" s="13"/>
      <c r="AE255" s="13"/>
      <c r="AT255" s="250" t="s">
        <v>178</v>
      </c>
      <c r="AU255" s="250" t="s">
        <v>88</v>
      </c>
      <c r="AV255" s="13" t="s">
        <v>88</v>
      </c>
      <c r="AW255" s="13" t="s">
        <v>5</v>
      </c>
      <c r="AX255" s="13" t="s">
        <v>82</v>
      </c>
      <c r="AY255" s="250" t="s">
        <v>167</v>
      </c>
    </row>
    <row r="256" s="2" customFormat="1" ht="24.15" customHeight="1">
      <c r="A256" s="39"/>
      <c r="B256" s="40"/>
      <c r="C256" s="220" t="s">
        <v>412</v>
      </c>
      <c r="D256" s="220" t="s">
        <v>169</v>
      </c>
      <c r="E256" s="221" t="s">
        <v>413</v>
      </c>
      <c r="F256" s="222" t="s">
        <v>414</v>
      </c>
      <c r="G256" s="223" t="s">
        <v>182</v>
      </c>
      <c r="H256" s="224">
        <v>1161.0999999999999</v>
      </c>
      <c r="I256" s="225"/>
      <c r="J256" s="225"/>
      <c r="K256" s="226">
        <f>ROUND(P256*H256,2)</f>
        <v>0</v>
      </c>
      <c r="L256" s="222" t="s">
        <v>173</v>
      </c>
      <c r="M256" s="45"/>
      <c r="N256" s="227" t="s">
        <v>20</v>
      </c>
      <c r="O256" s="228" t="s">
        <v>44</v>
      </c>
      <c r="P256" s="229">
        <f>I256+J256</f>
        <v>0</v>
      </c>
      <c r="Q256" s="229">
        <f>ROUND(I256*H256,2)</f>
        <v>0</v>
      </c>
      <c r="R256" s="229">
        <f>ROUND(J256*H256,2)</f>
        <v>0</v>
      </c>
      <c r="S256" s="85"/>
      <c r="T256" s="230">
        <f>S256*H256</f>
        <v>0</v>
      </c>
      <c r="U256" s="230">
        <v>0</v>
      </c>
      <c r="V256" s="230">
        <f>U256*H256</f>
        <v>0</v>
      </c>
      <c r="W256" s="230">
        <v>0</v>
      </c>
      <c r="X256" s="231">
        <f>W256*H256</f>
        <v>0</v>
      </c>
      <c r="Y256" s="39"/>
      <c r="Z256" s="39"/>
      <c r="AA256" s="39"/>
      <c r="AB256" s="39"/>
      <c r="AC256" s="39"/>
      <c r="AD256" s="39"/>
      <c r="AE256" s="39"/>
      <c r="AR256" s="232" t="s">
        <v>174</v>
      </c>
      <c r="AT256" s="232" t="s">
        <v>169</v>
      </c>
      <c r="AU256" s="232" t="s">
        <v>88</v>
      </c>
      <c r="AY256" s="18" t="s">
        <v>167</v>
      </c>
      <c r="BE256" s="233">
        <f>IF(O256="základní",K256,0)</f>
        <v>0</v>
      </c>
      <c r="BF256" s="233">
        <f>IF(O256="snížená",K256,0)</f>
        <v>0</v>
      </c>
      <c r="BG256" s="233">
        <f>IF(O256="zákl. přenesená",K256,0)</f>
        <v>0</v>
      </c>
      <c r="BH256" s="233">
        <f>IF(O256="sníž. přenesená",K256,0)</f>
        <v>0</v>
      </c>
      <c r="BI256" s="233">
        <f>IF(O256="nulová",K256,0)</f>
        <v>0</v>
      </c>
      <c r="BJ256" s="18" t="s">
        <v>82</v>
      </c>
      <c r="BK256" s="233">
        <f>ROUND(P256*H256,2)</f>
        <v>0</v>
      </c>
      <c r="BL256" s="18" t="s">
        <v>174</v>
      </c>
      <c r="BM256" s="232" t="s">
        <v>415</v>
      </c>
    </row>
    <row r="257" s="2" customFormat="1">
      <c r="A257" s="39"/>
      <c r="B257" s="40"/>
      <c r="C257" s="41"/>
      <c r="D257" s="234" t="s">
        <v>176</v>
      </c>
      <c r="E257" s="41"/>
      <c r="F257" s="235" t="s">
        <v>416</v>
      </c>
      <c r="G257" s="41"/>
      <c r="H257" s="41"/>
      <c r="I257" s="236"/>
      <c r="J257" s="236"/>
      <c r="K257" s="41"/>
      <c r="L257" s="41"/>
      <c r="M257" s="45"/>
      <c r="N257" s="237"/>
      <c r="O257" s="238"/>
      <c r="P257" s="85"/>
      <c r="Q257" s="85"/>
      <c r="R257" s="85"/>
      <c r="S257" s="85"/>
      <c r="T257" s="85"/>
      <c r="U257" s="85"/>
      <c r="V257" s="85"/>
      <c r="W257" s="85"/>
      <c r="X257" s="86"/>
      <c r="Y257" s="39"/>
      <c r="Z257" s="39"/>
      <c r="AA257" s="39"/>
      <c r="AB257" s="39"/>
      <c r="AC257" s="39"/>
      <c r="AD257" s="39"/>
      <c r="AE257" s="39"/>
      <c r="AT257" s="18" t="s">
        <v>176</v>
      </c>
      <c r="AU257" s="18" t="s">
        <v>88</v>
      </c>
    </row>
    <row r="258" s="14" customFormat="1">
      <c r="A258" s="14"/>
      <c r="B258" s="251"/>
      <c r="C258" s="252"/>
      <c r="D258" s="241" t="s">
        <v>178</v>
      </c>
      <c r="E258" s="253" t="s">
        <v>20</v>
      </c>
      <c r="F258" s="254" t="s">
        <v>417</v>
      </c>
      <c r="G258" s="252"/>
      <c r="H258" s="253" t="s">
        <v>20</v>
      </c>
      <c r="I258" s="255"/>
      <c r="J258" s="255"/>
      <c r="K258" s="252"/>
      <c r="L258" s="252"/>
      <c r="M258" s="256"/>
      <c r="N258" s="257"/>
      <c r="O258" s="258"/>
      <c r="P258" s="258"/>
      <c r="Q258" s="258"/>
      <c r="R258" s="258"/>
      <c r="S258" s="258"/>
      <c r="T258" s="258"/>
      <c r="U258" s="258"/>
      <c r="V258" s="258"/>
      <c r="W258" s="258"/>
      <c r="X258" s="259"/>
      <c r="Y258" s="14"/>
      <c r="Z258" s="14"/>
      <c r="AA258" s="14"/>
      <c r="AB258" s="14"/>
      <c r="AC258" s="14"/>
      <c r="AD258" s="14"/>
      <c r="AE258" s="14"/>
      <c r="AT258" s="260" t="s">
        <v>178</v>
      </c>
      <c r="AU258" s="260" t="s">
        <v>88</v>
      </c>
      <c r="AV258" s="14" t="s">
        <v>82</v>
      </c>
      <c r="AW258" s="14" t="s">
        <v>5</v>
      </c>
      <c r="AX258" s="14" t="s">
        <v>75</v>
      </c>
      <c r="AY258" s="260" t="s">
        <v>167</v>
      </c>
    </row>
    <row r="259" s="13" customFormat="1">
      <c r="A259" s="13"/>
      <c r="B259" s="239"/>
      <c r="C259" s="240"/>
      <c r="D259" s="241" t="s">
        <v>178</v>
      </c>
      <c r="E259" s="242" t="s">
        <v>20</v>
      </c>
      <c r="F259" s="243" t="s">
        <v>381</v>
      </c>
      <c r="G259" s="240"/>
      <c r="H259" s="244">
        <v>1161.0999999999999</v>
      </c>
      <c r="I259" s="245"/>
      <c r="J259" s="245"/>
      <c r="K259" s="240"/>
      <c r="L259" s="240"/>
      <c r="M259" s="246"/>
      <c r="N259" s="247"/>
      <c r="O259" s="248"/>
      <c r="P259" s="248"/>
      <c r="Q259" s="248"/>
      <c r="R259" s="248"/>
      <c r="S259" s="248"/>
      <c r="T259" s="248"/>
      <c r="U259" s="248"/>
      <c r="V259" s="248"/>
      <c r="W259" s="248"/>
      <c r="X259" s="249"/>
      <c r="Y259" s="13"/>
      <c r="Z259" s="13"/>
      <c r="AA259" s="13"/>
      <c r="AB259" s="13"/>
      <c r="AC259" s="13"/>
      <c r="AD259" s="13"/>
      <c r="AE259" s="13"/>
      <c r="AT259" s="250" t="s">
        <v>178</v>
      </c>
      <c r="AU259" s="250" t="s">
        <v>88</v>
      </c>
      <c r="AV259" s="13" t="s">
        <v>88</v>
      </c>
      <c r="AW259" s="13" t="s">
        <v>5</v>
      </c>
      <c r="AX259" s="13" t="s">
        <v>82</v>
      </c>
      <c r="AY259" s="250" t="s">
        <v>167</v>
      </c>
    </row>
    <row r="260" s="2" customFormat="1">
      <c r="A260" s="39"/>
      <c r="B260" s="40"/>
      <c r="C260" s="220" t="s">
        <v>418</v>
      </c>
      <c r="D260" s="220" t="s">
        <v>169</v>
      </c>
      <c r="E260" s="221" t="s">
        <v>419</v>
      </c>
      <c r="F260" s="222" t="s">
        <v>420</v>
      </c>
      <c r="G260" s="223" t="s">
        <v>182</v>
      </c>
      <c r="H260" s="224">
        <v>18.199999999999999</v>
      </c>
      <c r="I260" s="225"/>
      <c r="J260" s="225"/>
      <c r="K260" s="226">
        <f>ROUND(P260*H260,2)</f>
        <v>0</v>
      </c>
      <c r="L260" s="222" t="s">
        <v>173</v>
      </c>
      <c r="M260" s="45"/>
      <c r="N260" s="227" t="s">
        <v>20</v>
      </c>
      <c r="O260" s="228" t="s">
        <v>44</v>
      </c>
      <c r="P260" s="229">
        <f>I260+J260</f>
        <v>0</v>
      </c>
      <c r="Q260" s="229">
        <f>ROUND(I260*H260,2)</f>
        <v>0</v>
      </c>
      <c r="R260" s="229">
        <f>ROUND(J260*H260,2)</f>
        <v>0</v>
      </c>
      <c r="S260" s="85"/>
      <c r="T260" s="230">
        <f>S260*H260</f>
        <v>0</v>
      </c>
      <c r="U260" s="230">
        <v>0</v>
      </c>
      <c r="V260" s="230">
        <f>U260*H260</f>
        <v>0</v>
      </c>
      <c r="W260" s="230">
        <v>0</v>
      </c>
      <c r="X260" s="231">
        <f>W260*H260</f>
        <v>0</v>
      </c>
      <c r="Y260" s="39"/>
      <c r="Z260" s="39"/>
      <c r="AA260" s="39"/>
      <c r="AB260" s="39"/>
      <c r="AC260" s="39"/>
      <c r="AD260" s="39"/>
      <c r="AE260" s="39"/>
      <c r="AR260" s="232" t="s">
        <v>174</v>
      </c>
      <c r="AT260" s="232" t="s">
        <v>169</v>
      </c>
      <c r="AU260" s="232" t="s">
        <v>88</v>
      </c>
      <c r="AY260" s="18" t="s">
        <v>167</v>
      </c>
      <c r="BE260" s="233">
        <f>IF(O260="základní",K260,0)</f>
        <v>0</v>
      </c>
      <c r="BF260" s="233">
        <f>IF(O260="snížená",K260,0)</f>
        <v>0</v>
      </c>
      <c r="BG260" s="233">
        <f>IF(O260="zákl. přenesená",K260,0)</f>
        <v>0</v>
      </c>
      <c r="BH260" s="233">
        <f>IF(O260="sníž. přenesená",K260,0)</f>
        <v>0</v>
      </c>
      <c r="BI260" s="233">
        <f>IF(O260="nulová",K260,0)</f>
        <v>0</v>
      </c>
      <c r="BJ260" s="18" t="s">
        <v>82</v>
      </c>
      <c r="BK260" s="233">
        <f>ROUND(P260*H260,2)</f>
        <v>0</v>
      </c>
      <c r="BL260" s="18" t="s">
        <v>174</v>
      </c>
      <c r="BM260" s="232" t="s">
        <v>421</v>
      </c>
    </row>
    <row r="261" s="2" customFormat="1">
      <c r="A261" s="39"/>
      <c r="B261" s="40"/>
      <c r="C261" s="41"/>
      <c r="D261" s="234" t="s">
        <v>176</v>
      </c>
      <c r="E261" s="41"/>
      <c r="F261" s="235" t="s">
        <v>422</v>
      </c>
      <c r="G261" s="41"/>
      <c r="H261" s="41"/>
      <c r="I261" s="236"/>
      <c r="J261" s="236"/>
      <c r="K261" s="41"/>
      <c r="L261" s="41"/>
      <c r="M261" s="45"/>
      <c r="N261" s="237"/>
      <c r="O261" s="238"/>
      <c r="P261" s="85"/>
      <c r="Q261" s="85"/>
      <c r="R261" s="85"/>
      <c r="S261" s="85"/>
      <c r="T261" s="85"/>
      <c r="U261" s="85"/>
      <c r="V261" s="85"/>
      <c r="W261" s="85"/>
      <c r="X261" s="86"/>
      <c r="Y261" s="39"/>
      <c r="Z261" s="39"/>
      <c r="AA261" s="39"/>
      <c r="AB261" s="39"/>
      <c r="AC261" s="39"/>
      <c r="AD261" s="39"/>
      <c r="AE261" s="39"/>
      <c r="AT261" s="18" t="s">
        <v>176</v>
      </c>
      <c r="AU261" s="18" t="s">
        <v>88</v>
      </c>
    </row>
    <row r="262" s="14" customFormat="1">
      <c r="A262" s="14"/>
      <c r="B262" s="251"/>
      <c r="C262" s="252"/>
      <c r="D262" s="241" t="s">
        <v>178</v>
      </c>
      <c r="E262" s="253" t="s">
        <v>20</v>
      </c>
      <c r="F262" s="254" t="s">
        <v>423</v>
      </c>
      <c r="G262" s="252"/>
      <c r="H262" s="253" t="s">
        <v>20</v>
      </c>
      <c r="I262" s="255"/>
      <c r="J262" s="255"/>
      <c r="K262" s="252"/>
      <c r="L262" s="252"/>
      <c r="M262" s="256"/>
      <c r="N262" s="257"/>
      <c r="O262" s="258"/>
      <c r="P262" s="258"/>
      <c r="Q262" s="258"/>
      <c r="R262" s="258"/>
      <c r="S262" s="258"/>
      <c r="T262" s="258"/>
      <c r="U262" s="258"/>
      <c r="V262" s="258"/>
      <c r="W262" s="258"/>
      <c r="X262" s="259"/>
      <c r="Y262" s="14"/>
      <c r="Z262" s="14"/>
      <c r="AA262" s="14"/>
      <c r="AB262" s="14"/>
      <c r="AC262" s="14"/>
      <c r="AD262" s="14"/>
      <c r="AE262" s="14"/>
      <c r="AT262" s="260" t="s">
        <v>178</v>
      </c>
      <c r="AU262" s="260" t="s">
        <v>88</v>
      </c>
      <c r="AV262" s="14" t="s">
        <v>82</v>
      </c>
      <c r="AW262" s="14" t="s">
        <v>5</v>
      </c>
      <c r="AX262" s="14" t="s">
        <v>75</v>
      </c>
      <c r="AY262" s="260" t="s">
        <v>167</v>
      </c>
    </row>
    <row r="263" s="13" customFormat="1">
      <c r="A263" s="13"/>
      <c r="B263" s="239"/>
      <c r="C263" s="240"/>
      <c r="D263" s="241" t="s">
        <v>178</v>
      </c>
      <c r="E263" s="242" t="s">
        <v>20</v>
      </c>
      <c r="F263" s="243" t="s">
        <v>424</v>
      </c>
      <c r="G263" s="240"/>
      <c r="H263" s="244">
        <v>18.199999999999999</v>
      </c>
      <c r="I263" s="245"/>
      <c r="J263" s="245"/>
      <c r="K263" s="240"/>
      <c r="L263" s="240"/>
      <c r="M263" s="246"/>
      <c r="N263" s="247"/>
      <c r="O263" s="248"/>
      <c r="P263" s="248"/>
      <c r="Q263" s="248"/>
      <c r="R263" s="248"/>
      <c r="S263" s="248"/>
      <c r="T263" s="248"/>
      <c r="U263" s="248"/>
      <c r="V263" s="248"/>
      <c r="W263" s="248"/>
      <c r="X263" s="249"/>
      <c r="Y263" s="13"/>
      <c r="Z263" s="13"/>
      <c r="AA263" s="13"/>
      <c r="AB263" s="13"/>
      <c r="AC263" s="13"/>
      <c r="AD263" s="13"/>
      <c r="AE263" s="13"/>
      <c r="AT263" s="250" t="s">
        <v>178</v>
      </c>
      <c r="AU263" s="250" t="s">
        <v>88</v>
      </c>
      <c r="AV263" s="13" t="s">
        <v>88</v>
      </c>
      <c r="AW263" s="13" t="s">
        <v>5</v>
      </c>
      <c r="AX263" s="13" t="s">
        <v>82</v>
      </c>
      <c r="AY263" s="250" t="s">
        <v>167</v>
      </c>
    </row>
    <row r="264" s="2" customFormat="1" ht="24.15" customHeight="1">
      <c r="A264" s="39"/>
      <c r="B264" s="40"/>
      <c r="C264" s="220" t="s">
        <v>425</v>
      </c>
      <c r="D264" s="220" t="s">
        <v>169</v>
      </c>
      <c r="E264" s="221" t="s">
        <v>426</v>
      </c>
      <c r="F264" s="222" t="s">
        <v>427</v>
      </c>
      <c r="G264" s="223" t="s">
        <v>182</v>
      </c>
      <c r="H264" s="224">
        <v>403.69999999999999</v>
      </c>
      <c r="I264" s="225"/>
      <c r="J264" s="225"/>
      <c r="K264" s="226">
        <f>ROUND(P264*H264,2)</f>
        <v>0</v>
      </c>
      <c r="L264" s="222" t="s">
        <v>173</v>
      </c>
      <c r="M264" s="45"/>
      <c r="N264" s="227" t="s">
        <v>20</v>
      </c>
      <c r="O264" s="228" t="s">
        <v>44</v>
      </c>
      <c r="P264" s="229">
        <f>I264+J264</f>
        <v>0</v>
      </c>
      <c r="Q264" s="229">
        <f>ROUND(I264*H264,2)</f>
        <v>0</v>
      </c>
      <c r="R264" s="229">
        <f>ROUND(J264*H264,2)</f>
        <v>0</v>
      </c>
      <c r="S264" s="85"/>
      <c r="T264" s="230">
        <f>S264*H264</f>
        <v>0</v>
      </c>
      <c r="U264" s="230">
        <v>0.089219999999999994</v>
      </c>
      <c r="V264" s="230">
        <f>U264*H264</f>
        <v>36.018113999999997</v>
      </c>
      <c r="W264" s="230">
        <v>0</v>
      </c>
      <c r="X264" s="231">
        <f>W264*H264</f>
        <v>0</v>
      </c>
      <c r="Y264" s="39"/>
      <c r="Z264" s="39"/>
      <c r="AA264" s="39"/>
      <c r="AB264" s="39"/>
      <c r="AC264" s="39"/>
      <c r="AD264" s="39"/>
      <c r="AE264" s="39"/>
      <c r="AR264" s="232" t="s">
        <v>174</v>
      </c>
      <c r="AT264" s="232" t="s">
        <v>169</v>
      </c>
      <c r="AU264" s="232" t="s">
        <v>88</v>
      </c>
      <c r="AY264" s="18" t="s">
        <v>167</v>
      </c>
      <c r="BE264" s="233">
        <f>IF(O264="základní",K264,0)</f>
        <v>0</v>
      </c>
      <c r="BF264" s="233">
        <f>IF(O264="snížená",K264,0)</f>
        <v>0</v>
      </c>
      <c r="BG264" s="233">
        <f>IF(O264="zákl. přenesená",K264,0)</f>
        <v>0</v>
      </c>
      <c r="BH264" s="233">
        <f>IF(O264="sníž. přenesená",K264,0)</f>
        <v>0</v>
      </c>
      <c r="BI264" s="233">
        <f>IF(O264="nulová",K264,0)</f>
        <v>0</v>
      </c>
      <c r="BJ264" s="18" t="s">
        <v>82</v>
      </c>
      <c r="BK264" s="233">
        <f>ROUND(P264*H264,2)</f>
        <v>0</v>
      </c>
      <c r="BL264" s="18" t="s">
        <v>174</v>
      </c>
      <c r="BM264" s="232" t="s">
        <v>428</v>
      </c>
    </row>
    <row r="265" s="2" customFormat="1">
      <c r="A265" s="39"/>
      <c r="B265" s="40"/>
      <c r="C265" s="41"/>
      <c r="D265" s="234" t="s">
        <v>176</v>
      </c>
      <c r="E265" s="41"/>
      <c r="F265" s="235" t="s">
        <v>429</v>
      </c>
      <c r="G265" s="41"/>
      <c r="H265" s="41"/>
      <c r="I265" s="236"/>
      <c r="J265" s="236"/>
      <c r="K265" s="41"/>
      <c r="L265" s="41"/>
      <c r="M265" s="45"/>
      <c r="N265" s="237"/>
      <c r="O265" s="238"/>
      <c r="P265" s="85"/>
      <c r="Q265" s="85"/>
      <c r="R265" s="85"/>
      <c r="S265" s="85"/>
      <c r="T265" s="85"/>
      <c r="U265" s="85"/>
      <c r="V265" s="85"/>
      <c r="W265" s="85"/>
      <c r="X265" s="86"/>
      <c r="Y265" s="39"/>
      <c r="Z265" s="39"/>
      <c r="AA265" s="39"/>
      <c r="AB265" s="39"/>
      <c r="AC265" s="39"/>
      <c r="AD265" s="39"/>
      <c r="AE265" s="39"/>
      <c r="AT265" s="18" t="s">
        <v>176</v>
      </c>
      <c r="AU265" s="18" t="s">
        <v>88</v>
      </c>
    </row>
    <row r="266" s="13" customFormat="1">
      <c r="A266" s="13"/>
      <c r="B266" s="239"/>
      <c r="C266" s="240"/>
      <c r="D266" s="241" t="s">
        <v>178</v>
      </c>
      <c r="E266" s="242" t="s">
        <v>20</v>
      </c>
      <c r="F266" s="243" t="s">
        <v>430</v>
      </c>
      <c r="G266" s="240"/>
      <c r="H266" s="244">
        <v>403.69999999999999</v>
      </c>
      <c r="I266" s="245"/>
      <c r="J266" s="245"/>
      <c r="K266" s="240"/>
      <c r="L266" s="240"/>
      <c r="M266" s="246"/>
      <c r="N266" s="247"/>
      <c r="O266" s="248"/>
      <c r="P266" s="248"/>
      <c r="Q266" s="248"/>
      <c r="R266" s="248"/>
      <c r="S266" s="248"/>
      <c r="T266" s="248"/>
      <c r="U266" s="248"/>
      <c r="V266" s="248"/>
      <c r="W266" s="248"/>
      <c r="X266" s="249"/>
      <c r="Y266" s="13"/>
      <c r="Z266" s="13"/>
      <c r="AA266" s="13"/>
      <c r="AB266" s="13"/>
      <c r="AC266" s="13"/>
      <c r="AD266" s="13"/>
      <c r="AE266" s="13"/>
      <c r="AT266" s="250" t="s">
        <v>178</v>
      </c>
      <c r="AU266" s="250" t="s">
        <v>88</v>
      </c>
      <c r="AV266" s="13" t="s">
        <v>88</v>
      </c>
      <c r="AW266" s="13" t="s">
        <v>5</v>
      </c>
      <c r="AX266" s="13" t="s">
        <v>82</v>
      </c>
      <c r="AY266" s="250" t="s">
        <v>167</v>
      </c>
    </row>
    <row r="267" s="2" customFormat="1" ht="24.15" customHeight="1">
      <c r="A267" s="39"/>
      <c r="B267" s="40"/>
      <c r="C267" s="272" t="s">
        <v>431</v>
      </c>
      <c r="D267" s="272" t="s">
        <v>269</v>
      </c>
      <c r="E267" s="273" t="s">
        <v>432</v>
      </c>
      <c r="F267" s="274" t="s">
        <v>433</v>
      </c>
      <c r="G267" s="275" t="s">
        <v>182</v>
      </c>
      <c r="H267" s="276">
        <v>397.94</v>
      </c>
      <c r="I267" s="277"/>
      <c r="J267" s="278"/>
      <c r="K267" s="279">
        <f>ROUND(P267*H267,2)</f>
        <v>0</v>
      </c>
      <c r="L267" s="274" t="s">
        <v>173</v>
      </c>
      <c r="M267" s="280"/>
      <c r="N267" s="281" t="s">
        <v>20</v>
      </c>
      <c r="O267" s="228" t="s">
        <v>44</v>
      </c>
      <c r="P267" s="229">
        <f>I267+J267</f>
        <v>0</v>
      </c>
      <c r="Q267" s="229">
        <f>ROUND(I267*H267,2)</f>
        <v>0</v>
      </c>
      <c r="R267" s="229">
        <f>ROUND(J267*H267,2)</f>
        <v>0</v>
      </c>
      <c r="S267" s="85"/>
      <c r="T267" s="230">
        <f>S267*H267</f>
        <v>0</v>
      </c>
      <c r="U267" s="230">
        <v>0.13100000000000001</v>
      </c>
      <c r="V267" s="230">
        <f>U267*H267</f>
        <v>52.130140000000004</v>
      </c>
      <c r="W267" s="230">
        <v>0</v>
      </c>
      <c r="X267" s="231">
        <f>W267*H267</f>
        <v>0</v>
      </c>
      <c r="Y267" s="39"/>
      <c r="Z267" s="39"/>
      <c r="AA267" s="39"/>
      <c r="AB267" s="39"/>
      <c r="AC267" s="39"/>
      <c r="AD267" s="39"/>
      <c r="AE267" s="39"/>
      <c r="AR267" s="232" t="s">
        <v>220</v>
      </c>
      <c r="AT267" s="232" t="s">
        <v>269</v>
      </c>
      <c r="AU267" s="232" t="s">
        <v>88</v>
      </c>
      <c r="AY267" s="18" t="s">
        <v>167</v>
      </c>
      <c r="BE267" s="233">
        <f>IF(O267="základní",K267,0)</f>
        <v>0</v>
      </c>
      <c r="BF267" s="233">
        <f>IF(O267="snížená",K267,0)</f>
        <v>0</v>
      </c>
      <c r="BG267" s="233">
        <f>IF(O267="zákl. přenesená",K267,0)</f>
        <v>0</v>
      </c>
      <c r="BH267" s="233">
        <f>IF(O267="sníž. přenesená",K267,0)</f>
        <v>0</v>
      </c>
      <c r="BI267" s="233">
        <f>IF(O267="nulová",K267,0)</f>
        <v>0</v>
      </c>
      <c r="BJ267" s="18" t="s">
        <v>82</v>
      </c>
      <c r="BK267" s="233">
        <f>ROUND(P267*H267,2)</f>
        <v>0</v>
      </c>
      <c r="BL267" s="18" t="s">
        <v>174</v>
      </c>
      <c r="BM267" s="232" t="s">
        <v>434</v>
      </c>
    </row>
    <row r="268" s="14" customFormat="1">
      <c r="A268" s="14"/>
      <c r="B268" s="251"/>
      <c r="C268" s="252"/>
      <c r="D268" s="241" t="s">
        <v>178</v>
      </c>
      <c r="E268" s="253" t="s">
        <v>20</v>
      </c>
      <c r="F268" s="254" t="s">
        <v>435</v>
      </c>
      <c r="G268" s="252"/>
      <c r="H268" s="253" t="s">
        <v>20</v>
      </c>
      <c r="I268" s="255"/>
      <c r="J268" s="255"/>
      <c r="K268" s="252"/>
      <c r="L268" s="252"/>
      <c r="M268" s="256"/>
      <c r="N268" s="257"/>
      <c r="O268" s="258"/>
      <c r="P268" s="258"/>
      <c r="Q268" s="258"/>
      <c r="R268" s="258"/>
      <c r="S268" s="258"/>
      <c r="T268" s="258"/>
      <c r="U268" s="258"/>
      <c r="V268" s="258"/>
      <c r="W268" s="258"/>
      <c r="X268" s="259"/>
      <c r="Y268" s="14"/>
      <c r="Z268" s="14"/>
      <c r="AA268" s="14"/>
      <c r="AB268" s="14"/>
      <c r="AC268" s="14"/>
      <c r="AD268" s="14"/>
      <c r="AE268" s="14"/>
      <c r="AT268" s="260" t="s">
        <v>178</v>
      </c>
      <c r="AU268" s="260" t="s">
        <v>88</v>
      </c>
      <c r="AV268" s="14" t="s">
        <v>82</v>
      </c>
      <c r="AW268" s="14" t="s">
        <v>5</v>
      </c>
      <c r="AX268" s="14" t="s">
        <v>75</v>
      </c>
      <c r="AY268" s="260" t="s">
        <v>167</v>
      </c>
    </row>
    <row r="269" s="13" customFormat="1">
      <c r="A269" s="13"/>
      <c r="B269" s="239"/>
      <c r="C269" s="240"/>
      <c r="D269" s="241" t="s">
        <v>178</v>
      </c>
      <c r="E269" s="242" t="s">
        <v>20</v>
      </c>
      <c r="F269" s="243" t="s">
        <v>436</v>
      </c>
      <c r="G269" s="240"/>
      <c r="H269" s="244">
        <v>403.69999999999999</v>
      </c>
      <c r="I269" s="245"/>
      <c r="J269" s="245"/>
      <c r="K269" s="240"/>
      <c r="L269" s="240"/>
      <c r="M269" s="246"/>
      <c r="N269" s="247"/>
      <c r="O269" s="248"/>
      <c r="P269" s="248"/>
      <c r="Q269" s="248"/>
      <c r="R269" s="248"/>
      <c r="S269" s="248"/>
      <c r="T269" s="248"/>
      <c r="U269" s="248"/>
      <c r="V269" s="248"/>
      <c r="W269" s="248"/>
      <c r="X269" s="249"/>
      <c r="Y269" s="13"/>
      <c r="Z269" s="13"/>
      <c r="AA269" s="13"/>
      <c r="AB269" s="13"/>
      <c r="AC269" s="13"/>
      <c r="AD269" s="13"/>
      <c r="AE269" s="13"/>
      <c r="AT269" s="250" t="s">
        <v>178</v>
      </c>
      <c r="AU269" s="250" t="s">
        <v>88</v>
      </c>
      <c r="AV269" s="13" t="s">
        <v>88</v>
      </c>
      <c r="AW269" s="13" t="s">
        <v>5</v>
      </c>
      <c r="AX269" s="13" t="s">
        <v>75</v>
      </c>
      <c r="AY269" s="250" t="s">
        <v>167</v>
      </c>
    </row>
    <row r="270" s="13" customFormat="1">
      <c r="A270" s="13"/>
      <c r="B270" s="239"/>
      <c r="C270" s="240"/>
      <c r="D270" s="241" t="s">
        <v>178</v>
      </c>
      <c r="E270" s="242" t="s">
        <v>20</v>
      </c>
      <c r="F270" s="243" t="s">
        <v>437</v>
      </c>
      <c r="G270" s="240"/>
      <c r="H270" s="244">
        <v>-9.6999999999999993</v>
      </c>
      <c r="I270" s="245"/>
      <c r="J270" s="245"/>
      <c r="K270" s="240"/>
      <c r="L270" s="240"/>
      <c r="M270" s="246"/>
      <c r="N270" s="247"/>
      <c r="O270" s="248"/>
      <c r="P270" s="248"/>
      <c r="Q270" s="248"/>
      <c r="R270" s="248"/>
      <c r="S270" s="248"/>
      <c r="T270" s="248"/>
      <c r="U270" s="248"/>
      <c r="V270" s="248"/>
      <c r="W270" s="248"/>
      <c r="X270" s="249"/>
      <c r="Y270" s="13"/>
      <c r="Z270" s="13"/>
      <c r="AA270" s="13"/>
      <c r="AB270" s="13"/>
      <c r="AC270" s="13"/>
      <c r="AD270" s="13"/>
      <c r="AE270" s="13"/>
      <c r="AT270" s="250" t="s">
        <v>178</v>
      </c>
      <c r="AU270" s="250" t="s">
        <v>88</v>
      </c>
      <c r="AV270" s="13" t="s">
        <v>88</v>
      </c>
      <c r="AW270" s="13" t="s">
        <v>5</v>
      </c>
      <c r="AX270" s="13" t="s">
        <v>75</v>
      </c>
      <c r="AY270" s="250" t="s">
        <v>167</v>
      </c>
    </row>
    <row r="271" s="15" customFormat="1">
      <c r="A271" s="15"/>
      <c r="B271" s="261"/>
      <c r="C271" s="262"/>
      <c r="D271" s="241" t="s">
        <v>178</v>
      </c>
      <c r="E271" s="263" t="s">
        <v>20</v>
      </c>
      <c r="F271" s="264" t="s">
        <v>239</v>
      </c>
      <c r="G271" s="262"/>
      <c r="H271" s="265">
        <v>394</v>
      </c>
      <c r="I271" s="266"/>
      <c r="J271" s="266"/>
      <c r="K271" s="262"/>
      <c r="L271" s="262"/>
      <c r="M271" s="267"/>
      <c r="N271" s="268"/>
      <c r="O271" s="269"/>
      <c r="P271" s="269"/>
      <c r="Q271" s="269"/>
      <c r="R271" s="269"/>
      <c r="S271" s="269"/>
      <c r="T271" s="269"/>
      <c r="U271" s="269"/>
      <c r="V271" s="269"/>
      <c r="W271" s="269"/>
      <c r="X271" s="270"/>
      <c r="Y271" s="15"/>
      <c r="Z271" s="15"/>
      <c r="AA271" s="15"/>
      <c r="AB271" s="15"/>
      <c r="AC271" s="15"/>
      <c r="AD271" s="15"/>
      <c r="AE271" s="15"/>
      <c r="AT271" s="271" t="s">
        <v>178</v>
      </c>
      <c r="AU271" s="271" t="s">
        <v>88</v>
      </c>
      <c r="AV271" s="15" t="s">
        <v>174</v>
      </c>
      <c r="AW271" s="15" t="s">
        <v>5</v>
      </c>
      <c r="AX271" s="15" t="s">
        <v>75</v>
      </c>
      <c r="AY271" s="271" t="s">
        <v>167</v>
      </c>
    </row>
    <row r="272" s="13" customFormat="1">
      <c r="A272" s="13"/>
      <c r="B272" s="239"/>
      <c r="C272" s="240"/>
      <c r="D272" s="241" t="s">
        <v>178</v>
      </c>
      <c r="E272" s="242" t="s">
        <v>20</v>
      </c>
      <c r="F272" s="243" t="s">
        <v>438</v>
      </c>
      <c r="G272" s="240"/>
      <c r="H272" s="244">
        <v>397.94</v>
      </c>
      <c r="I272" s="245"/>
      <c r="J272" s="245"/>
      <c r="K272" s="240"/>
      <c r="L272" s="240"/>
      <c r="M272" s="246"/>
      <c r="N272" s="247"/>
      <c r="O272" s="248"/>
      <c r="P272" s="248"/>
      <c r="Q272" s="248"/>
      <c r="R272" s="248"/>
      <c r="S272" s="248"/>
      <c r="T272" s="248"/>
      <c r="U272" s="248"/>
      <c r="V272" s="248"/>
      <c r="W272" s="248"/>
      <c r="X272" s="249"/>
      <c r="Y272" s="13"/>
      <c r="Z272" s="13"/>
      <c r="AA272" s="13"/>
      <c r="AB272" s="13"/>
      <c r="AC272" s="13"/>
      <c r="AD272" s="13"/>
      <c r="AE272" s="13"/>
      <c r="AT272" s="250" t="s">
        <v>178</v>
      </c>
      <c r="AU272" s="250" t="s">
        <v>88</v>
      </c>
      <c r="AV272" s="13" t="s">
        <v>88</v>
      </c>
      <c r="AW272" s="13" t="s">
        <v>5</v>
      </c>
      <c r="AX272" s="13" t="s">
        <v>82</v>
      </c>
      <c r="AY272" s="250" t="s">
        <v>167</v>
      </c>
    </row>
    <row r="273" s="2" customFormat="1" ht="24.15" customHeight="1">
      <c r="A273" s="39"/>
      <c r="B273" s="40"/>
      <c r="C273" s="272" t="s">
        <v>439</v>
      </c>
      <c r="D273" s="272" t="s">
        <v>269</v>
      </c>
      <c r="E273" s="273" t="s">
        <v>440</v>
      </c>
      <c r="F273" s="274" t="s">
        <v>441</v>
      </c>
      <c r="G273" s="275" t="s">
        <v>182</v>
      </c>
      <c r="H273" s="276">
        <v>9.9909999999999997</v>
      </c>
      <c r="I273" s="277"/>
      <c r="J273" s="278"/>
      <c r="K273" s="279">
        <f>ROUND(P273*H273,2)</f>
        <v>0</v>
      </c>
      <c r="L273" s="274" t="s">
        <v>173</v>
      </c>
      <c r="M273" s="280"/>
      <c r="N273" s="281" t="s">
        <v>20</v>
      </c>
      <c r="O273" s="228" t="s">
        <v>44</v>
      </c>
      <c r="P273" s="229">
        <f>I273+J273</f>
        <v>0</v>
      </c>
      <c r="Q273" s="229">
        <f>ROUND(I273*H273,2)</f>
        <v>0</v>
      </c>
      <c r="R273" s="229">
        <f>ROUND(J273*H273,2)</f>
        <v>0</v>
      </c>
      <c r="S273" s="85"/>
      <c r="T273" s="230">
        <f>S273*H273</f>
        <v>0</v>
      </c>
      <c r="U273" s="230">
        <v>0.13100000000000001</v>
      </c>
      <c r="V273" s="230">
        <f>U273*H273</f>
        <v>1.308821</v>
      </c>
      <c r="W273" s="230">
        <v>0</v>
      </c>
      <c r="X273" s="231">
        <f>W273*H273</f>
        <v>0</v>
      </c>
      <c r="Y273" s="39"/>
      <c r="Z273" s="39"/>
      <c r="AA273" s="39"/>
      <c r="AB273" s="39"/>
      <c r="AC273" s="39"/>
      <c r="AD273" s="39"/>
      <c r="AE273" s="39"/>
      <c r="AR273" s="232" t="s">
        <v>220</v>
      </c>
      <c r="AT273" s="232" t="s">
        <v>269</v>
      </c>
      <c r="AU273" s="232" t="s">
        <v>88</v>
      </c>
      <c r="AY273" s="18" t="s">
        <v>167</v>
      </c>
      <c r="BE273" s="233">
        <f>IF(O273="základní",K273,0)</f>
        <v>0</v>
      </c>
      <c r="BF273" s="233">
        <f>IF(O273="snížená",K273,0)</f>
        <v>0</v>
      </c>
      <c r="BG273" s="233">
        <f>IF(O273="zákl. přenesená",K273,0)</f>
        <v>0</v>
      </c>
      <c r="BH273" s="233">
        <f>IF(O273="sníž. přenesená",K273,0)</f>
        <v>0</v>
      </c>
      <c r="BI273" s="233">
        <f>IF(O273="nulová",K273,0)</f>
        <v>0</v>
      </c>
      <c r="BJ273" s="18" t="s">
        <v>82</v>
      </c>
      <c r="BK273" s="233">
        <f>ROUND(P273*H273,2)</f>
        <v>0</v>
      </c>
      <c r="BL273" s="18" t="s">
        <v>174</v>
      </c>
      <c r="BM273" s="232" t="s">
        <v>442</v>
      </c>
    </row>
    <row r="274" s="14" customFormat="1">
      <c r="A274" s="14"/>
      <c r="B274" s="251"/>
      <c r="C274" s="252"/>
      <c r="D274" s="241" t="s">
        <v>178</v>
      </c>
      <c r="E274" s="253" t="s">
        <v>20</v>
      </c>
      <c r="F274" s="254" t="s">
        <v>443</v>
      </c>
      <c r="G274" s="252"/>
      <c r="H274" s="253" t="s">
        <v>20</v>
      </c>
      <c r="I274" s="255"/>
      <c r="J274" s="255"/>
      <c r="K274" s="252"/>
      <c r="L274" s="252"/>
      <c r="M274" s="256"/>
      <c r="N274" s="257"/>
      <c r="O274" s="258"/>
      <c r="P274" s="258"/>
      <c r="Q274" s="258"/>
      <c r="R274" s="258"/>
      <c r="S274" s="258"/>
      <c r="T274" s="258"/>
      <c r="U274" s="258"/>
      <c r="V274" s="258"/>
      <c r="W274" s="258"/>
      <c r="X274" s="259"/>
      <c r="Y274" s="14"/>
      <c r="Z274" s="14"/>
      <c r="AA274" s="14"/>
      <c r="AB274" s="14"/>
      <c r="AC274" s="14"/>
      <c r="AD274" s="14"/>
      <c r="AE274" s="14"/>
      <c r="AT274" s="260" t="s">
        <v>178</v>
      </c>
      <c r="AU274" s="260" t="s">
        <v>88</v>
      </c>
      <c r="AV274" s="14" t="s">
        <v>82</v>
      </c>
      <c r="AW274" s="14" t="s">
        <v>5</v>
      </c>
      <c r="AX274" s="14" t="s">
        <v>75</v>
      </c>
      <c r="AY274" s="260" t="s">
        <v>167</v>
      </c>
    </row>
    <row r="275" s="13" customFormat="1">
      <c r="A275" s="13"/>
      <c r="B275" s="239"/>
      <c r="C275" s="240"/>
      <c r="D275" s="241" t="s">
        <v>178</v>
      </c>
      <c r="E275" s="242" t="s">
        <v>20</v>
      </c>
      <c r="F275" s="243" t="s">
        <v>444</v>
      </c>
      <c r="G275" s="240"/>
      <c r="H275" s="244">
        <v>9.6999999999999993</v>
      </c>
      <c r="I275" s="245"/>
      <c r="J275" s="245"/>
      <c r="K275" s="240"/>
      <c r="L275" s="240"/>
      <c r="M275" s="246"/>
      <c r="N275" s="247"/>
      <c r="O275" s="248"/>
      <c r="P275" s="248"/>
      <c r="Q275" s="248"/>
      <c r="R275" s="248"/>
      <c r="S275" s="248"/>
      <c r="T275" s="248"/>
      <c r="U275" s="248"/>
      <c r="V275" s="248"/>
      <c r="W275" s="248"/>
      <c r="X275" s="249"/>
      <c r="Y275" s="13"/>
      <c r="Z275" s="13"/>
      <c r="AA275" s="13"/>
      <c r="AB275" s="13"/>
      <c r="AC275" s="13"/>
      <c r="AD275" s="13"/>
      <c r="AE275" s="13"/>
      <c r="AT275" s="250" t="s">
        <v>178</v>
      </c>
      <c r="AU275" s="250" t="s">
        <v>88</v>
      </c>
      <c r="AV275" s="13" t="s">
        <v>88</v>
      </c>
      <c r="AW275" s="13" t="s">
        <v>5</v>
      </c>
      <c r="AX275" s="13" t="s">
        <v>75</v>
      </c>
      <c r="AY275" s="250" t="s">
        <v>167</v>
      </c>
    </row>
    <row r="276" s="13" customFormat="1">
      <c r="A276" s="13"/>
      <c r="B276" s="239"/>
      <c r="C276" s="240"/>
      <c r="D276" s="241" t="s">
        <v>178</v>
      </c>
      <c r="E276" s="242" t="s">
        <v>20</v>
      </c>
      <c r="F276" s="243" t="s">
        <v>445</v>
      </c>
      <c r="G276" s="240"/>
      <c r="H276" s="244">
        <v>9.9909999999999997</v>
      </c>
      <c r="I276" s="245"/>
      <c r="J276" s="245"/>
      <c r="K276" s="240"/>
      <c r="L276" s="240"/>
      <c r="M276" s="246"/>
      <c r="N276" s="247"/>
      <c r="O276" s="248"/>
      <c r="P276" s="248"/>
      <c r="Q276" s="248"/>
      <c r="R276" s="248"/>
      <c r="S276" s="248"/>
      <c r="T276" s="248"/>
      <c r="U276" s="248"/>
      <c r="V276" s="248"/>
      <c r="W276" s="248"/>
      <c r="X276" s="249"/>
      <c r="Y276" s="13"/>
      <c r="Z276" s="13"/>
      <c r="AA276" s="13"/>
      <c r="AB276" s="13"/>
      <c r="AC276" s="13"/>
      <c r="AD276" s="13"/>
      <c r="AE276" s="13"/>
      <c r="AT276" s="250" t="s">
        <v>178</v>
      </c>
      <c r="AU276" s="250" t="s">
        <v>88</v>
      </c>
      <c r="AV276" s="13" t="s">
        <v>88</v>
      </c>
      <c r="AW276" s="13" t="s">
        <v>5</v>
      </c>
      <c r="AX276" s="13" t="s">
        <v>82</v>
      </c>
      <c r="AY276" s="250" t="s">
        <v>167</v>
      </c>
    </row>
    <row r="277" s="12" customFormat="1" ht="22.8" customHeight="1">
      <c r="A277" s="12"/>
      <c r="B277" s="203"/>
      <c r="C277" s="204"/>
      <c r="D277" s="205" t="s">
        <v>74</v>
      </c>
      <c r="E277" s="218" t="s">
        <v>220</v>
      </c>
      <c r="F277" s="218" t="s">
        <v>446</v>
      </c>
      <c r="G277" s="204"/>
      <c r="H277" s="204"/>
      <c r="I277" s="207"/>
      <c r="J277" s="207"/>
      <c r="K277" s="219">
        <f>BK277</f>
        <v>0</v>
      </c>
      <c r="L277" s="204"/>
      <c r="M277" s="209"/>
      <c r="N277" s="210"/>
      <c r="O277" s="211"/>
      <c r="P277" s="211"/>
      <c r="Q277" s="212">
        <f>SUM(Q278:Q307)</f>
        <v>0</v>
      </c>
      <c r="R277" s="212">
        <f>SUM(R278:R307)</f>
        <v>0</v>
      </c>
      <c r="S277" s="211"/>
      <c r="T277" s="213">
        <f>SUM(T278:T307)</f>
        <v>0</v>
      </c>
      <c r="U277" s="211"/>
      <c r="V277" s="213">
        <f>SUM(V278:V307)</f>
        <v>6.1914999999999996</v>
      </c>
      <c r="W277" s="211"/>
      <c r="X277" s="214">
        <f>SUM(X278:X307)</f>
        <v>0</v>
      </c>
      <c r="Y277" s="12"/>
      <c r="Z277" s="12"/>
      <c r="AA277" s="12"/>
      <c r="AB277" s="12"/>
      <c r="AC277" s="12"/>
      <c r="AD277" s="12"/>
      <c r="AE277" s="12"/>
      <c r="AR277" s="215" t="s">
        <v>82</v>
      </c>
      <c r="AT277" s="216" t="s">
        <v>74</v>
      </c>
      <c r="AU277" s="216" t="s">
        <v>82</v>
      </c>
      <c r="AY277" s="215" t="s">
        <v>167</v>
      </c>
      <c r="BK277" s="217">
        <f>SUM(BK278:BK307)</f>
        <v>0</v>
      </c>
    </row>
    <row r="278" s="2" customFormat="1" ht="24.15" customHeight="1">
      <c r="A278" s="39"/>
      <c r="B278" s="40"/>
      <c r="C278" s="220" t="s">
        <v>447</v>
      </c>
      <c r="D278" s="220" t="s">
        <v>169</v>
      </c>
      <c r="E278" s="221" t="s">
        <v>448</v>
      </c>
      <c r="F278" s="222" t="s">
        <v>449</v>
      </c>
      <c r="G278" s="223" t="s">
        <v>365</v>
      </c>
      <c r="H278" s="224">
        <v>5</v>
      </c>
      <c r="I278" s="225"/>
      <c r="J278" s="225"/>
      <c r="K278" s="226">
        <f>ROUND(P278*H278,2)</f>
        <v>0</v>
      </c>
      <c r="L278" s="222" t="s">
        <v>173</v>
      </c>
      <c r="M278" s="45"/>
      <c r="N278" s="227" t="s">
        <v>20</v>
      </c>
      <c r="O278" s="228" t="s">
        <v>44</v>
      </c>
      <c r="P278" s="229">
        <f>I278+J278</f>
        <v>0</v>
      </c>
      <c r="Q278" s="229">
        <f>ROUND(I278*H278,2)</f>
        <v>0</v>
      </c>
      <c r="R278" s="229">
        <f>ROUND(J278*H278,2)</f>
        <v>0</v>
      </c>
      <c r="S278" s="85"/>
      <c r="T278" s="230">
        <f>S278*H278</f>
        <v>0</v>
      </c>
      <c r="U278" s="230">
        <v>0.12526000000000001</v>
      </c>
      <c r="V278" s="230">
        <f>U278*H278</f>
        <v>0.62630000000000008</v>
      </c>
      <c r="W278" s="230">
        <v>0</v>
      </c>
      <c r="X278" s="231">
        <f>W278*H278</f>
        <v>0</v>
      </c>
      <c r="Y278" s="39"/>
      <c r="Z278" s="39"/>
      <c r="AA278" s="39"/>
      <c r="AB278" s="39"/>
      <c r="AC278" s="39"/>
      <c r="AD278" s="39"/>
      <c r="AE278" s="39"/>
      <c r="AR278" s="232" t="s">
        <v>174</v>
      </c>
      <c r="AT278" s="232" t="s">
        <v>169</v>
      </c>
      <c r="AU278" s="232" t="s">
        <v>88</v>
      </c>
      <c r="AY278" s="18" t="s">
        <v>167</v>
      </c>
      <c r="BE278" s="233">
        <f>IF(O278="základní",K278,0)</f>
        <v>0</v>
      </c>
      <c r="BF278" s="233">
        <f>IF(O278="snížená",K278,0)</f>
        <v>0</v>
      </c>
      <c r="BG278" s="233">
        <f>IF(O278="zákl. přenesená",K278,0)</f>
        <v>0</v>
      </c>
      <c r="BH278" s="233">
        <f>IF(O278="sníž. přenesená",K278,0)</f>
        <v>0</v>
      </c>
      <c r="BI278" s="233">
        <f>IF(O278="nulová",K278,0)</f>
        <v>0</v>
      </c>
      <c r="BJ278" s="18" t="s">
        <v>82</v>
      </c>
      <c r="BK278" s="233">
        <f>ROUND(P278*H278,2)</f>
        <v>0</v>
      </c>
      <c r="BL278" s="18" t="s">
        <v>174</v>
      </c>
      <c r="BM278" s="232" t="s">
        <v>450</v>
      </c>
    </row>
    <row r="279" s="2" customFormat="1">
      <c r="A279" s="39"/>
      <c r="B279" s="40"/>
      <c r="C279" s="41"/>
      <c r="D279" s="234" t="s">
        <v>176</v>
      </c>
      <c r="E279" s="41"/>
      <c r="F279" s="235" t="s">
        <v>451</v>
      </c>
      <c r="G279" s="41"/>
      <c r="H279" s="41"/>
      <c r="I279" s="236"/>
      <c r="J279" s="236"/>
      <c r="K279" s="41"/>
      <c r="L279" s="41"/>
      <c r="M279" s="45"/>
      <c r="N279" s="237"/>
      <c r="O279" s="238"/>
      <c r="P279" s="85"/>
      <c r="Q279" s="85"/>
      <c r="R279" s="85"/>
      <c r="S279" s="85"/>
      <c r="T279" s="85"/>
      <c r="U279" s="85"/>
      <c r="V279" s="85"/>
      <c r="W279" s="85"/>
      <c r="X279" s="86"/>
      <c r="Y279" s="39"/>
      <c r="Z279" s="39"/>
      <c r="AA279" s="39"/>
      <c r="AB279" s="39"/>
      <c r="AC279" s="39"/>
      <c r="AD279" s="39"/>
      <c r="AE279" s="39"/>
      <c r="AT279" s="18" t="s">
        <v>176</v>
      </c>
      <c r="AU279" s="18" t="s">
        <v>88</v>
      </c>
    </row>
    <row r="280" s="13" customFormat="1">
      <c r="A280" s="13"/>
      <c r="B280" s="239"/>
      <c r="C280" s="240"/>
      <c r="D280" s="241" t="s">
        <v>178</v>
      </c>
      <c r="E280" s="242" t="s">
        <v>20</v>
      </c>
      <c r="F280" s="243" t="s">
        <v>452</v>
      </c>
      <c r="G280" s="240"/>
      <c r="H280" s="244">
        <v>5</v>
      </c>
      <c r="I280" s="245"/>
      <c r="J280" s="245"/>
      <c r="K280" s="240"/>
      <c r="L280" s="240"/>
      <c r="M280" s="246"/>
      <c r="N280" s="247"/>
      <c r="O280" s="248"/>
      <c r="P280" s="248"/>
      <c r="Q280" s="248"/>
      <c r="R280" s="248"/>
      <c r="S280" s="248"/>
      <c r="T280" s="248"/>
      <c r="U280" s="248"/>
      <c r="V280" s="248"/>
      <c r="W280" s="248"/>
      <c r="X280" s="249"/>
      <c r="Y280" s="13"/>
      <c r="Z280" s="13"/>
      <c r="AA280" s="13"/>
      <c r="AB280" s="13"/>
      <c r="AC280" s="13"/>
      <c r="AD280" s="13"/>
      <c r="AE280" s="13"/>
      <c r="AT280" s="250" t="s">
        <v>178</v>
      </c>
      <c r="AU280" s="250" t="s">
        <v>88</v>
      </c>
      <c r="AV280" s="13" t="s">
        <v>88</v>
      </c>
      <c r="AW280" s="13" t="s">
        <v>5</v>
      </c>
      <c r="AX280" s="13" t="s">
        <v>82</v>
      </c>
      <c r="AY280" s="250" t="s">
        <v>167</v>
      </c>
    </row>
    <row r="281" s="2" customFormat="1" ht="24.15" customHeight="1">
      <c r="A281" s="39"/>
      <c r="B281" s="40"/>
      <c r="C281" s="272" t="s">
        <v>453</v>
      </c>
      <c r="D281" s="272" t="s">
        <v>269</v>
      </c>
      <c r="E281" s="273" t="s">
        <v>454</v>
      </c>
      <c r="F281" s="274" t="s">
        <v>455</v>
      </c>
      <c r="G281" s="275" t="s">
        <v>365</v>
      </c>
      <c r="H281" s="276">
        <v>5</v>
      </c>
      <c r="I281" s="277"/>
      <c r="J281" s="278"/>
      <c r="K281" s="279">
        <f>ROUND(P281*H281,2)</f>
        <v>0</v>
      </c>
      <c r="L281" s="274" t="s">
        <v>173</v>
      </c>
      <c r="M281" s="280"/>
      <c r="N281" s="281" t="s">
        <v>20</v>
      </c>
      <c r="O281" s="228" t="s">
        <v>44</v>
      </c>
      <c r="P281" s="229">
        <f>I281+J281</f>
        <v>0</v>
      </c>
      <c r="Q281" s="229">
        <f>ROUND(I281*H281,2)</f>
        <v>0</v>
      </c>
      <c r="R281" s="229">
        <f>ROUND(J281*H281,2)</f>
        <v>0</v>
      </c>
      <c r="S281" s="85"/>
      <c r="T281" s="230">
        <f>S281*H281</f>
        <v>0</v>
      </c>
      <c r="U281" s="230">
        <v>0.17499999999999999</v>
      </c>
      <c r="V281" s="230">
        <f>U281*H281</f>
        <v>0.875</v>
      </c>
      <c r="W281" s="230">
        <v>0</v>
      </c>
      <c r="X281" s="231">
        <f>W281*H281</f>
        <v>0</v>
      </c>
      <c r="Y281" s="39"/>
      <c r="Z281" s="39"/>
      <c r="AA281" s="39"/>
      <c r="AB281" s="39"/>
      <c r="AC281" s="39"/>
      <c r="AD281" s="39"/>
      <c r="AE281" s="39"/>
      <c r="AR281" s="232" t="s">
        <v>220</v>
      </c>
      <c r="AT281" s="232" t="s">
        <v>269</v>
      </c>
      <c r="AU281" s="232" t="s">
        <v>88</v>
      </c>
      <c r="AY281" s="18" t="s">
        <v>167</v>
      </c>
      <c r="BE281" s="233">
        <f>IF(O281="základní",K281,0)</f>
        <v>0</v>
      </c>
      <c r="BF281" s="233">
        <f>IF(O281="snížená",K281,0)</f>
        <v>0</v>
      </c>
      <c r="BG281" s="233">
        <f>IF(O281="zákl. přenesená",K281,0)</f>
        <v>0</v>
      </c>
      <c r="BH281" s="233">
        <f>IF(O281="sníž. přenesená",K281,0)</f>
        <v>0</v>
      </c>
      <c r="BI281" s="233">
        <f>IF(O281="nulová",K281,0)</f>
        <v>0</v>
      </c>
      <c r="BJ281" s="18" t="s">
        <v>82</v>
      </c>
      <c r="BK281" s="233">
        <f>ROUND(P281*H281,2)</f>
        <v>0</v>
      </c>
      <c r="BL281" s="18" t="s">
        <v>174</v>
      </c>
      <c r="BM281" s="232" t="s">
        <v>456</v>
      </c>
    </row>
    <row r="282" s="13" customFormat="1">
      <c r="A282" s="13"/>
      <c r="B282" s="239"/>
      <c r="C282" s="240"/>
      <c r="D282" s="241" t="s">
        <v>178</v>
      </c>
      <c r="E282" s="242" t="s">
        <v>20</v>
      </c>
      <c r="F282" s="243" t="s">
        <v>457</v>
      </c>
      <c r="G282" s="240"/>
      <c r="H282" s="244">
        <v>5</v>
      </c>
      <c r="I282" s="245"/>
      <c r="J282" s="245"/>
      <c r="K282" s="240"/>
      <c r="L282" s="240"/>
      <c r="M282" s="246"/>
      <c r="N282" s="247"/>
      <c r="O282" s="248"/>
      <c r="P282" s="248"/>
      <c r="Q282" s="248"/>
      <c r="R282" s="248"/>
      <c r="S282" s="248"/>
      <c r="T282" s="248"/>
      <c r="U282" s="248"/>
      <c r="V282" s="248"/>
      <c r="W282" s="248"/>
      <c r="X282" s="249"/>
      <c r="Y282" s="13"/>
      <c r="Z282" s="13"/>
      <c r="AA282" s="13"/>
      <c r="AB282" s="13"/>
      <c r="AC282" s="13"/>
      <c r="AD282" s="13"/>
      <c r="AE282" s="13"/>
      <c r="AT282" s="250" t="s">
        <v>178</v>
      </c>
      <c r="AU282" s="250" t="s">
        <v>88</v>
      </c>
      <c r="AV282" s="13" t="s">
        <v>88</v>
      </c>
      <c r="AW282" s="13" t="s">
        <v>5</v>
      </c>
      <c r="AX282" s="13" t="s">
        <v>82</v>
      </c>
      <c r="AY282" s="250" t="s">
        <v>167</v>
      </c>
    </row>
    <row r="283" s="2" customFormat="1" ht="24.15" customHeight="1">
      <c r="A283" s="39"/>
      <c r="B283" s="40"/>
      <c r="C283" s="220" t="s">
        <v>458</v>
      </c>
      <c r="D283" s="220" t="s">
        <v>169</v>
      </c>
      <c r="E283" s="221" t="s">
        <v>459</v>
      </c>
      <c r="F283" s="222" t="s">
        <v>460</v>
      </c>
      <c r="G283" s="223" t="s">
        <v>365</v>
      </c>
      <c r="H283" s="224">
        <v>5</v>
      </c>
      <c r="I283" s="225"/>
      <c r="J283" s="225"/>
      <c r="K283" s="226">
        <f>ROUND(P283*H283,2)</f>
        <v>0</v>
      </c>
      <c r="L283" s="222" t="s">
        <v>173</v>
      </c>
      <c r="M283" s="45"/>
      <c r="N283" s="227" t="s">
        <v>20</v>
      </c>
      <c r="O283" s="228" t="s">
        <v>44</v>
      </c>
      <c r="P283" s="229">
        <f>I283+J283</f>
        <v>0</v>
      </c>
      <c r="Q283" s="229">
        <f>ROUND(I283*H283,2)</f>
        <v>0</v>
      </c>
      <c r="R283" s="229">
        <f>ROUND(J283*H283,2)</f>
        <v>0</v>
      </c>
      <c r="S283" s="85"/>
      <c r="T283" s="230">
        <f>S283*H283</f>
        <v>0</v>
      </c>
      <c r="U283" s="230">
        <v>0.030759999999999999</v>
      </c>
      <c r="V283" s="230">
        <f>U283*H283</f>
        <v>0.15379999999999999</v>
      </c>
      <c r="W283" s="230">
        <v>0</v>
      </c>
      <c r="X283" s="231">
        <f>W283*H283</f>
        <v>0</v>
      </c>
      <c r="Y283" s="39"/>
      <c r="Z283" s="39"/>
      <c r="AA283" s="39"/>
      <c r="AB283" s="39"/>
      <c r="AC283" s="39"/>
      <c r="AD283" s="39"/>
      <c r="AE283" s="39"/>
      <c r="AR283" s="232" t="s">
        <v>174</v>
      </c>
      <c r="AT283" s="232" t="s">
        <v>169</v>
      </c>
      <c r="AU283" s="232" t="s">
        <v>88</v>
      </c>
      <c r="AY283" s="18" t="s">
        <v>167</v>
      </c>
      <c r="BE283" s="233">
        <f>IF(O283="základní",K283,0)</f>
        <v>0</v>
      </c>
      <c r="BF283" s="233">
        <f>IF(O283="snížená",K283,0)</f>
        <v>0</v>
      </c>
      <c r="BG283" s="233">
        <f>IF(O283="zákl. přenesená",K283,0)</f>
        <v>0</v>
      </c>
      <c r="BH283" s="233">
        <f>IF(O283="sníž. přenesená",K283,0)</f>
        <v>0</v>
      </c>
      <c r="BI283" s="233">
        <f>IF(O283="nulová",K283,0)</f>
        <v>0</v>
      </c>
      <c r="BJ283" s="18" t="s">
        <v>82</v>
      </c>
      <c r="BK283" s="233">
        <f>ROUND(P283*H283,2)</f>
        <v>0</v>
      </c>
      <c r="BL283" s="18" t="s">
        <v>174</v>
      </c>
      <c r="BM283" s="232" t="s">
        <v>461</v>
      </c>
    </row>
    <row r="284" s="2" customFormat="1">
      <c r="A284" s="39"/>
      <c r="B284" s="40"/>
      <c r="C284" s="41"/>
      <c r="D284" s="234" t="s">
        <v>176</v>
      </c>
      <c r="E284" s="41"/>
      <c r="F284" s="235" t="s">
        <v>462</v>
      </c>
      <c r="G284" s="41"/>
      <c r="H284" s="41"/>
      <c r="I284" s="236"/>
      <c r="J284" s="236"/>
      <c r="K284" s="41"/>
      <c r="L284" s="41"/>
      <c r="M284" s="45"/>
      <c r="N284" s="237"/>
      <c r="O284" s="238"/>
      <c r="P284" s="85"/>
      <c r="Q284" s="85"/>
      <c r="R284" s="85"/>
      <c r="S284" s="85"/>
      <c r="T284" s="85"/>
      <c r="U284" s="85"/>
      <c r="V284" s="85"/>
      <c r="W284" s="85"/>
      <c r="X284" s="86"/>
      <c r="Y284" s="39"/>
      <c r="Z284" s="39"/>
      <c r="AA284" s="39"/>
      <c r="AB284" s="39"/>
      <c r="AC284" s="39"/>
      <c r="AD284" s="39"/>
      <c r="AE284" s="39"/>
      <c r="AT284" s="18" t="s">
        <v>176</v>
      </c>
      <c r="AU284" s="18" t="s">
        <v>88</v>
      </c>
    </row>
    <row r="285" s="13" customFormat="1">
      <c r="A285" s="13"/>
      <c r="B285" s="239"/>
      <c r="C285" s="240"/>
      <c r="D285" s="241" t="s">
        <v>178</v>
      </c>
      <c r="E285" s="242" t="s">
        <v>20</v>
      </c>
      <c r="F285" s="243" t="s">
        <v>452</v>
      </c>
      <c r="G285" s="240"/>
      <c r="H285" s="244">
        <v>5</v>
      </c>
      <c r="I285" s="245"/>
      <c r="J285" s="245"/>
      <c r="K285" s="240"/>
      <c r="L285" s="240"/>
      <c r="M285" s="246"/>
      <c r="N285" s="247"/>
      <c r="O285" s="248"/>
      <c r="P285" s="248"/>
      <c r="Q285" s="248"/>
      <c r="R285" s="248"/>
      <c r="S285" s="248"/>
      <c r="T285" s="248"/>
      <c r="U285" s="248"/>
      <c r="V285" s="248"/>
      <c r="W285" s="248"/>
      <c r="X285" s="249"/>
      <c r="Y285" s="13"/>
      <c r="Z285" s="13"/>
      <c r="AA285" s="13"/>
      <c r="AB285" s="13"/>
      <c r="AC285" s="13"/>
      <c r="AD285" s="13"/>
      <c r="AE285" s="13"/>
      <c r="AT285" s="250" t="s">
        <v>178</v>
      </c>
      <c r="AU285" s="250" t="s">
        <v>88</v>
      </c>
      <c r="AV285" s="13" t="s">
        <v>88</v>
      </c>
      <c r="AW285" s="13" t="s">
        <v>5</v>
      </c>
      <c r="AX285" s="13" t="s">
        <v>82</v>
      </c>
      <c r="AY285" s="250" t="s">
        <v>167</v>
      </c>
    </row>
    <row r="286" s="2" customFormat="1" ht="24.15" customHeight="1">
      <c r="A286" s="39"/>
      <c r="B286" s="40"/>
      <c r="C286" s="272" t="s">
        <v>463</v>
      </c>
      <c r="D286" s="272" t="s">
        <v>269</v>
      </c>
      <c r="E286" s="273" t="s">
        <v>464</v>
      </c>
      <c r="F286" s="274" t="s">
        <v>465</v>
      </c>
      <c r="G286" s="275" t="s">
        <v>365</v>
      </c>
      <c r="H286" s="276">
        <v>5</v>
      </c>
      <c r="I286" s="277"/>
      <c r="J286" s="278"/>
      <c r="K286" s="279">
        <f>ROUND(P286*H286,2)</f>
        <v>0</v>
      </c>
      <c r="L286" s="274" t="s">
        <v>173</v>
      </c>
      <c r="M286" s="280"/>
      <c r="N286" s="281" t="s">
        <v>20</v>
      </c>
      <c r="O286" s="228" t="s">
        <v>44</v>
      </c>
      <c r="P286" s="229">
        <f>I286+J286</f>
        <v>0</v>
      </c>
      <c r="Q286" s="229">
        <f>ROUND(I286*H286,2)</f>
        <v>0</v>
      </c>
      <c r="R286" s="229">
        <f>ROUND(J286*H286,2)</f>
        <v>0</v>
      </c>
      <c r="S286" s="85"/>
      <c r="T286" s="230">
        <f>S286*H286</f>
        <v>0</v>
      </c>
      <c r="U286" s="230">
        <v>0.075999999999999998</v>
      </c>
      <c r="V286" s="230">
        <f>U286*H286</f>
        <v>0.38</v>
      </c>
      <c r="W286" s="230">
        <v>0</v>
      </c>
      <c r="X286" s="231">
        <f>W286*H286</f>
        <v>0</v>
      </c>
      <c r="Y286" s="39"/>
      <c r="Z286" s="39"/>
      <c r="AA286" s="39"/>
      <c r="AB286" s="39"/>
      <c r="AC286" s="39"/>
      <c r="AD286" s="39"/>
      <c r="AE286" s="39"/>
      <c r="AR286" s="232" t="s">
        <v>220</v>
      </c>
      <c r="AT286" s="232" t="s">
        <v>269</v>
      </c>
      <c r="AU286" s="232" t="s">
        <v>88</v>
      </c>
      <c r="AY286" s="18" t="s">
        <v>167</v>
      </c>
      <c r="BE286" s="233">
        <f>IF(O286="základní",K286,0)</f>
        <v>0</v>
      </c>
      <c r="BF286" s="233">
        <f>IF(O286="snížená",K286,0)</f>
        <v>0</v>
      </c>
      <c r="BG286" s="233">
        <f>IF(O286="zákl. přenesená",K286,0)</f>
        <v>0</v>
      </c>
      <c r="BH286" s="233">
        <f>IF(O286="sníž. přenesená",K286,0)</f>
        <v>0</v>
      </c>
      <c r="BI286" s="233">
        <f>IF(O286="nulová",K286,0)</f>
        <v>0</v>
      </c>
      <c r="BJ286" s="18" t="s">
        <v>82</v>
      </c>
      <c r="BK286" s="233">
        <f>ROUND(P286*H286,2)</f>
        <v>0</v>
      </c>
      <c r="BL286" s="18" t="s">
        <v>174</v>
      </c>
      <c r="BM286" s="232" t="s">
        <v>466</v>
      </c>
    </row>
    <row r="287" s="13" customFormat="1">
      <c r="A287" s="13"/>
      <c r="B287" s="239"/>
      <c r="C287" s="240"/>
      <c r="D287" s="241" t="s">
        <v>178</v>
      </c>
      <c r="E287" s="242" t="s">
        <v>20</v>
      </c>
      <c r="F287" s="243" t="s">
        <v>457</v>
      </c>
      <c r="G287" s="240"/>
      <c r="H287" s="244">
        <v>5</v>
      </c>
      <c r="I287" s="245"/>
      <c r="J287" s="245"/>
      <c r="K287" s="240"/>
      <c r="L287" s="240"/>
      <c r="M287" s="246"/>
      <c r="N287" s="247"/>
      <c r="O287" s="248"/>
      <c r="P287" s="248"/>
      <c r="Q287" s="248"/>
      <c r="R287" s="248"/>
      <c r="S287" s="248"/>
      <c r="T287" s="248"/>
      <c r="U287" s="248"/>
      <c r="V287" s="248"/>
      <c r="W287" s="248"/>
      <c r="X287" s="249"/>
      <c r="Y287" s="13"/>
      <c r="Z287" s="13"/>
      <c r="AA287" s="13"/>
      <c r="AB287" s="13"/>
      <c r="AC287" s="13"/>
      <c r="AD287" s="13"/>
      <c r="AE287" s="13"/>
      <c r="AT287" s="250" t="s">
        <v>178</v>
      </c>
      <c r="AU287" s="250" t="s">
        <v>88</v>
      </c>
      <c r="AV287" s="13" t="s">
        <v>88</v>
      </c>
      <c r="AW287" s="13" t="s">
        <v>5</v>
      </c>
      <c r="AX287" s="13" t="s">
        <v>82</v>
      </c>
      <c r="AY287" s="250" t="s">
        <v>167</v>
      </c>
    </row>
    <row r="288" s="2" customFormat="1" ht="24.15" customHeight="1">
      <c r="A288" s="39"/>
      <c r="B288" s="40"/>
      <c r="C288" s="220" t="s">
        <v>467</v>
      </c>
      <c r="D288" s="220" t="s">
        <v>169</v>
      </c>
      <c r="E288" s="221" t="s">
        <v>468</v>
      </c>
      <c r="F288" s="222" t="s">
        <v>469</v>
      </c>
      <c r="G288" s="223" t="s">
        <v>365</v>
      </c>
      <c r="H288" s="224">
        <v>5</v>
      </c>
      <c r="I288" s="225"/>
      <c r="J288" s="225"/>
      <c r="K288" s="226">
        <f>ROUND(P288*H288,2)</f>
        <v>0</v>
      </c>
      <c r="L288" s="222" t="s">
        <v>173</v>
      </c>
      <c r="M288" s="45"/>
      <c r="N288" s="227" t="s">
        <v>20</v>
      </c>
      <c r="O288" s="228" t="s">
        <v>44</v>
      </c>
      <c r="P288" s="229">
        <f>I288+J288</f>
        <v>0</v>
      </c>
      <c r="Q288" s="229">
        <f>ROUND(I288*H288,2)</f>
        <v>0</v>
      </c>
      <c r="R288" s="229">
        <f>ROUND(J288*H288,2)</f>
        <v>0</v>
      </c>
      <c r="S288" s="85"/>
      <c r="T288" s="230">
        <f>S288*H288</f>
        <v>0</v>
      </c>
      <c r="U288" s="230">
        <v>0.030759999999999999</v>
      </c>
      <c r="V288" s="230">
        <f>U288*H288</f>
        <v>0.15379999999999999</v>
      </c>
      <c r="W288" s="230">
        <v>0</v>
      </c>
      <c r="X288" s="231">
        <f>W288*H288</f>
        <v>0</v>
      </c>
      <c r="Y288" s="39"/>
      <c r="Z288" s="39"/>
      <c r="AA288" s="39"/>
      <c r="AB288" s="39"/>
      <c r="AC288" s="39"/>
      <c r="AD288" s="39"/>
      <c r="AE288" s="39"/>
      <c r="AR288" s="232" t="s">
        <v>174</v>
      </c>
      <c r="AT288" s="232" t="s">
        <v>169</v>
      </c>
      <c r="AU288" s="232" t="s">
        <v>88</v>
      </c>
      <c r="AY288" s="18" t="s">
        <v>167</v>
      </c>
      <c r="BE288" s="233">
        <f>IF(O288="základní",K288,0)</f>
        <v>0</v>
      </c>
      <c r="BF288" s="233">
        <f>IF(O288="snížená",K288,0)</f>
        <v>0</v>
      </c>
      <c r="BG288" s="233">
        <f>IF(O288="zákl. přenesená",K288,0)</f>
        <v>0</v>
      </c>
      <c r="BH288" s="233">
        <f>IF(O288="sníž. přenesená",K288,0)</f>
        <v>0</v>
      </c>
      <c r="BI288" s="233">
        <f>IF(O288="nulová",K288,0)</f>
        <v>0</v>
      </c>
      <c r="BJ288" s="18" t="s">
        <v>82</v>
      </c>
      <c r="BK288" s="233">
        <f>ROUND(P288*H288,2)</f>
        <v>0</v>
      </c>
      <c r="BL288" s="18" t="s">
        <v>174</v>
      </c>
      <c r="BM288" s="232" t="s">
        <v>470</v>
      </c>
    </row>
    <row r="289" s="2" customFormat="1">
      <c r="A289" s="39"/>
      <c r="B289" s="40"/>
      <c r="C289" s="41"/>
      <c r="D289" s="234" t="s">
        <v>176</v>
      </c>
      <c r="E289" s="41"/>
      <c r="F289" s="235" t="s">
        <v>471</v>
      </c>
      <c r="G289" s="41"/>
      <c r="H289" s="41"/>
      <c r="I289" s="236"/>
      <c r="J289" s="236"/>
      <c r="K289" s="41"/>
      <c r="L289" s="41"/>
      <c r="M289" s="45"/>
      <c r="N289" s="237"/>
      <c r="O289" s="238"/>
      <c r="P289" s="85"/>
      <c r="Q289" s="85"/>
      <c r="R289" s="85"/>
      <c r="S289" s="85"/>
      <c r="T289" s="85"/>
      <c r="U289" s="85"/>
      <c r="V289" s="85"/>
      <c r="W289" s="85"/>
      <c r="X289" s="86"/>
      <c r="Y289" s="39"/>
      <c r="Z289" s="39"/>
      <c r="AA289" s="39"/>
      <c r="AB289" s="39"/>
      <c r="AC289" s="39"/>
      <c r="AD289" s="39"/>
      <c r="AE289" s="39"/>
      <c r="AT289" s="18" t="s">
        <v>176</v>
      </c>
      <c r="AU289" s="18" t="s">
        <v>88</v>
      </c>
    </row>
    <row r="290" s="13" customFormat="1">
      <c r="A290" s="13"/>
      <c r="B290" s="239"/>
      <c r="C290" s="240"/>
      <c r="D290" s="241" t="s">
        <v>178</v>
      </c>
      <c r="E290" s="242" t="s">
        <v>20</v>
      </c>
      <c r="F290" s="243" t="s">
        <v>452</v>
      </c>
      <c r="G290" s="240"/>
      <c r="H290" s="244">
        <v>5</v>
      </c>
      <c r="I290" s="245"/>
      <c r="J290" s="245"/>
      <c r="K290" s="240"/>
      <c r="L290" s="240"/>
      <c r="M290" s="246"/>
      <c r="N290" s="247"/>
      <c r="O290" s="248"/>
      <c r="P290" s="248"/>
      <c r="Q290" s="248"/>
      <c r="R290" s="248"/>
      <c r="S290" s="248"/>
      <c r="T290" s="248"/>
      <c r="U290" s="248"/>
      <c r="V290" s="248"/>
      <c r="W290" s="248"/>
      <c r="X290" s="249"/>
      <c r="Y290" s="13"/>
      <c r="Z290" s="13"/>
      <c r="AA290" s="13"/>
      <c r="AB290" s="13"/>
      <c r="AC290" s="13"/>
      <c r="AD290" s="13"/>
      <c r="AE290" s="13"/>
      <c r="AT290" s="250" t="s">
        <v>178</v>
      </c>
      <c r="AU290" s="250" t="s">
        <v>88</v>
      </c>
      <c r="AV290" s="13" t="s">
        <v>88</v>
      </c>
      <c r="AW290" s="13" t="s">
        <v>5</v>
      </c>
      <c r="AX290" s="13" t="s">
        <v>82</v>
      </c>
      <c r="AY290" s="250" t="s">
        <v>167</v>
      </c>
    </row>
    <row r="291" s="2" customFormat="1" ht="24.15" customHeight="1">
      <c r="A291" s="39"/>
      <c r="B291" s="40"/>
      <c r="C291" s="272" t="s">
        <v>472</v>
      </c>
      <c r="D291" s="272" t="s">
        <v>269</v>
      </c>
      <c r="E291" s="273" t="s">
        <v>473</v>
      </c>
      <c r="F291" s="274" t="s">
        <v>474</v>
      </c>
      <c r="G291" s="275" t="s">
        <v>365</v>
      </c>
      <c r="H291" s="276">
        <v>5</v>
      </c>
      <c r="I291" s="277"/>
      <c r="J291" s="278"/>
      <c r="K291" s="279">
        <f>ROUND(P291*H291,2)</f>
        <v>0</v>
      </c>
      <c r="L291" s="274" t="s">
        <v>173</v>
      </c>
      <c r="M291" s="280"/>
      <c r="N291" s="281" t="s">
        <v>20</v>
      </c>
      <c r="O291" s="228" t="s">
        <v>44</v>
      </c>
      <c r="P291" s="229">
        <f>I291+J291</f>
        <v>0</v>
      </c>
      <c r="Q291" s="229">
        <f>ROUND(I291*H291,2)</f>
        <v>0</v>
      </c>
      <c r="R291" s="229">
        <f>ROUND(J291*H291,2)</f>
        <v>0</v>
      </c>
      <c r="S291" s="85"/>
      <c r="T291" s="230">
        <f>S291*H291</f>
        <v>0</v>
      </c>
      <c r="U291" s="230">
        <v>0.155</v>
      </c>
      <c r="V291" s="230">
        <f>U291*H291</f>
        <v>0.77500000000000002</v>
      </c>
      <c r="W291" s="230">
        <v>0</v>
      </c>
      <c r="X291" s="231">
        <f>W291*H291</f>
        <v>0</v>
      </c>
      <c r="Y291" s="39"/>
      <c r="Z291" s="39"/>
      <c r="AA291" s="39"/>
      <c r="AB291" s="39"/>
      <c r="AC291" s="39"/>
      <c r="AD291" s="39"/>
      <c r="AE291" s="39"/>
      <c r="AR291" s="232" t="s">
        <v>220</v>
      </c>
      <c r="AT291" s="232" t="s">
        <v>269</v>
      </c>
      <c r="AU291" s="232" t="s">
        <v>88</v>
      </c>
      <c r="AY291" s="18" t="s">
        <v>167</v>
      </c>
      <c r="BE291" s="233">
        <f>IF(O291="základní",K291,0)</f>
        <v>0</v>
      </c>
      <c r="BF291" s="233">
        <f>IF(O291="snížená",K291,0)</f>
        <v>0</v>
      </c>
      <c r="BG291" s="233">
        <f>IF(O291="zákl. přenesená",K291,0)</f>
        <v>0</v>
      </c>
      <c r="BH291" s="233">
        <f>IF(O291="sníž. přenesená",K291,0)</f>
        <v>0</v>
      </c>
      <c r="BI291" s="233">
        <f>IF(O291="nulová",K291,0)</f>
        <v>0</v>
      </c>
      <c r="BJ291" s="18" t="s">
        <v>82</v>
      </c>
      <c r="BK291" s="233">
        <f>ROUND(P291*H291,2)</f>
        <v>0</v>
      </c>
      <c r="BL291" s="18" t="s">
        <v>174</v>
      </c>
      <c r="BM291" s="232" t="s">
        <v>475</v>
      </c>
    </row>
    <row r="292" s="13" customFormat="1">
      <c r="A292" s="13"/>
      <c r="B292" s="239"/>
      <c r="C292" s="240"/>
      <c r="D292" s="241" t="s">
        <v>178</v>
      </c>
      <c r="E292" s="242" t="s">
        <v>20</v>
      </c>
      <c r="F292" s="243" t="s">
        <v>457</v>
      </c>
      <c r="G292" s="240"/>
      <c r="H292" s="244">
        <v>5</v>
      </c>
      <c r="I292" s="245"/>
      <c r="J292" s="245"/>
      <c r="K292" s="240"/>
      <c r="L292" s="240"/>
      <c r="M292" s="246"/>
      <c r="N292" s="247"/>
      <c r="O292" s="248"/>
      <c r="P292" s="248"/>
      <c r="Q292" s="248"/>
      <c r="R292" s="248"/>
      <c r="S292" s="248"/>
      <c r="T292" s="248"/>
      <c r="U292" s="248"/>
      <c r="V292" s="248"/>
      <c r="W292" s="248"/>
      <c r="X292" s="249"/>
      <c r="Y292" s="13"/>
      <c r="Z292" s="13"/>
      <c r="AA292" s="13"/>
      <c r="AB292" s="13"/>
      <c r="AC292" s="13"/>
      <c r="AD292" s="13"/>
      <c r="AE292" s="13"/>
      <c r="AT292" s="250" t="s">
        <v>178</v>
      </c>
      <c r="AU292" s="250" t="s">
        <v>88</v>
      </c>
      <c r="AV292" s="13" t="s">
        <v>88</v>
      </c>
      <c r="AW292" s="13" t="s">
        <v>5</v>
      </c>
      <c r="AX292" s="13" t="s">
        <v>82</v>
      </c>
      <c r="AY292" s="250" t="s">
        <v>167</v>
      </c>
    </row>
    <row r="293" s="2" customFormat="1" ht="24.15" customHeight="1">
      <c r="A293" s="39"/>
      <c r="B293" s="40"/>
      <c r="C293" s="220" t="s">
        <v>476</v>
      </c>
      <c r="D293" s="220" t="s">
        <v>169</v>
      </c>
      <c r="E293" s="221" t="s">
        <v>477</v>
      </c>
      <c r="F293" s="222" t="s">
        <v>478</v>
      </c>
      <c r="G293" s="223" t="s">
        <v>365</v>
      </c>
      <c r="H293" s="224">
        <v>5</v>
      </c>
      <c r="I293" s="225"/>
      <c r="J293" s="225"/>
      <c r="K293" s="226">
        <f>ROUND(P293*H293,2)</f>
        <v>0</v>
      </c>
      <c r="L293" s="222" t="s">
        <v>173</v>
      </c>
      <c r="M293" s="45"/>
      <c r="N293" s="227" t="s">
        <v>20</v>
      </c>
      <c r="O293" s="228" t="s">
        <v>44</v>
      </c>
      <c r="P293" s="229">
        <f>I293+J293</f>
        <v>0</v>
      </c>
      <c r="Q293" s="229">
        <f>ROUND(I293*H293,2)</f>
        <v>0</v>
      </c>
      <c r="R293" s="229">
        <f>ROUND(J293*H293,2)</f>
        <v>0</v>
      </c>
      <c r="S293" s="85"/>
      <c r="T293" s="230">
        <f>S293*H293</f>
        <v>0</v>
      </c>
      <c r="U293" s="230">
        <v>0.030759999999999999</v>
      </c>
      <c r="V293" s="230">
        <f>U293*H293</f>
        <v>0.15379999999999999</v>
      </c>
      <c r="W293" s="230">
        <v>0</v>
      </c>
      <c r="X293" s="231">
        <f>W293*H293</f>
        <v>0</v>
      </c>
      <c r="Y293" s="39"/>
      <c r="Z293" s="39"/>
      <c r="AA293" s="39"/>
      <c r="AB293" s="39"/>
      <c r="AC293" s="39"/>
      <c r="AD293" s="39"/>
      <c r="AE293" s="39"/>
      <c r="AR293" s="232" t="s">
        <v>174</v>
      </c>
      <c r="AT293" s="232" t="s">
        <v>169</v>
      </c>
      <c r="AU293" s="232" t="s">
        <v>88</v>
      </c>
      <c r="AY293" s="18" t="s">
        <v>167</v>
      </c>
      <c r="BE293" s="233">
        <f>IF(O293="základní",K293,0)</f>
        <v>0</v>
      </c>
      <c r="BF293" s="233">
        <f>IF(O293="snížená",K293,0)</f>
        <v>0</v>
      </c>
      <c r="BG293" s="233">
        <f>IF(O293="zákl. přenesená",K293,0)</f>
        <v>0</v>
      </c>
      <c r="BH293" s="233">
        <f>IF(O293="sníž. přenesená",K293,0)</f>
        <v>0</v>
      </c>
      <c r="BI293" s="233">
        <f>IF(O293="nulová",K293,0)</f>
        <v>0</v>
      </c>
      <c r="BJ293" s="18" t="s">
        <v>82</v>
      </c>
      <c r="BK293" s="233">
        <f>ROUND(P293*H293,2)</f>
        <v>0</v>
      </c>
      <c r="BL293" s="18" t="s">
        <v>174</v>
      </c>
      <c r="BM293" s="232" t="s">
        <v>479</v>
      </c>
    </row>
    <row r="294" s="2" customFormat="1">
      <c r="A294" s="39"/>
      <c r="B294" s="40"/>
      <c r="C294" s="41"/>
      <c r="D294" s="234" t="s">
        <v>176</v>
      </c>
      <c r="E294" s="41"/>
      <c r="F294" s="235" t="s">
        <v>480</v>
      </c>
      <c r="G294" s="41"/>
      <c r="H294" s="41"/>
      <c r="I294" s="236"/>
      <c r="J294" s="236"/>
      <c r="K294" s="41"/>
      <c r="L294" s="41"/>
      <c r="M294" s="45"/>
      <c r="N294" s="237"/>
      <c r="O294" s="238"/>
      <c r="P294" s="85"/>
      <c r="Q294" s="85"/>
      <c r="R294" s="85"/>
      <c r="S294" s="85"/>
      <c r="T294" s="85"/>
      <c r="U294" s="85"/>
      <c r="V294" s="85"/>
      <c r="W294" s="85"/>
      <c r="X294" s="86"/>
      <c r="Y294" s="39"/>
      <c r="Z294" s="39"/>
      <c r="AA294" s="39"/>
      <c r="AB294" s="39"/>
      <c r="AC294" s="39"/>
      <c r="AD294" s="39"/>
      <c r="AE294" s="39"/>
      <c r="AT294" s="18" t="s">
        <v>176</v>
      </c>
      <c r="AU294" s="18" t="s">
        <v>88</v>
      </c>
    </row>
    <row r="295" s="13" customFormat="1">
      <c r="A295" s="13"/>
      <c r="B295" s="239"/>
      <c r="C295" s="240"/>
      <c r="D295" s="241" t="s">
        <v>178</v>
      </c>
      <c r="E295" s="242" t="s">
        <v>20</v>
      </c>
      <c r="F295" s="243" t="s">
        <v>452</v>
      </c>
      <c r="G295" s="240"/>
      <c r="H295" s="244">
        <v>5</v>
      </c>
      <c r="I295" s="245"/>
      <c r="J295" s="245"/>
      <c r="K295" s="240"/>
      <c r="L295" s="240"/>
      <c r="M295" s="246"/>
      <c r="N295" s="247"/>
      <c r="O295" s="248"/>
      <c r="P295" s="248"/>
      <c r="Q295" s="248"/>
      <c r="R295" s="248"/>
      <c r="S295" s="248"/>
      <c r="T295" s="248"/>
      <c r="U295" s="248"/>
      <c r="V295" s="248"/>
      <c r="W295" s="248"/>
      <c r="X295" s="249"/>
      <c r="Y295" s="13"/>
      <c r="Z295" s="13"/>
      <c r="AA295" s="13"/>
      <c r="AB295" s="13"/>
      <c r="AC295" s="13"/>
      <c r="AD295" s="13"/>
      <c r="AE295" s="13"/>
      <c r="AT295" s="250" t="s">
        <v>178</v>
      </c>
      <c r="AU295" s="250" t="s">
        <v>88</v>
      </c>
      <c r="AV295" s="13" t="s">
        <v>88</v>
      </c>
      <c r="AW295" s="13" t="s">
        <v>5</v>
      </c>
      <c r="AX295" s="13" t="s">
        <v>82</v>
      </c>
      <c r="AY295" s="250" t="s">
        <v>167</v>
      </c>
    </row>
    <row r="296" s="2" customFormat="1" ht="24.15" customHeight="1">
      <c r="A296" s="39"/>
      <c r="B296" s="40"/>
      <c r="C296" s="272" t="s">
        <v>481</v>
      </c>
      <c r="D296" s="272" t="s">
        <v>269</v>
      </c>
      <c r="E296" s="273" t="s">
        <v>482</v>
      </c>
      <c r="F296" s="274" t="s">
        <v>483</v>
      </c>
      <c r="G296" s="275" t="s">
        <v>365</v>
      </c>
      <c r="H296" s="276">
        <v>5</v>
      </c>
      <c r="I296" s="277"/>
      <c r="J296" s="278"/>
      <c r="K296" s="279">
        <f>ROUND(P296*H296,2)</f>
        <v>0</v>
      </c>
      <c r="L296" s="274" t="s">
        <v>173</v>
      </c>
      <c r="M296" s="280"/>
      <c r="N296" s="281" t="s">
        <v>20</v>
      </c>
      <c r="O296" s="228" t="s">
        <v>44</v>
      </c>
      <c r="P296" s="229">
        <f>I296+J296</f>
        <v>0</v>
      </c>
      <c r="Q296" s="229">
        <f>ROUND(I296*H296,2)</f>
        <v>0</v>
      </c>
      <c r="R296" s="229">
        <f>ROUND(J296*H296,2)</f>
        <v>0</v>
      </c>
      <c r="S296" s="85"/>
      <c r="T296" s="230">
        <f>S296*H296</f>
        <v>0</v>
      </c>
      <c r="U296" s="230">
        <v>0.17000000000000001</v>
      </c>
      <c r="V296" s="230">
        <f>U296*H296</f>
        <v>0.85000000000000009</v>
      </c>
      <c r="W296" s="230">
        <v>0</v>
      </c>
      <c r="X296" s="231">
        <f>W296*H296</f>
        <v>0</v>
      </c>
      <c r="Y296" s="39"/>
      <c r="Z296" s="39"/>
      <c r="AA296" s="39"/>
      <c r="AB296" s="39"/>
      <c r="AC296" s="39"/>
      <c r="AD296" s="39"/>
      <c r="AE296" s="39"/>
      <c r="AR296" s="232" t="s">
        <v>220</v>
      </c>
      <c r="AT296" s="232" t="s">
        <v>269</v>
      </c>
      <c r="AU296" s="232" t="s">
        <v>88</v>
      </c>
      <c r="AY296" s="18" t="s">
        <v>167</v>
      </c>
      <c r="BE296" s="233">
        <f>IF(O296="základní",K296,0)</f>
        <v>0</v>
      </c>
      <c r="BF296" s="233">
        <f>IF(O296="snížená",K296,0)</f>
        <v>0</v>
      </c>
      <c r="BG296" s="233">
        <f>IF(O296="zákl. přenesená",K296,0)</f>
        <v>0</v>
      </c>
      <c r="BH296" s="233">
        <f>IF(O296="sníž. přenesená",K296,0)</f>
        <v>0</v>
      </c>
      <c r="BI296" s="233">
        <f>IF(O296="nulová",K296,0)</f>
        <v>0</v>
      </c>
      <c r="BJ296" s="18" t="s">
        <v>82</v>
      </c>
      <c r="BK296" s="233">
        <f>ROUND(P296*H296,2)</f>
        <v>0</v>
      </c>
      <c r="BL296" s="18" t="s">
        <v>174</v>
      </c>
      <c r="BM296" s="232" t="s">
        <v>484</v>
      </c>
    </row>
    <row r="297" s="13" customFormat="1">
      <c r="A297" s="13"/>
      <c r="B297" s="239"/>
      <c r="C297" s="240"/>
      <c r="D297" s="241" t="s">
        <v>178</v>
      </c>
      <c r="E297" s="242" t="s">
        <v>20</v>
      </c>
      <c r="F297" s="243" t="s">
        <v>457</v>
      </c>
      <c r="G297" s="240"/>
      <c r="H297" s="244">
        <v>5</v>
      </c>
      <c r="I297" s="245"/>
      <c r="J297" s="245"/>
      <c r="K297" s="240"/>
      <c r="L297" s="240"/>
      <c r="M297" s="246"/>
      <c r="N297" s="247"/>
      <c r="O297" s="248"/>
      <c r="P297" s="248"/>
      <c r="Q297" s="248"/>
      <c r="R297" s="248"/>
      <c r="S297" s="248"/>
      <c r="T297" s="248"/>
      <c r="U297" s="248"/>
      <c r="V297" s="248"/>
      <c r="W297" s="248"/>
      <c r="X297" s="249"/>
      <c r="Y297" s="13"/>
      <c r="Z297" s="13"/>
      <c r="AA297" s="13"/>
      <c r="AB297" s="13"/>
      <c r="AC297" s="13"/>
      <c r="AD297" s="13"/>
      <c r="AE297" s="13"/>
      <c r="AT297" s="250" t="s">
        <v>178</v>
      </c>
      <c r="AU297" s="250" t="s">
        <v>88</v>
      </c>
      <c r="AV297" s="13" t="s">
        <v>88</v>
      </c>
      <c r="AW297" s="13" t="s">
        <v>5</v>
      </c>
      <c r="AX297" s="13" t="s">
        <v>82</v>
      </c>
      <c r="AY297" s="250" t="s">
        <v>167</v>
      </c>
    </row>
    <row r="298" s="2" customFormat="1" ht="24.15" customHeight="1">
      <c r="A298" s="39"/>
      <c r="B298" s="40"/>
      <c r="C298" s="220" t="s">
        <v>485</v>
      </c>
      <c r="D298" s="220" t="s">
        <v>169</v>
      </c>
      <c r="E298" s="221" t="s">
        <v>486</v>
      </c>
      <c r="F298" s="222" t="s">
        <v>487</v>
      </c>
      <c r="G298" s="223" t="s">
        <v>365</v>
      </c>
      <c r="H298" s="224">
        <v>5</v>
      </c>
      <c r="I298" s="225"/>
      <c r="J298" s="225"/>
      <c r="K298" s="226">
        <f>ROUND(P298*H298,2)</f>
        <v>0</v>
      </c>
      <c r="L298" s="222" t="s">
        <v>173</v>
      </c>
      <c r="M298" s="45"/>
      <c r="N298" s="227" t="s">
        <v>20</v>
      </c>
      <c r="O298" s="228" t="s">
        <v>44</v>
      </c>
      <c r="P298" s="229">
        <f>I298+J298</f>
        <v>0</v>
      </c>
      <c r="Q298" s="229">
        <f>ROUND(I298*H298,2)</f>
        <v>0</v>
      </c>
      <c r="R298" s="229">
        <f>ROUND(J298*H298,2)</f>
        <v>0</v>
      </c>
      <c r="S298" s="85"/>
      <c r="T298" s="230">
        <f>S298*H298</f>
        <v>0</v>
      </c>
      <c r="U298" s="230">
        <v>0.21734000000000001</v>
      </c>
      <c r="V298" s="230">
        <f>U298*H298</f>
        <v>1.0867</v>
      </c>
      <c r="W298" s="230">
        <v>0</v>
      </c>
      <c r="X298" s="231">
        <f>W298*H298</f>
        <v>0</v>
      </c>
      <c r="Y298" s="39"/>
      <c r="Z298" s="39"/>
      <c r="AA298" s="39"/>
      <c r="AB298" s="39"/>
      <c r="AC298" s="39"/>
      <c r="AD298" s="39"/>
      <c r="AE298" s="39"/>
      <c r="AR298" s="232" t="s">
        <v>174</v>
      </c>
      <c r="AT298" s="232" t="s">
        <v>169</v>
      </c>
      <c r="AU298" s="232" t="s">
        <v>88</v>
      </c>
      <c r="AY298" s="18" t="s">
        <v>167</v>
      </c>
      <c r="BE298" s="233">
        <f>IF(O298="základní",K298,0)</f>
        <v>0</v>
      </c>
      <c r="BF298" s="233">
        <f>IF(O298="snížená",K298,0)</f>
        <v>0</v>
      </c>
      <c r="BG298" s="233">
        <f>IF(O298="zákl. přenesená",K298,0)</f>
        <v>0</v>
      </c>
      <c r="BH298" s="233">
        <f>IF(O298="sníž. přenesená",K298,0)</f>
        <v>0</v>
      </c>
      <c r="BI298" s="233">
        <f>IF(O298="nulová",K298,0)</f>
        <v>0</v>
      </c>
      <c r="BJ298" s="18" t="s">
        <v>82</v>
      </c>
      <c r="BK298" s="233">
        <f>ROUND(P298*H298,2)</f>
        <v>0</v>
      </c>
      <c r="BL298" s="18" t="s">
        <v>174</v>
      </c>
      <c r="BM298" s="232" t="s">
        <v>488</v>
      </c>
    </row>
    <row r="299" s="2" customFormat="1">
      <c r="A299" s="39"/>
      <c r="B299" s="40"/>
      <c r="C299" s="41"/>
      <c r="D299" s="234" t="s">
        <v>176</v>
      </c>
      <c r="E299" s="41"/>
      <c r="F299" s="235" t="s">
        <v>489</v>
      </c>
      <c r="G299" s="41"/>
      <c r="H299" s="41"/>
      <c r="I299" s="236"/>
      <c r="J299" s="236"/>
      <c r="K299" s="41"/>
      <c r="L299" s="41"/>
      <c r="M299" s="45"/>
      <c r="N299" s="237"/>
      <c r="O299" s="238"/>
      <c r="P299" s="85"/>
      <c r="Q299" s="85"/>
      <c r="R299" s="85"/>
      <c r="S299" s="85"/>
      <c r="T299" s="85"/>
      <c r="U299" s="85"/>
      <c r="V299" s="85"/>
      <c r="W299" s="85"/>
      <c r="X299" s="86"/>
      <c r="Y299" s="39"/>
      <c r="Z299" s="39"/>
      <c r="AA299" s="39"/>
      <c r="AB299" s="39"/>
      <c r="AC299" s="39"/>
      <c r="AD299" s="39"/>
      <c r="AE299" s="39"/>
      <c r="AT299" s="18" t="s">
        <v>176</v>
      </c>
      <c r="AU299" s="18" t="s">
        <v>88</v>
      </c>
    </row>
    <row r="300" s="13" customFormat="1">
      <c r="A300" s="13"/>
      <c r="B300" s="239"/>
      <c r="C300" s="240"/>
      <c r="D300" s="241" t="s">
        <v>178</v>
      </c>
      <c r="E300" s="242" t="s">
        <v>20</v>
      </c>
      <c r="F300" s="243" t="s">
        <v>452</v>
      </c>
      <c r="G300" s="240"/>
      <c r="H300" s="244">
        <v>5</v>
      </c>
      <c r="I300" s="245"/>
      <c r="J300" s="245"/>
      <c r="K300" s="240"/>
      <c r="L300" s="240"/>
      <c r="M300" s="246"/>
      <c r="N300" s="247"/>
      <c r="O300" s="248"/>
      <c r="P300" s="248"/>
      <c r="Q300" s="248"/>
      <c r="R300" s="248"/>
      <c r="S300" s="248"/>
      <c r="T300" s="248"/>
      <c r="U300" s="248"/>
      <c r="V300" s="248"/>
      <c r="W300" s="248"/>
      <c r="X300" s="249"/>
      <c r="Y300" s="13"/>
      <c r="Z300" s="13"/>
      <c r="AA300" s="13"/>
      <c r="AB300" s="13"/>
      <c r="AC300" s="13"/>
      <c r="AD300" s="13"/>
      <c r="AE300" s="13"/>
      <c r="AT300" s="250" t="s">
        <v>178</v>
      </c>
      <c r="AU300" s="250" t="s">
        <v>88</v>
      </c>
      <c r="AV300" s="13" t="s">
        <v>88</v>
      </c>
      <c r="AW300" s="13" t="s">
        <v>5</v>
      </c>
      <c r="AX300" s="13" t="s">
        <v>82</v>
      </c>
      <c r="AY300" s="250" t="s">
        <v>167</v>
      </c>
    </row>
    <row r="301" s="2" customFormat="1" ht="24.15" customHeight="1">
      <c r="A301" s="39"/>
      <c r="B301" s="40"/>
      <c r="C301" s="272" t="s">
        <v>490</v>
      </c>
      <c r="D301" s="272" t="s">
        <v>269</v>
      </c>
      <c r="E301" s="273" t="s">
        <v>491</v>
      </c>
      <c r="F301" s="274" t="s">
        <v>492</v>
      </c>
      <c r="G301" s="275" t="s">
        <v>365</v>
      </c>
      <c r="H301" s="276">
        <v>5</v>
      </c>
      <c r="I301" s="277"/>
      <c r="J301" s="278"/>
      <c r="K301" s="279">
        <f>ROUND(P301*H301,2)</f>
        <v>0</v>
      </c>
      <c r="L301" s="274" t="s">
        <v>173</v>
      </c>
      <c r="M301" s="280"/>
      <c r="N301" s="281" t="s">
        <v>20</v>
      </c>
      <c r="O301" s="228" t="s">
        <v>44</v>
      </c>
      <c r="P301" s="229">
        <f>I301+J301</f>
        <v>0</v>
      </c>
      <c r="Q301" s="229">
        <f>ROUND(I301*H301,2)</f>
        <v>0</v>
      </c>
      <c r="R301" s="229">
        <f>ROUND(J301*H301,2)</f>
        <v>0</v>
      </c>
      <c r="S301" s="85"/>
      <c r="T301" s="230">
        <f>S301*H301</f>
        <v>0</v>
      </c>
      <c r="U301" s="230">
        <v>0.0085000000000000006</v>
      </c>
      <c r="V301" s="230">
        <f>U301*H301</f>
        <v>0.042500000000000003</v>
      </c>
      <c r="W301" s="230">
        <v>0</v>
      </c>
      <c r="X301" s="231">
        <f>W301*H301</f>
        <v>0</v>
      </c>
      <c r="Y301" s="39"/>
      <c r="Z301" s="39"/>
      <c r="AA301" s="39"/>
      <c r="AB301" s="39"/>
      <c r="AC301" s="39"/>
      <c r="AD301" s="39"/>
      <c r="AE301" s="39"/>
      <c r="AR301" s="232" t="s">
        <v>220</v>
      </c>
      <c r="AT301" s="232" t="s">
        <v>269</v>
      </c>
      <c r="AU301" s="232" t="s">
        <v>88</v>
      </c>
      <c r="AY301" s="18" t="s">
        <v>167</v>
      </c>
      <c r="BE301" s="233">
        <f>IF(O301="základní",K301,0)</f>
        <v>0</v>
      </c>
      <c r="BF301" s="233">
        <f>IF(O301="snížená",K301,0)</f>
        <v>0</v>
      </c>
      <c r="BG301" s="233">
        <f>IF(O301="zákl. přenesená",K301,0)</f>
        <v>0</v>
      </c>
      <c r="BH301" s="233">
        <f>IF(O301="sníž. přenesená",K301,0)</f>
        <v>0</v>
      </c>
      <c r="BI301" s="233">
        <f>IF(O301="nulová",K301,0)</f>
        <v>0</v>
      </c>
      <c r="BJ301" s="18" t="s">
        <v>82</v>
      </c>
      <c r="BK301" s="233">
        <f>ROUND(P301*H301,2)</f>
        <v>0</v>
      </c>
      <c r="BL301" s="18" t="s">
        <v>174</v>
      </c>
      <c r="BM301" s="232" t="s">
        <v>493</v>
      </c>
    </row>
    <row r="302" s="13" customFormat="1">
      <c r="A302" s="13"/>
      <c r="B302" s="239"/>
      <c r="C302" s="240"/>
      <c r="D302" s="241" t="s">
        <v>178</v>
      </c>
      <c r="E302" s="242" t="s">
        <v>20</v>
      </c>
      <c r="F302" s="243" t="s">
        <v>457</v>
      </c>
      <c r="G302" s="240"/>
      <c r="H302" s="244">
        <v>5</v>
      </c>
      <c r="I302" s="245"/>
      <c r="J302" s="245"/>
      <c r="K302" s="240"/>
      <c r="L302" s="240"/>
      <c r="M302" s="246"/>
      <c r="N302" s="247"/>
      <c r="O302" s="248"/>
      <c r="P302" s="248"/>
      <c r="Q302" s="248"/>
      <c r="R302" s="248"/>
      <c r="S302" s="248"/>
      <c r="T302" s="248"/>
      <c r="U302" s="248"/>
      <c r="V302" s="248"/>
      <c r="W302" s="248"/>
      <c r="X302" s="249"/>
      <c r="Y302" s="13"/>
      <c r="Z302" s="13"/>
      <c r="AA302" s="13"/>
      <c r="AB302" s="13"/>
      <c r="AC302" s="13"/>
      <c r="AD302" s="13"/>
      <c r="AE302" s="13"/>
      <c r="AT302" s="250" t="s">
        <v>178</v>
      </c>
      <c r="AU302" s="250" t="s">
        <v>88</v>
      </c>
      <c r="AV302" s="13" t="s">
        <v>88</v>
      </c>
      <c r="AW302" s="13" t="s">
        <v>5</v>
      </c>
      <c r="AX302" s="13" t="s">
        <v>82</v>
      </c>
      <c r="AY302" s="250" t="s">
        <v>167</v>
      </c>
    </row>
    <row r="303" s="2" customFormat="1" ht="24.15" customHeight="1">
      <c r="A303" s="39"/>
      <c r="B303" s="40"/>
      <c r="C303" s="272" t="s">
        <v>494</v>
      </c>
      <c r="D303" s="272" t="s">
        <v>269</v>
      </c>
      <c r="E303" s="273" t="s">
        <v>495</v>
      </c>
      <c r="F303" s="274" t="s">
        <v>496</v>
      </c>
      <c r="G303" s="275" t="s">
        <v>365</v>
      </c>
      <c r="H303" s="276">
        <v>5</v>
      </c>
      <c r="I303" s="277"/>
      <c r="J303" s="278"/>
      <c r="K303" s="279">
        <f>ROUND(P303*H303,2)</f>
        <v>0</v>
      </c>
      <c r="L303" s="274" t="s">
        <v>173</v>
      </c>
      <c r="M303" s="280"/>
      <c r="N303" s="281" t="s">
        <v>20</v>
      </c>
      <c r="O303" s="228" t="s">
        <v>44</v>
      </c>
      <c r="P303" s="229">
        <f>I303+J303</f>
        <v>0</v>
      </c>
      <c r="Q303" s="229">
        <f>ROUND(I303*H303,2)</f>
        <v>0</v>
      </c>
      <c r="R303" s="229">
        <f>ROUND(J303*H303,2)</f>
        <v>0</v>
      </c>
      <c r="S303" s="85"/>
      <c r="T303" s="230">
        <f>S303*H303</f>
        <v>0</v>
      </c>
      <c r="U303" s="230">
        <v>0.050599999999999999</v>
      </c>
      <c r="V303" s="230">
        <f>U303*H303</f>
        <v>0.253</v>
      </c>
      <c r="W303" s="230">
        <v>0</v>
      </c>
      <c r="X303" s="231">
        <f>W303*H303</f>
        <v>0</v>
      </c>
      <c r="Y303" s="39"/>
      <c r="Z303" s="39"/>
      <c r="AA303" s="39"/>
      <c r="AB303" s="39"/>
      <c r="AC303" s="39"/>
      <c r="AD303" s="39"/>
      <c r="AE303" s="39"/>
      <c r="AR303" s="232" t="s">
        <v>220</v>
      </c>
      <c r="AT303" s="232" t="s">
        <v>269</v>
      </c>
      <c r="AU303" s="232" t="s">
        <v>88</v>
      </c>
      <c r="AY303" s="18" t="s">
        <v>167</v>
      </c>
      <c r="BE303" s="233">
        <f>IF(O303="základní",K303,0)</f>
        <v>0</v>
      </c>
      <c r="BF303" s="233">
        <f>IF(O303="snížená",K303,0)</f>
        <v>0</v>
      </c>
      <c r="BG303" s="233">
        <f>IF(O303="zákl. přenesená",K303,0)</f>
        <v>0</v>
      </c>
      <c r="BH303" s="233">
        <f>IF(O303="sníž. přenesená",K303,0)</f>
        <v>0</v>
      </c>
      <c r="BI303" s="233">
        <f>IF(O303="nulová",K303,0)</f>
        <v>0</v>
      </c>
      <c r="BJ303" s="18" t="s">
        <v>82</v>
      </c>
      <c r="BK303" s="233">
        <f>ROUND(P303*H303,2)</f>
        <v>0</v>
      </c>
      <c r="BL303" s="18" t="s">
        <v>174</v>
      </c>
      <c r="BM303" s="232" t="s">
        <v>497</v>
      </c>
    </row>
    <row r="304" s="13" customFormat="1">
      <c r="A304" s="13"/>
      <c r="B304" s="239"/>
      <c r="C304" s="240"/>
      <c r="D304" s="241" t="s">
        <v>178</v>
      </c>
      <c r="E304" s="242" t="s">
        <v>20</v>
      </c>
      <c r="F304" s="243" t="s">
        <v>498</v>
      </c>
      <c r="G304" s="240"/>
      <c r="H304" s="244">
        <v>5</v>
      </c>
      <c r="I304" s="245"/>
      <c r="J304" s="245"/>
      <c r="K304" s="240"/>
      <c r="L304" s="240"/>
      <c r="M304" s="246"/>
      <c r="N304" s="247"/>
      <c r="O304" s="248"/>
      <c r="P304" s="248"/>
      <c r="Q304" s="248"/>
      <c r="R304" s="248"/>
      <c r="S304" s="248"/>
      <c r="T304" s="248"/>
      <c r="U304" s="248"/>
      <c r="V304" s="248"/>
      <c r="W304" s="248"/>
      <c r="X304" s="249"/>
      <c r="Y304" s="13"/>
      <c r="Z304" s="13"/>
      <c r="AA304" s="13"/>
      <c r="AB304" s="13"/>
      <c r="AC304" s="13"/>
      <c r="AD304" s="13"/>
      <c r="AE304" s="13"/>
      <c r="AT304" s="250" t="s">
        <v>178</v>
      </c>
      <c r="AU304" s="250" t="s">
        <v>88</v>
      </c>
      <c r="AV304" s="13" t="s">
        <v>88</v>
      </c>
      <c r="AW304" s="13" t="s">
        <v>5</v>
      </c>
      <c r="AX304" s="13" t="s">
        <v>82</v>
      </c>
      <c r="AY304" s="250" t="s">
        <v>167</v>
      </c>
    </row>
    <row r="305" s="2" customFormat="1" ht="24.15" customHeight="1">
      <c r="A305" s="39"/>
      <c r="B305" s="40"/>
      <c r="C305" s="220" t="s">
        <v>499</v>
      </c>
      <c r="D305" s="220" t="s">
        <v>169</v>
      </c>
      <c r="E305" s="221" t="s">
        <v>500</v>
      </c>
      <c r="F305" s="222" t="s">
        <v>501</v>
      </c>
      <c r="G305" s="223" t="s">
        <v>365</v>
      </c>
      <c r="H305" s="224">
        <v>2</v>
      </c>
      <c r="I305" s="225"/>
      <c r="J305" s="225"/>
      <c r="K305" s="226">
        <f>ROUND(P305*H305,2)</f>
        <v>0</v>
      </c>
      <c r="L305" s="222" t="s">
        <v>173</v>
      </c>
      <c r="M305" s="45"/>
      <c r="N305" s="227" t="s">
        <v>20</v>
      </c>
      <c r="O305" s="228" t="s">
        <v>44</v>
      </c>
      <c r="P305" s="229">
        <f>I305+J305</f>
        <v>0</v>
      </c>
      <c r="Q305" s="229">
        <f>ROUND(I305*H305,2)</f>
        <v>0</v>
      </c>
      <c r="R305" s="229">
        <f>ROUND(J305*H305,2)</f>
        <v>0</v>
      </c>
      <c r="S305" s="85"/>
      <c r="T305" s="230">
        <f>S305*H305</f>
        <v>0</v>
      </c>
      <c r="U305" s="230">
        <v>0.42080000000000001</v>
      </c>
      <c r="V305" s="230">
        <f>U305*H305</f>
        <v>0.84160000000000001</v>
      </c>
      <c r="W305" s="230">
        <v>0</v>
      </c>
      <c r="X305" s="231">
        <f>W305*H305</f>
        <v>0</v>
      </c>
      <c r="Y305" s="39"/>
      <c r="Z305" s="39"/>
      <c r="AA305" s="39"/>
      <c r="AB305" s="39"/>
      <c r="AC305" s="39"/>
      <c r="AD305" s="39"/>
      <c r="AE305" s="39"/>
      <c r="AR305" s="232" t="s">
        <v>174</v>
      </c>
      <c r="AT305" s="232" t="s">
        <v>169</v>
      </c>
      <c r="AU305" s="232" t="s">
        <v>88</v>
      </c>
      <c r="AY305" s="18" t="s">
        <v>167</v>
      </c>
      <c r="BE305" s="233">
        <f>IF(O305="základní",K305,0)</f>
        <v>0</v>
      </c>
      <c r="BF305" s="233">
        <f>IF(O305="snížená",K305,0)</f>
        <v>0</v>
      </c>
      <c r="BG305" s="233">
        <f>IF(O305="zákl. přenesená",K305,0)</f>
        <v>0</v>
      </c>
      <c r="BH305" s="233">
        <f>IF(O305="sníž. přenesená",K305,0)</f>
        <v>0</v>
      </c>
      <c r="BI305" s="233">
        <f>IF(O305="nulová",K305,0)</f>
        <v>0</v>
      </c>
      <c r="BJ305" s="18" t="s">
        <v>82</v>
      </c>
      <c r="BK305" s="233">
        <f>ROUND(P305*H305,2)</f>
        <v>0</v>
      </c>
      <c r="BL305" s="18" t="s">
        <v>174</v>
      </c>
      <c r="BM305" s="232" t="s">
        <v>502</v>
      </c>
    </row>
    <row r="306" s="2" customFormat="1">
      <c r="A306" s="39"/>
      <c r="B306" s="40"/>
      <c r="C306" s="41"/>
      <c r="D306" s="234" t="s">
        <v>176</v>
      </c>
      <c r="E306" s="41"/>
      <c r="F306" s="235" t="s">
        <v>503</v>
      </c>
      <c r="G306" s="41"/>
      <c r="H306" s="41"/>
      <c r="I306" s="236"/>
      <c r="J306" s="236"/>
      <c r="K306" s="41"/>
      <c r="L306" s="41"/>
      <c r="M306" s="45"/>
      <c r="N306" s="237"/>
      <c r="O306" s="238"/>
      <c r="P306" s="85"/>
      <c r="Q306" s="85"/>
      <c r="R306" s="85"/>
      <c r="S306" s="85"/>
      <c r="T306" s="85"/>
      <c r="U306" s="85"/>
      <c r="V306" s="85"/>
      <c r="W306" s="85"/>
      <c r="X306" s="86"/>
      <c r="Y306" s="39"/>
      <c r="Z306" s="39"/>
      <c r="AA306" s="39"/>
      <c r="AB306" s="39"/>
      <c r="AC306" s="39"/>
      <c r="AD306" s="39"/>
      <c r="AE306" s="39"/>
      <c r="AT306" s="18" t="s">
        <v>176</v>
      </c>
      <c r="AU306" s="18" t="s">
        <v>88</v>
      </c>
    </row>
    <row r="307" s="13" customFormat="1">
      <c r="A307" s="13"/>
      <c r="B307" s="239"/>
      <c r="C307" s="240"/>
      <c r="D307" s="241" t="s">
        <v>178</v>
      </c>
      <c r="E307" s="242" t="s">
        <v>20</v>
      </c>
      <c r="F307" s="243" t="s">
        <v>504</v>
      </c>
      <c r="G307" s="240"/>
      <c r="H307" s="244">
        <v>2</v>
      </c>
      <c r="I307" s="245"/>
      <c r="J307" s="245"/>
      <c r="K307" s="240"/>
      <c r="L307" s="240"/>
      <c r="M307" s="246"/>
      <c r="N307" s="247"/>
      <c r="O307" s="248"/>
      <c r="P307" s="248"/>
      <c r="Q307" s="248"/>
      <c r="R307" s="248"/>
      <c r="S307" s="248"/>
      <c r="T307" s="248"/>
      <c r="U307" s="248"/>
      <c r="V307" s="248"/>
      <c r="W307" s="248"/>
      <c r="X307" s="249"/>
      <c r="Y307" s="13"/>
      <c r="Z307" s="13"/>
      <c r="AA307" s="13"/>
      <c r="AB307" s="13"/>
      <c r="AC307" s="13"/>
      <c r="AD307" s="13"/>
      <c r="AE307" s="13"/>
      <c r="AT307" s="250" t="s">
        <v>178</v>
      </c>
      <c r="AU307" s="250" t="s">
        <v>88</v>
      </c>
      <c r="AV307" s="13" t="s">
        <v>88</v>
      </c>
      <c r="AW307" s="13" t="s">
        <v>5</v>
      </c>
      <c r="AX307" s="13" t="s">
        <v>82</v>
      </c>
      <c r="AY307" s="250" t="s">
        <v>167</v>
      </c>
    </row>
    <row r="308" s="12" customFormat="1" ht="22.8" customHeight="1">
      <c r="A308" s="12"/>
      <c r="B308" s="203"/>
      <c r="C308" s="204"/>
      <c r="D308" s="205" t="s">
        <v>74</v>
      </c>
      <c r="E308" s="218" t="s">
        <v>227</v>
      </c>
      <c r="F308" s="218" t="s">
        <v>505</v>
      </c>
      <c r="G308" s="204"/>
      <c r="H308" s="204"/>
      <c r="I308" s="207"/>
      <c r="J308" s="207"/>
      <c r="K308" s="219">
        <f>BK308</f>
        <v>0</v>
      </c>
      <c r="L308" s="204"/>
      <c r="M308" s="209"/>
      <c r="N308" s="210"/>
      <c r="O308" s="211"/>
      <c r="P308" s="211"/>
      <c r="Q308" s="212">
        <f>SUM(Q309:Q354)</f>
        <v>0</v>
      </c>
      <c r="R308" s="212">
        <f>SUM(R309:R354)</f>
        <v>0</v>
      </c>
      <c r="S308" s="211"/>
      <c r="T308" s="213">
        <f>SUM(T309:T354)</f>
        <v>0</v>
      </c>
      <c r="U308" s="211"/>
      <c r="V308" s="213">
        <f>SUM(V309:V354)</f>
        <v>122.3092125</v>
      </c>
      <c r="W308" s="211"/>
      <c r="X308" s="214">
        <f>SUM(X309:X354)</f>
        <v>0</v>
      </c>
      <c r="Y308" s="12"/>
      <c r="Z308" s="12"/>
      <c r="AA308" s="12"/>
      <c r="AB308" s="12"/>
      <c r="AC308" s="12"/>
      <c r="AD308" s="12"/>
      <c r="AE308" s="12"/>
      <c r="AR308" s="215" t="s">
        <v>82</v>
      </c>
      <c r="AT308" s="216" t="s">
        <v>74</v>
      </c>
      <c r="AU308" s="216" t="s">
        <v>82</v>
      </c>
      <c r="AY308" s="215" t="s">
        <v>167</v>
      </c>
      <c r="BK308" s="217">
        <f>SUM(BK309:BK354)</f>
        <v>0</v>
      </c>
    </row>
    <row r="309" s="2" customFormat="1" ht="24.15" customHeight="1">
      <c r="A309" s="39"/>
      <c r="B309" s="40"/>
      <c r="C309" s="220" t="s">
        <v>506</v>
      </c>
      <c r="D309" s="220" t="s">
        <v>169</v>
      </c>
      <c r="E309" s="221" t="s">
        <v>507</v>
      </c>
      <c r="F309" s="222" t="s">
        <v>508</v>
      </c>
      <c r="G309" s="223" t="s">
        <v>365</v>
      </c>
      <c r="H309" s="224">
        <v>4</v>
      </c>
      <c r="I309" s="225"/>
      <c r="J309" s="225"/>
      <c r="K309" s="226">
        <f>ROUND(P309*H309,2)</f>
        <v>0</v>
      </c>
      <c r="L309" s="222" t="s">
        <v>173</v>
      </c>
      <c r="M309" s="45"/>
      <c r="N309" s="227" t="s">
        <v>20</v>
      </c>
      <c r="O309" s="228" t="s">
        <v>44</v>
      </c>
      <c r="P309" s="229">
        <f>I309+J309</f>
        <v>0</v>
      </c>
      <c r="Q309" s="229">
        <f>ROUND(I309*H309,2)</f>
        <v>0</v>
      </c>
      <c r="R309" s="229">
        <f>ROUND(J309*H309,2)</f>
        <v>0</v>
      </c>
      <c r="S309" s="85"/>
      <c r="T309" s="230">
        <f>S309*H309</f>
        <v>0</v>
      </c>
      <c r="U309" s="230">
        <v>0.00069999999999999999</v>
      </c>
      <c r="V309" s="230">
        <f>U309*H309</f>
        <v>0.0028</v>
      </c>
      <c r="W309" s="230">
        <v>0</v>
      </c>
      <c r="X309" s="231">
        <f>W309*H309</f>
        <v>0</v>
      </c>
      <c r="Y309" s="39"/>
      <c r="Z309" s="39"/>
      <c r="AA309" s="39"/>
      <c r="AB309" s="39"/>
      <c r="AC309" s="39"/>
      <c r="AD309" s="39"/>
      <c r="AE309" s="39"/>
      <c r="AR309" s="232" t="s">
        <v>174</v>
      </c>
      <c r="AT309" s="232" t="s">
        <v>169</v>
      </c>
      <c r="AU309" s="232" t="s">
        <v>88</v>
      </c>
      <c r="AY309" s="18" t="s">
        <v>167</v>
      </c>
      <c r="BE309" s="233">
        <f>IF(O309="základní",K309,0)</f>
        <v>0</v>
      </c>
      <c r="BF309" s="233">
        <f>IF(O309="snížená",K309,0)</f>
        <v>0</v>
      </c>
      <c r="BG309" s="233">
        <f>IF(O309="zákl. přenesená",K309,0)</f>
        <v>0</v>
      </c>
      <c r="BH309" s="233">
        <f>IF(O309="sníž. přenesená",K309,0)</f>
        <v>0</v>
      </c>
      <c r="BI309" s="233">
        <f>IF(O309="nulová",K309,0)</f>
        <v>0</v>
      </c>
      <c r="BJ309" s="18" t="s">
        <v>82</v>
      </c>
      <c r="BK309" s="233">
        <f>ROUND(P309*H309,2)</f>
        <v>0</v>
      </c>
      <c r="BL309" s="18" t="s">
        <v>174</v>
      </c>
      <c r="BM309" s="232" t="s">
        <v>509</v>
      </c>
    </row>
    <row r="310" s="2" customFormat="1">
      <c r="A310" s="39"/>
      <c r="B310" s="40"/>
      <c r="C310" s="41"/>
      <c r="D310" s="234" t="s">
        <v>176</v>
      </c>
      <c r="E310" s="41"/>
      <c r="F310" s="235" t="s">
        <v>510</v>
      </c>
      <c r="G310" s="41"/>
      <c r="H310" s="41"/>
      <c r="I310" s="236"/>
      <c r="J310" s="236"/>
      <c r="K310" s="41"/>
      <c r="L310" s="41"/>
      <c r="M310" s="45"/>
      <c r="N310" s="237"/>
      <c r="O310" s="238"/>
      <c r="P310" s="85"/>
      <c r="Q310" s="85"/>
      <c r="R310" s="85"/>
      <c r="S310" s="85"/>
      <c r="T310" s="85"/>
      <c r="U310" s="85"/>
      <c r="V310" s="85"/>
      <c r="W310" s="85"/>
      <c r="X310" s="86"/>
      <c r="Y310" s="39"/>
      <c r="Z310" s="39"/>
      <c r="AA310" s="39"/>
      <c r="AB310" s="39"/>
      <c r="AC310" s="39"/>
      <c r="AD310" s="39"/>
      <c r="AE310" s="39"/>
      <c r="AT310" s="18" t="s">
        <v>176</v>
      </c>
      <c r="AU310" s="18" t="s">
        <v>88</v>
      </c>
    </row>
    <row r="311" s="13" customFormat="1">
      <c r="A311" s="13"/>
      <c r="B311" s="239"/>
      <c r="C311" s="240"/>
      <c r="D311" s="241" t="s">
        <v>178</v>
      </c>
      <c r="E311" s="242" t="s">
        <v>20</v>
      </c>
      <c r="F311" s="243" t="s">
        <v>511</v>
      </c>
      <c r="G311" s="240"/>
      <c r="H311" s="244">
        <v>4</v>
      </c>
      <c r="I311" s="245"/>
      <c r="J311" s="245"/>
      <c r="K311" s="240"/>
      <c r="L311" s="240"/>
      <c r="M311" s="246"/>
      <c r="N311" s="247"/>
      <c r="O311" s="248"/>
      <c r="P311" s="248"/>
      <c r="Q311" s="248"/>
      <c r="R311" s="248"/>
      <c r="S311" s="248"/>
      <c r="T311" s="248"/>
      <c r="U311" s="248"/>
      <c r="V311" s="248"/>
      <c r="W311" s="248"/>
      <c r="X311" s="249"/>
      <c r="Y311" s="13"/>
      <c r="Z311" s="13"/>
      <c r="AA311" s="13"/>
      <c r="AB311" s="13"/>
      <c r="AC311" s="13"/>
      <c r="AD311" s="13"/>
      <c r="AE311" s="13"/>
      <c r="AT311" s="250" t="s">
        <v>178</v>
      </c>
      <c r="AU311" s="250" t="s">
        <v>88</v>
      </c>
      <c r="AV311" s="13" t="s">
        <v>88</v>
      </c>
      <c r="AW311" s="13" t="s">
        <v>5</v>
      </c>
      <c r="AX311" s="13" t="s">
        <v>82</v>
      </c>
      <c r="AY311" s="250" t="s">
        <v>167</v>
      </c>
    </row>
    <row r="312" s="2" customFormat="1" ht="24.15" customHeight="1">
      <c r="A312" s="39"/>
      <c r="B312" s="40"/>
      <c r="C312" s="272" t="s">
        <v>512</v>
      </c>
      <c r="D312" s="272" t="s">
        <v>269</v>
      </c>
      <c r="E312" s="273" t="s">
        <v>513</v>
      </c>
      <c r="F312" s="274" t="s">
        <v>514</v>
      </c>
      <c r="G312" s="275" t="s">
        <v>365</v>
      </c>
      <c r="H312" s="276">
        <v>1</v>
      </c>
      <c r="I312" s="277"/>
      <c r="J312" s="278"/>
      <c r="K312" s="279">
        <f>ROUND(P312*H312,2)</f>
        <v>0</v>
      </c>
      <c r="L312" s="274" t="s">
        <v>173</v>
      </c>
      <c r="M312" s="280"/>
      <c r="N312" s="281" t="s">
        <v>20</v>
      </c>
      <c r="O312" s="228" t="s">
        <v>44</v>
      </c>
      <c r="P312" s="229">
        <f>I312+J312</f>
        <v>0</v>
      </c>
      <c r="Q312" s="229">
        <f>ROUND(I312*H312,2)</f>
        <v>0</v>
      </c>
      <c r="R312" s="229">
        <f>ROUND(J312*H312,2)</f>
        <v>0</v>
      </c>
      <c r="S312" s="85"/>
      <c r="T312" s="230">
        <f>S312*H312</f>
        <v>0</v>
      </c>
      <c r="U312" s="230">
        <v>0.0040000000000000001</v>
      </c>
      <c r="V312" s="230">
        <f>U312*H312</f>
        <v>0.0040000000000000001</v>
      </c>
      <c r="W312" s="230">
        <v>0</v>
      </c>
      <c r="X312" s="231">
        <f>W312*H312</f>
        <v>0</v>
      </c>
      <c r="Y312" s="39"/>
      <c r="Z312" s="39"/>
      <c r="AA312" s="39"/>
      <c r="AB312" s="39"/>
      <c r="AC312" s="39"/>
      <c r="AD312" s="39"/>
      <c r="AE312" s="39"/>
      <c r="AR312" s="232" t="s">
        <v>220</v>
      </c>
      <c r="AT312" s="232" t="s">
        <v>269</v>
      </c>
      <c r="AU312" s="232" t="s">
        <v>88</v>
      </c>
      <c r="AY312" s="18" t="s">
        <v>167</v>
      </c>
      <c r="BE312" s="233">
        <f>IF(O312="základní",K312,0)</f>
        <v>0</v>
      </c>
      <c r="BF312" s="233">
        <f>IF(O312="snížená",K312,0)</f>
        <v>0</v>
      </c>
      <c r="BG312" s="233">
        <f>IF(O312="zákl. přenesená",K312,0)</f>
        <v>0</v>
      </c>
      <c r="BH312" s="233">
        <f>IF(O312="sníž. přenesená",K312,0)</f>
        <v>0</v>
      </c>
      <c r="BI312" s="233">
        <f>IF(O312="nulová",K312,0)</f>
        <v>0</v>
      </c>
      <c r="BJ312" s="18" t="s">
        <v>82</v>
      </c>
      <c r="BK312" s="233">
        <f>ROUND(P312*H312,2)</f>
        <v>0</v>
      </c>
      <c r="BL312" s="18" t="s">
        <v>174</v>
      </c>
      <c r="BM312" s="232" t="s">
        <v>515</v>
      </c>
    </row>
    <row r="313" s="13" customFormat="1">
      <c r="A313" s="13"/>
      <c r="B313" s="239"/>
      <c r="C313" s="240"/>
      <c r="D313" s="241" t="s">
        <v>178</v>
      </c>
      <c r="E313" s="242" t="s">
        <v>20</v>
      </c>
      <c r="F313" s="243" t="s">
        <v>516</v>
      </c>
      <c r="G313" s="240"/>
      <c r="H313" s="244">
        <v>1</v>
      </c>
      <c r="I313" s="245"/>
      <c r="J313" s="245"/>
      <c r="K313" s="240"/>
      <c r="L313" s="240"/>
      <c r="M313" s="246"/>
      <c r="N313" s="247"/>
      <c r="O313" s="248"/>
      <c r="P313" s="248"/>
      <c r="Q313" s="248"/>
      <c r="R313" s="248"/>
      <c r="S313" s="248"/>
      <c r="T313" s="248"/>
      <c r="U313" s="248"/>
      <c r="V313" s="248"/>
      <c r="W313" s="248"/>
      <c r="X313" s="249"/>
      <c r="Y313" s="13"/>
      <c r="Z313" s="13"/>
      <c r="AA313" s="13"/>
      <c r="AB313" s="13"/>
      <c r="AC313" s="13"/>
      <c r="AD313" s="13"/>
      <c r="AE313" s="13"/>
      <c r="AT313" s="250" t="s">
        <v>178</v>
      </c>
      <c r="AU313" s="250" t="s">
        <v>88</v>
      </c>
      <c r="AV313" s="13" t="s">
        <v>88</v>
      </c>
      <c r="AW313" s="13" t="s">
        <v>5</v>
      </c>
      <c r="AX313" s="13" t="s">
        <v>82</v>
      </c>
      <c r="AY313" s="250" t="s">
        <v>167</v>
      </c>
    </row>
    <row r="314" s="2" customFormat="1" ht="24.15" customHeight="1">
      <c r="A314" s="39"/>
      <c r="B314" s="40"/>
      <c r="C314" s="272" t="s">
        <v>517</v>
      </c>
      <c r="D314" s="272" t="s">
        <v>269</v>
      </c>
      <c r="E314" s="273" t="s">
        <v>518</v>
      </c>
      <c r="F314" s="274" t="s">
        <v>519</v>
      </c>
      <c r="G314" s="275" t="s">
        <v>365</v>
      </c>
      <c r="H314" s="276">
        <v>1</v>
      </c>
      <c r="I314" s="277"/>
      <c r="J314" s="278"/>
      <c r="K314" s="279">
        <f>ROUND(P314*H314,2)</f>
        <v>0</v>
      </c>
      <c r="L314" s="274" t="s">
        <v>173</v>
      </c>
      <c r="M314" s="280"/>
      <c r="N314" s="281" t="s">
        <v>20</v>
      </c>
      <c r="O314" s="228" t="s">
        <v>44</v>
      </c>
      <c r="P314" s="229">
        <f>I314+J314</f>
        <v>0</v>
      </c>
      <c r="Q314" s="229">
        <f>ROUND(I314*H314,2)</f>
        <v>0</v>
      </c>
      <c r="R314" s="229">
        <f>ROUND(J314*H314,2)</f>
        <v>0</v>
      </c>
      <c r="S314" s="85"/>
      <c r="T314" s="230">
        <f>S314*H314</f>
        <v>0</v>
      </c>
      <c r="U314" s="230">
        <v>0.0025000000000000001</v>
      </c>
      <c r="V314" s="230">
        <f>U314*H314</f>
        <v>0.0025000000000000001</v>
      </c>
      <c r="W314" s="230">
        <v>0</v>
      </c>
      <c r="X314" s="231">
        <f>W314*H314</f>
        <v>0</v>
      </c>
      <c r="Y314" s="39"/>
      <c r="Z314" s="39"/>
      <c r="AA314" s="39"/>
      <c r="AB314" s="39"/>
      <c r="AC314" s="39"/>
      <c r="AD314" s="39"/>
      <c r="AE314" s="39"/>
      <c r="AR314" s="232" t="s">
        <v>220</v>
      </c>
      <c r="AT314" s="232" t="s">
        <v>269</v>
      </c>
      <c r="AU314" s="232" t="s">
        <v>88</v>
      </c>
      <c r="AY314" s="18" t="s">
        <v>167</v>
      </c>
      <c r="BE314" s="233">
        <f>IF(O314="základní",K314,0)</f>
        <v>0</v>
      </c>
      <c r="BF314" s="233">
        <f>IF(O314="snížená",K314,0)</f>
        <v>0</v>
      </c>
      <c r="BG314" s="233">
        <f>IF(O314="zákl. přenesená",K314,0)</f>
        <v>0</v>
      </c>
      <c r="BH314" s="233">
        <f>IF(O314="sníž. přenesená",K314,0)</f>
        <v>0</v>
      </c>
      <c r="BI314" s="233">
        <f>IF(O314="nulová",K314,0)</f>
        <v>0</v>
      </c>
      <c r="BJ314" s="18" t="s">
        <v>82</v>
      </c>
      <c r="BK314" s="233">
        <f>ROUND(P314*H314,2)</f>
        <v>0</v>
      </c>
      <c r="BL314" s="18" t="s">
        <v>174</v>
      </c>
      <c r="BM314" s="232" t="s">
        <v>520</v>
      </c>
    </row>
    <row r="315" s="13" customFormat="1">
      <c r="A315" s="13"/>
      <c r="B315" s="239"/>
      <c r="C315" s="240"/>
      <c r="D315" s="241" t="s">
        <v>178</v>
      </c>
      <c r="E315" s="242" t="s">
        <v>20</v>
      </c>
      <c r="F315" s="243" t="s">
        <v>521</v>
      </c>
      <c r="G315" s="240"/>
      <c r="H315" s="244">
        <v>1</v>
      </c>
      <c r="I315" s="245"/>
      <c r="J315" s="245"/>
      <c r="K315" s="240"/>
      <c r="L315" s="240"/>
      <c r="M315" s="246"/>
      <c r="N315" s="247"/>
      <c r="O315" s="248"/>
      <c r="P315" s="248"/>
      <c r="Q315" s="248"/>
      <c r="R315" s="248"/>
      <c r="S315" s="248"/>
      <c r="T315" s="248"/>
      <c r="U315" s="248"/>
      <c r="V315" s="248"/>
      <c r="W315" s="248"/>
      <c r="X315" s="249"/>
      <c r="Y315" s="13"/>
      <c r="Z315" s="13"/>
      <c r="AA315" s="13"/>
      <c r="AB315" s="13"/>
      <c r="AC315" s="13"/>
      <c r="AD315" s="13"/>
      <c r="AE315" s="13"/>
      <c r="AT315" s="250" t="s">
        <v>178</v>
      </c>
      <c r="AU315" s="250" t="s">
        <v>88</v>
      </c>
      <c r="AV315" s="13" t="s">
        <v>88</v>
      </c>
      <c r="AW315" s="13" t="s">
        <v>5</v>
      </c>
      <c r="AX315" s="13" t="s">
        <v>82</v>
      </c>
      <c r="AY315" s="250" t="s">
        <v>167</v>
      </c>
    </row>
    <row r="316" s="2" customFormat="1" ht="24.15" customHeight="1">
      <c r="A316" s="39"/>
      <c r="B316" s="40"/>
      <c r="C316" s="272" t="s">
        <v>522</v>
      </c>
      <c r="D316" s="272" t="s">
        <v>269</v>
      </c>
      <c r="E316" s="273" t="s">
        <v>523</v>
      </c>
      <c r="F316" s="274" t="s">
        <v>524</v>
      </c>
      <c r="G316" s="275" t="s">
        <v>365</v>
      </c>
      <c r="H316" s="276">
        <v>1</v>
      </c>
      <c r="I316" s="277"/>
      <c r="J316" s="278"/>
      <c r="K316" s="279">
        <f>ROUND(P316*H316,2)</f>
        <v>0</v>
      </c>
      <c r="L316" s="274" t="s">
        <v>173</v>
      </c>
      <c r="M316" s="280"/>
      <c r="N316" s="281" t="s">
        <v>20</v>
      </c>
      <c r="O316" s="228" t="s">
        <v>44</v>
      </c>
      <c r="P316" s="229">
        <f>I316+J316</f>
        <v>0</v>
      </c>
      <c r="Q316" s="229">
        <f>ROUND(I316*H316,2)</f>
        <v>0</v>
      </c>
      <c r="R316" s="229">
        <f>ROUND(J316*H316,2)</f>
        <v>0</v>
      </c>
      <c r="S316" s="85"/>
      <c r="T316" s="230">
        <f>S316*H316</f>
        <v>0</v>
      </c>
      <c r="U316" s="230">
        <v>0.0012999999999999999</v>
      </c>
      <c r="V316" s="230">
        <f>U316*H316</f>
        <v>0.0012999999999999999</v>
      </c>
      <c r="W316" s="230">
        <v>0</v>
      </c>
      <c r="X316" s="231">
        <f>W316*H316</f>
        <v>0</v>
      </c>
      <c r="Y316" s="39"/>
      <c r="Z316" s="39"/>
      <c r="AA316" s="39"/>
      <c r="AB316" s="39"/>
      <c r="AC316" s="39"/>
      <c r="AD316" s="39"/>
      <c r="AE316" s="39"/>
      <c r="AR316" s="232" t="s">
        <v>220</v>
      </c>
      <c r="AT316" s="232" t="s">
        <v>269</v>
      </c>
      <c r="AU316" s="232" t="s">
        <v>88</v>
      </c>
      <c r="AY316" s="18" t="s">
        <v>167</v>
      </c>
      <c r="BE316" s="233">
        <f>IF(O316="základní",K316,0)</f>
        <v>0</v>
      </c>
      <c r="BF316" s="233">
        <f>IF(O316="snížená",K316,0)</f>
        <v>0</v>
      </c>
      <c r="BG316" s="233">
        <f>IF(O316="zákl. přenesená",K316,0)</f>
        <v>0</v>
      </c>
      <c r="BH316" s="233">
        <f>IF(O316="sníž. přenesená",K316,0)</f>
        <v>0</v>
      </c>
      <c r="BI316" s="233">
        <f>IF(O316="nulová",K316,0)</f>
        <v>0</v>
      </c>
      <c r="BJ316" s="18" t="s">
        <v>82</v>
      </c>
      <c r="BK316" s="233">
        <f>ROUND(P316*H316,2)</f>
        <v>0</v>
      </c>
      <c r="BL316" s="18" t="s">
        <v>174</v>
      </c>
      <c r="BM316" s="232" t="s">
        <v>525</v>
      </c>
    </row>
    <row r="317" s="13" customFormat="1">
      <c r="A317" s="13"/>
      <c r="B317" s="239"/>
      <c r="C317" s="240"/>
      <c r="D317" s="241" t="s">
        <v>178</v>
      </c>
      <c r="E317" s="242" t="s">
        <v>20</v>
      </c>
      <c r="F317" s="243" t="s">
        <v>526</v>
      </c>
      <c r="G317" s="240"/>
      <c r="H317" s="244">
        <v>1</v>
      </c>
      <c r="I317" s="245"/>
      <c r="J317" s="245"/>
      <c r="K317" s="240"/>
      <c r="L317" s="240"/>
      <c r="M317" s="246"/>
      <c r="N317" s="247"/>
      <c r="O317" s="248"/>
      <c r="P317" s="248"/>
      <c r="Q317" s="248"/>
      <c r="R317" s="248"/>
      <c r="S317" s="248"/>
      <c r="T317" s="248"/>
      <c r="U317" s="248"/>
      <c r="V317" s="248"/>
      <c r="W317" s="248"/>
      <c r="X317" s="249"/>
      <c r="Y317" s="13"/>
      <c r="Z317" s="13"/>
      <c r="AA317" s="13"/>
      <c r="AB317" s="13"/>
      <c r="AC317" s="13"/>
      <c r="AD317" s="13"/>
      <c r="AE317" s="13"/>
      <c r="AT317" s="250" t="s">
        <v>178</v>
      </c>
      <c r="AU317" s="250" t="s">
        <v>88</v>
      </c>
      <c r="AV317" s="13" t="s">
        <v>88</v>
      </c>
      <c r="AW317" s="13" t="s">
        <v>5</v>
      </c>
      <c r="AX317" s="13" t="s">
        <v>82</v>
      </c>
      <c r="AY317" s="250" t="s">
        <v>167</v>
      </c>
    </row>
    <row r="318" s="2" customFormat="1" ht="24.15" customHeight="1">
      <c r="A318" s="39"/>
      <c r="B318" s="40"/>
      <c r="C318" s="272" t="s">
        <v>527</v>
      </c>
      <c r="D318" s="272" t="s">
        <v>269</v>
      </c>
      <c r="E318" s="273" t="s">
        <v>528</v>
      </c>
      <c r="F318" s="274" t="s">
        <v>529</v>
      </c>
      <c r="G318" s="275" t="s">
        <v>365</v>
      </c>
      <c r="H318" s="276">
        <v>1</v>
      </c>
      <c r="I318" s="277"/>
      <c r="J318" s="278"/>
      <c r="K318" s="279">
        <f>ROUND(P318*H318,2)</f>
        <v>0</v>
      </c>
      <c r="L318" s="274" t="s">
        <v>173</v>
      </c>
      <c r="M318" s="280"/>
      <c r="N318" s="281" t="s">
        <v>20</v>
      </c>
      <c r="O318" s="228" t="s">
        <v>44</v>
      </c>
      <c r="P318" s="229">
        <f>I318+J318</f>
        <v>0</v>
      </c>
      <c r="Q318" s="229">
        <f>ROUND(I318*H318,2)</f>
        <v>0</v>
      </c>
      <c r="R318" s="229">
        <f>ROUND(J318*H318,2)</f>
        <v>0</v>
      </c>
      <c r="S318" s="85"/>
      <c r="T318" s="230">
        <f>S318*H318</f>
        <v>0</v>
      </c>
      <c r="U318" s="230">
        <v>0.0025999999999999999</v>
      </c>
      <c r="V318" s="230">
        <f>U318*H318</f>
        <v>0.0025999999999999999</v>
      </c>
      <c r="W318" s="230">
        <v>0</v>
      </c>
      <c r="X318" s="231">
        <f>W318*H318</f>
        <v>0</v>
      </c>
      <c r="Y318" s="39"/>
      <c r="Z318" s="39"/>
      <c r="AA318" s="39"/>
      <c r="AB318" s="39"/>
      <c r="AC318" s="39"/>
      <c r="AD318" s="39"/>
      <c r="AE318" s="39"/>
      <c r="AR318" s="232" t="s">
        <v>220</v>
      </c>
      <c r="AT318" s="232" t="s">
        <v>269</v>
      </c>
      <c r="AU318" s="232" t="s">
        <v>88</v>
      </c>
      <c r="AY318" s="18" t="s">
        <v>167</v>
      </c>
      <c r="BE318" s="233">
        <f>IF(O318="základní",K318,0)</f>
        <v>0</v>
      </c>
      <c r="BF318" s="233">
        <f>IF(O318="snížená",K318,0)</f>
        <v>0</v>
      </c>
      <c r="BG318" s="233">
        <f>IF(O318="zákl. přenesená",K318,0)</f>
        <v>0</v>
      </c>
      <c r="BH318" s="233">
        <f>IF(O318="sníž. přenesená",K318,0)</f>
        <v>0</v>
      </c>
      <c r="BI318" s="233">
        <f>IF(O318="nulová",K318,0)</f>
        <v>0</v>
      </c>
      <c r="BJ318" s="18" t="s">
        <v>82</v>
      </c>
      <c r="BK318" s="233">
        <f>ROUND(P318*H318,2)</f>
        <v>0</v>
      </c>
      <c r="BL318" s="18" t="s">
        <v>174</v>
      </c>
      <c r="BM318" s="232" t="s">
        <v>530</v>
      </c>
    </row>
    <row r="319" s="13" customFormat="1">
      <c r="A319" s="13"/>
      <c r="B319" s="239"/>
      <c r="C319" s="240"/>
      <c r="D319" s="241" t="s">
        <v>178</v>
      </c>
      <c r="E319" s="242" t="s">
        <v>20</v>
      </c>
      <c r="F319" s="243" t="s">
        <v>531</v>
      </c>
      <c r="G319" s="240"/>
      <c r="H319" s="244">
        <v>1</v>
      </c>
      <c r="I319" s="245"/>
      <c r="J319" s="245"/>
      <c r="K319" s="240"/>
      <c r="L319" s="240"/>
      <c r="M319" s="246"/>
      <c r="N319" s="247"/>
      <c r="O319" s="248"/>
      <c r="P319" s="248"/>
      <c r="Q319" s="248"/>
      <c r="R319" s="248"/>
      <c r="S319" s="248"/>
      <c r="T319" s="248"/>
      <c r="U319" s="248"/>
      <c r="V319" s="248"/>
      <c r="W319" s="248"/>
      <c r="X319" s="249"/>
      <c r="Y319" s="13"/>
      <c r="Z319" s="13"/>
      <c r="AA319" s="13"/>
      <c r="AB319" s="13"/>
      <c r="AC319" s="13"/>
      <c r="AD319" s="13"/>
      <c r="AE319" s="13"/>
      <c r="AT319" s="250" t="s">
        <v>178</v>
      </c>
      <c r="AU319" s="250" t="s">
        <v>88</v>
      </c>
      <c r="AV319" s="13" t="s">
        <v>88</v>
      </c>
      <c r="AW319" s="13" t="s">
        <v>5</v>
      </c>
      <c r="AX319" s="13" t="s">
        <v>82</v>
      </c>
      <c r="AY319" s="250" t="s">
        <v>167</v>
      </c>
    </row>
    <row r="320" s="2" customFormat="1" ht="24.15" customHeight="1">
      <c r="A320" s="39"/>
      <c r="B320" s="40"/>
      <c r="C320" s="220" t="s">
        <v>532</v>
      </c>
      <c r="D320" s="220" t="s">
        <v>169</v>
      </c>
      <c r="E320" s="221" t="s">
        <v>533</v>
      </c>
      <c r="F320" s="222" t="s">
        <v>534</v>
      </c>
      <c r="G320" s="223" t="s">
        <v>365</v>
      </c>
      <c r="H320" s="224">
        <v>4</v>
      </c>
      <c r="I320" s="225"/>
      <c r="J320" s="225"/>
      <c r="K320" s="226">
        <f>ROUND(P320*H320,2)</f>
        <v>0</v>
      </c>
      <c r="L320" s="222" t="s">
        <v>173</v>
      </c>
      <c r="M320" s="45"/>
      <c r="N320" s="227" t="s">
        <v>20</v>
      </c>
      <c r="O320" s="228" t="s">
        <v>44</v>
      </c>
      <c r="P320" s="229">
        <f>I320+J320</f>
        <v>0</v>
      </c>
      <c r="Q320" s="229">
        <f>ROUND(I320*H320,2)</f>
        <v>0</v>
      </c>
      <c r="R320" s="229">
        <f>ROUND(J320*H320,2)</f>
        <v>0</v>
      </c>
      <c r="S320" s="85"/>
      <c r="T320" s="230">
        <f>S320*H320</f>
        <v>0</v>
      </c>
      <c r="U320" s="230">
        <v>0.11241</v>
      </c>
      <c r="V320" s="230">
        <f>U320*H320</f>
        <v>0.44963999999999998</v>
      </c>
      <c r="W320" s="230">
        <v>0</v>
      </c>
      <c r="X320" s="231">
        <f>W320*H320</f>
        <v>0</v>
      </c>
      <c r="Y320" s="39"/>
      <c r="Z320" s="39"/>
      <c r="AA320" s="39"/>
      <c r="AB320" s="39"/>
      <c r="AC320" s="39"/>
      <c r="AD320" s="39"/>
      <c r="AE320" s="39"/>
      <c r="AR320" s="232" t="s">
        <v>174</v>
      </c>
      <c r="AT320" s="232" t="s">
        <v>169</v>
      </c>
      <c r="AU320" s="232" t="s">
        <v>88</v>
      </c>
      <c r="AY320" s="18" t="s">
        <v>167</v>
      </c>
      <c r="BE320" s="233">
        <f>IF(O320="základní",K320,0)</f>
        <v>0</v>
      </c>
      <c r="BF320" s="233">
        <f>IF(O320="snížená",K320,0)</f>
        <v>0</v>
      </c>
      <c r="BG320" s="233">
        <f>IF(O320="zákl. přenesená",K320,0)</f>
        <v>0</v>
      </c>
      <c r="BH320" s="233">
        <f>IF(O320="sníž. přenesená",K320,0)</f>
        <v>0</v>
      </c>
      <c r="BI320" s="233">
        <f>IF(O320="nulová",K320,0)</f>
        <v>0</v>
      </c>
      <c r="BJ320" s="18" t="s">
        <v>82</v>
      </c>
      <c r="BK320" s="233">
        <f>ROUND(P320*H320,2)</f>
        <v>0</v>
      </c>
      <c r="BL320" s="18" t="s">
        <v>174</v>
      </c>
      <c r="BM320" s="232" t="s">
        <v>535</v>
      </c>
    </row>
    <row r="321" s="2" customFormat="1">
      <c r="A321" s="39"/>
      <c r="B321" s="40"/>
      <c r="C321" s="41"/>
      <c r="D321" s="234" t="s">
        <v>176</v>
      </c>
      <c r="E321" s="41"/>
      <c r="F321" s="235" t="s">
        <v>536</v>
      </c>
      <c r="G321" s="41"/>
      <c r="H321" s="41"/>
      <c r="I321" s="236"/>
      <c r="J321" s="236"/>
      <c r="K321" s="41"/>
      <c r="L321" s="41"/>
      <c r="M321" s="45"/>
      <c r="N321" s="237"/>
      <c r="O321" s="238"/>
      <c r="P321" s="85"/>
      <c r="Q321" s="85"/>
      <c r="R321" s="85"/>
      <c r="S321" s="85"/>
      <c r="T321" s="85"/>
      <c r="U321" s="85"/>
      <c r="V321" s="85"/>
      <c r="W321" s="85"/>
      <c r="X321" s="86"/>
      <c r="Y321" s="39"/>
      <c r="Z321" s="39"/>
      <c r="AA321" s="39"/>
      <c r="AB321" s="39"/>
      <c r="AC321" s="39"/>
      <c r="AD321" s="39"/>
      <c r="AE321" s="39"/>
      <c r="AT321" s="18" t="s">
        <v>176</v>
      </c>
      <c r="AU321" s="18" t="s">
        <v>88</v>
      </c>
    </row>
    <row r="322" s="13" customFormat="1">
      <c r="A322" s="13"/>
      <c r="B322" s="239"/>
      <c r="C322" s="240"/>
      <c r="D322" s="241" t="s">
        <v>178</v>
      </c>
      <c r="E322" s="242" t="s">
        <v>20</v>
      </c>
      <c r="F322" s="243" t="s">
        <v>537</v>
      </c>
      <c r="G322" s="240"/>
      <c r="H322" s="244">
        <v>4</v>
      </c>
      <c r="I322" s="245"/>
      <c r="J322" s="245"/>
      <c r="K322" s="240"/>
      <c r="L322" s="240"/>
      <c r="M322" s="246"/>
      <c r="N322" s="247"/>
      <c r="O322" s="248"/>
      <c r="P322" s="248"/>
      <c r="Q322" s="248"/>
      <c r="R322" s="248"/>
      <c r="S322" s="248"/>
      <c r="T322" s="248"/>
      <c r="U322" s="248"/>
      <c r="V322" s="248"/>
      <c r="W322" s="248"/>
      <c r="X322" s="249"/>
      <c r="Y322" s="13"/>
      <c r="Z322" s="13"/>
      <c r="AA322" s="13"/>
      <c r="AB322" s="13"/>
      <c r="AC322" s="13"/>
      <c r="AD322" s="13"/>
      <c r="AE322" s="13"/>
      <c r="AT322" s="250" t="s">
        <v>178</v>
      </c>
      <c r="AU322" s="250" t="s">
        <v>88</v>
      </c>
      <c r="AV322" s="13" t="s">
        <v>88</v>
      </c>
      <c r="AW322" s="13" t="s">
        <v>5</v>
      </c>
      <c r="AX322" s="13" t="s">
        <v>82</v>
      </c>
      <c r="AY322" s="250" t="s">
        <v>167</v>
      </c>
    </row>
    <row r="323" s="2" customFormat="1" ht="24.15" customHeight="1">
      <c r="A323" s="39"/>
      <c r="B323" s="40"/>
      <c r="C323" s="272" t="s">
        <v>538</v>
      </c>
      <c r="D323" s="272" t="s">
        <v>269</v>
      </c>
      <c r="E323" s="273" t="s">
        <v>539</v>
      </c>
      <c r="F323" s="274" t="s">
        <v>540</v>
      </c>
      <c r="G323" s="275" t="s">
        <v>365</v>
      </c>
      <c r="H323" s="276">
        <v>4</v>
      </c>
      <c r="I323" s="277"/>
      <c r="J323" s="278"/>
      <c r="K323" s="279">
        <f>ROUND(P323*H323,2)</f>
        <v>0</v>
      </c>
      <c r="L323" s="274" t="s">
        <v>173</v>
      </c>
      <c r="M323" s="280"/>
      <c r="N323" s="281" t="s">
        <v>20</v>
      </c>
      <c r="O323" s="228" t="s">
        <v>44</v>
      </c>
      <c r="P323" s="229">
        <f>I323+J323</f>
        <v>0</v>
      </c>
      <c r="Q323" s="229">
        <f>ROUND(I323*H323,2)</f>
        <v>0</v>
      </c>
      <c r="R323" s="229">
        <f>ROUND(J323*H323,2)</f>
        <v>0</v>
      </c>
      <c r="S323" s="85"/>
      <c r="T323" s="230">
        <f>S323*H323</f>
        <v>0</v>
      </c>
      <c r="U323" s="230">
        <v>0.0061000000000000004</v>
      </c>
      <c r="V323" s="230">
        <f>U323*H323</f>
        <v>0.024400000000000002</v>
      </c>
      <c r="W323" s="230">
        <v>0</v>
      </c>
      <c r="X323" s="231">
        <f>W323*H323</f>
        <v>0</v>
      </c>
      <c r="Y323" s="39"/>
      <c r="Z323" s="39"/>
      <c r="AA323" s="39"/>
      <c r="AB323" s="39"/>
      <c r="AC323" s="39"/>
      <c r="AD323" s="39"/>
      <c r="AE323" s="39"/>
      <c r="AR323" s="232" t="s">
        <v>220</v>
      </c>
      <c r="AT323" s="232" t="s">
        <v>269</v>
      </c>
      <c r="AU323" s="232" t="s">
        <v>88</v>
      </c>
      <c r="AY323" s="18" t="s">
        <v>167</v>
      </c>
      <c r="BE323" s="233">
        <f>IF(O323="základní",K323,0)</f>
        <v>0</v>
      </c>
      <c r="BF323" s="233">
        <f>IF(O323="snížená",K323,0)</f>
        <v>0</v>
      </c>
      <c r="BG323" s="233">
        <f>IF(O323="zákl. přenesená",K323,0)</f>
        <v>0</v>
      </c>
      <c r="BH323" s="233">
        <f>IF(O323="sníž. přenesená",K323,0)</f>
        <v>0</v>
      </c>
      <c r="BI323" s="233">
        <f>IF(O323="nulová",K323,0)</f>
        <v>0</v>
      </c>
      <c r="BJ323" s="18" t="s">
        <v>82</v>
      </c>
      <c r="BK323" s="233">
        <f>ROUND(P323*H323,2)</f>
        <v>0</v>
      </c>
      <c r="BL323" s="18" t="s">
        <v>174</v>
      </c>
      <c r="BM323" s="232" t="s">
        <v>541</v>
      </c>
    </row>
    <row r="324" s="13" customFormat="1">
      <c r="A324" s="13"/>
      <c r="B324" s="239"/>
      <c r="C324" s="240"/>
      <c r="D324" s="241" t="s">
        <v>178</v>
      </c>
      <c r="E324" s="242" t="s">
        <v>20</v>
      </c>
      <c r="F324" s="243" t="s">
        <v>537</v>
      </c>
      <c r="G324" s="240"/>
      <c r="H324" s="244">
        <v>4</v>
      </c>
      <c r="I324" s="245"/>
      <c r="J324" s="245"/>
      <c r="K324" s="240"/>
      <c r="L324" s="240"/>
      <c r="M324" s="246"/>
      <c r="N324" s="247"/>
      <c r="O324" s="248"/>
      <c r="P324" s="248"/>
      <c r="Q324" s="248"/>
      <c r="R324" s="248"/>
      <c r="S324" s="248"/>
      <c r="T324" s="248"/>
      <c r="U324" s="248"/>
      <c r="V324" s="248"/>
      <c r="W324" s="248"/>
      <c r="X324" s="249"/>
      <c r="Y324" s="13"/>
      <c r="Z324" s="13"/>
      <c r="AA324" s="13"/>
      <c r="AB324" s="13"/>
      <c r="AC324" s="13"/>
      <c r="AD324" s="13"/>
      <c r="AE324" s="13"/>
      <c r="AT324" s="250" t="s">
        <v>178</v>
      </c>
      <c r="AU324" s="250" t="s">
        <v>88</v>
      </c>
      <c r="AV324" s="13" t="s">
        <v>88</v>
      </c>
      <c r="AW324" s="13" t="s">
        <v>5</v>
      </c>
      <c r="AX324" s="13" t="s">
        <v>82</v>
      </c>
      <c r="AY324" s="250" t="s">
        <v>167</v>
      </c>
    </row>
    <row r="325" s="2" customFormat="1" ht="24.15" customHeight="1">
      <c r="A325" s="39"/>
      <c r="B325" s="40"/>
      <c r="C325" s="220" t="s">
        <v>542</v>
      </c>
      <c r="D325" s="220" t="s">
        <v>169</v>
      </c>
      <c r="E325" s="221" t="s">
        <v>543</v>
      </c>
      <c r="F325" s="222" t="s">
        <v>544</v>
      </c>
      <c r="G325" s="223" t="s">
        <v>172</v>
      </c>
      <c r="H325" s="224">
        <v>26</v>
      </c>
      <c r="I325" s="225"/>
      <c r="J325" s="225"/>
      <c r="K325" s="226">
        <f>ROUND(P325*H325,2)</f>
        <v>0</v>
      </c>
      <c r="L325" s="222" t="s">
        <v>173</v>
      </c>
      <c r="M325" s="45"/>
      <c r="N325" s="227" t="s">
        <v>20</v>
      </c>
      <c r="O325" s="228" t="s">
        <v>44</v>
      </c>
      <c r="P325" s="229">
        <f>I325+J325</f>
        <v>0</v>
      </c>
      <c r="Q325" s="229">
        <f>ROUND(I325*H325,2)</f>
        <v>0</v>
      </c>
      <c r="R325" s="229">
        <f>ROUND(J325*H325,2)</f>
        <v>0</v>
      </c>
      <c r="S325" s="85"/>
      <c r="T325" s="230">
        <f>S325*H325</f>
        <v>0</v>
      </c>
      <c r="U325" s="230">
        <v>0.00011</v>
      </c>
      <c r="V325" s="230">
        <f>U325*H325</f>
        <v>0.0028600000000000001</v>
      </c>
      <c r="W325" s="230">
        <v>0</v>
      </c>
      <c r="X325" s="231">
        <f>W325*H325</f>
        <v>0</v>
      </c>
      <c r="Y325" s="39"/>
      <c r="Z325" s="39"/>
      <c r="AA325" s="39"/>
      <c r="AB325" s="39"/>
      <c r="AC325" s="39"/>
      <c r="AD325" s="39"/>
      <c r="AE325" s="39"/>
      <c r="AR325" s="232" t="s">
        <v>174</v>
      </c>
      <c r="AT325" s="232" t="s">
        <v>169</v>
      </c>
      <c r="AU325" s="232" t="s">
        <v>88</v>
      </c>
      <c r="AY325" s="18" t="s">
        <v>167</v>
      </c>
      <c r="BE325" s="233">
        <f>IF(O325="základní",K325,0)</f>
        <v>0</v>
      </c>
      <c r="BF325" s="233">
        <f>IF(O325="snížená",K325,0)</f>
        <v>0</v>
      </c>
      <c r="BG325" s="233">
        <f>IF(O325="zákl. přenesená",K325,0)</f>
        <v>0</v>
      </c>
      <c r="BH325" s="233">
        <f>IF(O325="sníž. přenesená",K325,0)</f>
        <v>0</v>
      </c>
      <c r="BI325" s="233">
        <f>IF(O325="nulová",K325,0)</f>
        <v>0</v>
      </c>
      <c r="BJ325" s="18" t="s">
        <v>82</v>
      </c>
      <c r="BK325" s="233">
        <f>ROUND(P325*H325,2)</f>
        <v>0</v>
      </c>
      <c r="BL325" s="18" t="s">
        <v>174</v>
      </c>
      <c r="BM325" s="232" t="s">
        <v>545</v>
      </c>
    </row>
    <row r="326" s="2" customFormat="1">
      <c r="A326" s="39"/>
      <c r="B326" s="40"/>
      <c r="C326" s="41"/>
      <c r="D326" s="234" t="s">
        <v>176</v>
      </c>
      <c r="E326" s="41"/>
      <c r="F326" s="235" t="s">
        <v>546</v>
      </c>
      <c r="G326" s="41"/>
      <c r="H326" s="41"/>
      <c r="I326" s="236"/>
      <c r="J326" s="236"/>
      <c r="K326" s="41"/>
      <c r="L326" s="41"/>
      <c r="M326" s="45"/>
      <c r="N326" s="237"/>
      <c r="O326" s="238"/>
      <c r="P326" s="85"/>
      <c r="Q326" s="85"/>
      <c r="R326" s="85"/>
      <c r="S326" s="85"/>
      <c r="T326" s="85"/>
      <c r="U326" s="85"/>
      <c r="V326" s="85"/>
      <c r="W326" s="85"/>
      <c r="X326" s="86"/>
      <c r="Y326" s="39"/>
      <c r="Z326" s="39"/>
      <c r="AA326" s="39"/>
      <c r="AB326" s="39"/>
      <c r="AC326" s="39"/>
      <c r="AD326" s="39"/>
      <c r="AE326" s="39"/>
      <c r="AT326" s="18" t="s">
        <v>176</v>
      </c>
      <c r="AU326" s="18" t="s">
        <v>88</v>
      </c>
    </row>
    <row r="327" s="13" customFormat="1">
      <c r="A327" s="13"/>
      <c r="B327" s="239"/>
      <c r="C327" s="240"/>
      <c r="D327" s="241" t="s">
        <v>178</v>
      </c>
      <c r="E327" s="242" t="s">
        <v>20</v>
      </c>
      <c r="F327" s="243" t="s">
        <v>547</v>
      </c>
      <c r="G327" s="240"/>
      <c r="H327" s="244">
        <v>26</v>
      </c>
      <c r="I327" s="245"/>
      <c r="J327" s="245"/>
      <c r="K327" s="240"/>
      <c r="L327" s="240"/>
      <c r="M327" s="246"/>
      <c r="N327" s="247"/>
      <c r="O327" s="248"/>
      <c r="P327" s="248"/>
      <c r="Q327" s="248"/>
      <c r="R327" s="248"/>
      <c r="S327" s="248"/>
      <c r="T327" s="248"/>
      <c r="U327" s="248"/>
      <c r="V327" s="248"/>
      <c r="W327" s="248"/>
      <c r="X327" s="249"/>
      <c r="Y327" s="13"/>
      <c r="Z327" s="13"/>
      <c r="AA327" s="13"/>
      <c r="AB327" s="13"/>
      <c r="AC327" s="13"/>
      <c r="AD327" s="13"/>
      <c r="AE327" s="13"/>
      <c r="AT327" s="250" t="s">
        <v>178</v>
      </c>
      <c r="AU327" s="250" t="s">
        <v>88</v>
      </c>
      <c r="AV327" s="13" t="s">
        <v>88</v>
      </c>
      <c r="AW327" s="13" t="s">
        <v>5</v>
      </c>
      <c r="AX327" s="13" t="s">
        <v>82</v>
      </c>
      <c r="AY327" s="250" t="s">
        <v>167</v>
      </c>
    </row>
    <row r="328" s="2" customFormat="1" ht="24.15" customHeight="1">
      <c r="A328" s="39"/>
      <c r="B328" s="40"/>
      <c r="C328" s="220" t="s">
        <v>548</v>
      </c>
      <c r="D328" s="220" t="s">
        <v>169</v>
      </c>
      <c r="E328" s="221" t="s">
        <v>549</v>
      </c>
      <c r="F328" s="222" t="s">
        <v>550</v>
      </c>
      <c r="G328" s="223" t="s">
        <v>172</v>
      </c>
      <c r="H328" s="224">
        <v>13</v>
      </c>
      <c r="I328" s="225"/>
      <c r="J328" s="225"/>
      <c r="K328" s="226">
        <f>ROUND(P328*H328,2)</f>
        <v>0</v>
      </c>
      <c r="L328" s="222" t="s">
        <v>173</v>
      </c>
      <c r="M328" s="45"/>
      <c r="N328" s="227" t="s">
        <v>20</v>
      </c>
      <c r="O328" s="228" t="s">
        <v>44</v>
      </c>
      <c r="P328" s="229">
        <f>I328+J328</f>
        <v>0</v>
      </c>
      <c r="Q328" s="229">
        <f>ROUND(I328*H328,2)</f>
        <v>0</v>
      </c>
      <c r="R328" s="229">
        <f>ROUND(J328*H328,2)</f>
        <v>0</v>
      </c>
      <c r="S328" s="85"/>
      <c r="T328" s="230">
        <f>S328*H328</f>
        <v>0</v>
      </c>
      <c r="U328" s="230">
        <v>0.0021900000000000001</v>
      </c>
      <c r="V328" s="230">
        <f>U328*H328</f>
        <v>0.028470000000000002</v>
      </c>
      <c r="W328" s="230">
        <v>0</v>
      </c>
      <c r="X328" s="231">
        <f>W328*H328</f>
        <v>0</v>
      </c>
      <c r="Y328" s="39"/>
      <c r="Z328" s="39"/>
      <c r="AA328" s="39"/>
      <c r="AB328" s="39"/>
      <c r="AC328" s="39"/>
      <c r="AD328" s="39"/>
      <c r="AE328" s="39"/>
      <c r="AR328" s="232" t="s">
        <v>174</v>
      </c>
      <c r="AT328" s="232" t="s">
        <v>169</v>
      </c>
      <c r="AU328" s="232" t="s">
        <v>88</v>
      </c>
      <c r="AY328" s="18" t="s">
        <v>167</v>
      </c>
      <c r="BE328" s="233">
        <f>IF(O328="základní",K328,0)</f>
        <v>0</v>
      </c>
      <c r="BF328" s="233">
        <f>IF(O328="snížená",K328,0)</f>
        <v>0</v>
      </c>
      <c r="BG328" s="233">
        <f>IF(O328="zákl. přenesená",K328,0)</f>
        <v>0</v>
      </c>
      <c r="BH328" s="233">
        <f>IF(O328="sníž. přenesená",K328,0)</f>
        <v>0</v>
      </c>
      <c r="BI328" s="233">
        <f>IF(O328="nulová",K328,0)</f>
        <v>0</v>
      </c>
      <c r="BJ328" s="18" t="s">
        <v>82</v>
      </c>
      <c r="BK328" s="233">
        <f>ROUND(P328*H328,2)</f>
        <v>0</v>
      </c>
      <c r="BL328" s="18" t="s">
        <v>174</v>
      </c>
      <c r="BM328" s="232" t="s">
        <v>551</v>
      </c>
    </row>
    <row r="329" s="2" customFormat="1">
      <c r="A329" s="39"/>
      <c r="B329" s="40"/>
      <c r="C329" s="41"/>
      <c r="D329" s="234" t="s">
        <v>176</v>
      </c>
      <c r="E329" s="41"/>
      <c r="F329" s="235" t="s">
        <v>552</v>
      </c>
      <c r="G329" s="41"/>
      <c r="H329" s="41"/>
      <c r="I329" s="236"/>
      <c r="J329" s="236"/>
      <c r="K329" s="41"/>
      <c r="L329" s="41"/>
      <c r="M329" s="45"/>
      <c r="N329" s="237"/>
      <c r="O329" s="238"/>
      <c r="P329" s="85"/>
      <c r="Q329" s="85"/>
      <c r="R329" s="85"/>
      <c r="S329" s="85"/>
      <c r="T329" s="85"/>
      <c r="U329" s="85"/>
      <c r="V329" s="85"/>
      <c r="W329" s="85"/>
      <c r="X329" s="86"/>
      <c r="Y329" s="39"/>
      <c r="Z329" s="39"/>
      <c r="AA329" s="39"/>
      <c r="AB329" s="39"/>
      <c r="AC329" s="39"/>
      <c r="AD329" s="39"/>
      <c r="AE329" s="39"/>
      <c r="AT329" s="18" t="s">
        <v>176</v>
      </c>
      <c r="AU329" s="18" t="s">
        <v>88</v>
      </c>
    </row>
    <row r="330" s="13" customFormat="1">
      <c r="A330" s="13"/>
      <c r="B330" s="239"/>
      <c r="C330" s="240"/>
      <c r="D330" s="241" t="s">
        <v>178</v>
      </c>
      <c r="E330" s="242" t="s">
        <v>20</v>
      </c>
      <c r="F330" s="243" t="s">
        <v>553</v>
      </c>
      <c r="G330" s="240"/>
      <c r="H330" s="244">
        <v>13</v>
      </c>
      <c r="I330" s="245"/>
      <c r="J330" s="245"/>
      <c r="K330" s="240"/>
      <c r="L330" s="240"/>
      <c r="M330" s="246"/>
      <c r="N330" s="247"/>
      <c r="O330" s="248"/>
      <c r="P330" s="248"/>
      <c r="Q330" s="248"/>
      <c r="R330" s="248"/>
      <c r="S330" s="248"/>
      <c r="T330" s="248"/>
      <c r="U330" s="248"/>
      <c r="V330" s="248"/>
      <c r="W330" s="248"/>
      <c r="X330" s="249"/>
      <c r="Y330" s="13"/>
      <c r="Z330" s="13"/>
      <c r="AA330" s="13"/>
      <c r="AB330" s="13"/>
      <c r="AC330" s="13"/>
      <c r="AD330" s="13"/>
      <c r="AE330" s="13"/>
      <c r="AT330" s="250" t="s">
        <v>178</v>
      </c>
      <c r="AU330" s="250" t="s">
        <v>88</v>
      </c>
      <c r="AV330" s="13" t="s">
        <v>88</v>
      </c>
      <c r="AW330" s="13" t="s">
        <v>5</v>
      </c>
      <c r="AX330" s="13" t="s">
        <v>82</v>
      </c>
      <c r="AY330" s="250" t="s">
        <v>167</v>
      </c>
    </row>
    <row r="331" s="2" customFormat="1" ht="24.15" customHeight="1">
      <c r="A331" s="39"/>
      <c r="B331" s="40"/>
      <c r="C331" s="220" t="s">
        <v>554</v>
      </c>
      <c r="D331" s="220" t="s">
        <v>169</v>
      </c>
      <c r="E331" s="221" t="s">
        <v>555</v>
      </c>
      <c r="F331" s="222" t="s">
        <v>556</v>
      </c>
      <c r="G331" s="223" t="s">
        <v>172</v>
      </c>
      <c r="H331" s="224">
        <v>39</v>
      </c>
      <c r="I331" s="225"/>
      <c r="J331" s="225"/>
      <c r="K331" s="226">
        <f>ROUND(P331*H331,2)</f>
        <v>0</v>
      </c>
      <c r="L331" s="222" t="s">
        <v>173</v>
      </c>
      <c r="M331" s="45"/>
      <c r="N331" s="227" t="s">
        <v>20</v>
      </c>
      <c r="O331" s="228" t="s">
        <v>44</v>
      </c>
      <c r="P331" s="229">
        <f>I331+J331</f>
        <v>0</v>
      </c>
      <c r="Q331" s="229">
        <f>ROUND(I331*H331,2)</f>
        <v>0</v>
      </c>
      <c r="R331" s="229">
        <f>ROUND(J331*H331,2)</f>
        <v>0</v>
      </c>
      <c r="S331" s="85"/>
      <c r="T331" s="230">
        <f>S331*H331</f>
        <v>0</v>
      </c>
      <c r="U331" s="230">
        <v>0</v>
      </c>
      <c r="V331" s="230">
        <f>U331*H331</f>
        <v>0</v>
      </c>
      <c r="W331" s="230">
        <v>0</v>
      </c>
      <c r="X331" s="231">
        <f>W331*H331</f>
        <v>0</v>
      </c>
      <c r="Y331" s="39"/>
      <c r="Z331" s="39"/>
      <c r="AA331" s="39"/>
      <c r="AB331" s="39"/>
      <c r="AC331" s="39"/>
      <c r="AD331" s="39"/>
      <c r="AE331" s="39"/>
      <c r="AR331" s="232" t="s">
        <v>174</v>
      </c>
      <c r="AT331" s="232" t="s">
        <v>169</v>
      </c>
      <c r="AU331" s="232" t="s">
        <v>88</v>
      </c>
      <c r="AY331" s="18" t="s">
        <v>167</v>
      </c>
      <c r="BE331" s="233">
        <f>IF(O331="základní",K331,0)</f>
        <v>0</v>
      </c>
      <c r="BF331" s="233">
        <f>IF(O331="snížená",K331,0)</f>
        <v>0</v>
      </c>
      <c r="BG331" s="233">
        <f>IF(O331="zákl. přenesená",K331,0)</f>
        <v>0</v>
      </c>
      <c r="BH331" s="233">
        <f>IF(O331="sníž. přenesená",K331,0)</f>
        <v>0</v>
      </c>
      <c r="BI331" s="233">
        <f>IF(O331="nulová",K331,0)</f>
        <v>0</v>
      </c>
      <c r="BJ331" s="18" t="s">
        <v>82</v>
      </c>
      <c r="BK331" s="233">
        <f>ROUND(P331*H331,2)</f>
        <v>0</v>
      </c>
      <c r="BL331" s="18" t="s">
        <v>174</v>
      </c>
      <c r="BM331" s="232" t="s">
        <v>557</v>
      </c>
    </row>
    <row r="332" s="2" customFormat="1">
      <c r="A332" s="39"/>
      <c r="B332" s="40"/>
      <c r="C332" s="41"/>
      <c r="D332" s="234" t="s">
        <v>176</v>
      </c>
      <c r="E332" s="41"/>
      <c r="F332" s="235" t="s">
        <v>558</v>
      </c>
      <c r="G332" s="41"/>
      <c r="H332" s="41"/>
      <c r="I332" s="236"/>
      <c r="J332" s="236"/>
      <c r="K332" s="41"/>
      <c r="L332" s="41"/>
      <c r="M332" s="45"/>
      <c r="N332" s="237"/>
      <c r="O332" s="238"/>
      <c r="P332" s="85"/>
      <c r="Q332" s="85"/>
      <c r="R332" s="85"/>
      <c r="S332" s="85"/>
      <c r="T332" s="85"/>
      <c r="U332" s="85"/>
      <c r="V332" s="85"/>
      <c r="W332" s="85"/>
      <c r="X332" s="86"/>
      <c r="Y332" s="39"/>
      <c r="Z332" s="39"/>
      <c r="AA332" s="39"/>
      <c r="AB332" s="39"/>
      <c r="AC332" s="39"/>
      <c r="AD332" s="39"/>
      <c r="AE332" s="39"/>
      <c r="AT332" s="18" t="s">
        <v>176</v>
      </c>
      <c r="AU332" s="18" t="s">
        <v>88</v>
      </c>
    </row>
    <row r="333" s="13" customFormat="1">
      <c r="A333" s="13"/>
      <c r="B333" s="239"/>
      <c r="C333" s="240"/>
      <c r="D333" s="241" t="s">
        <v>178</v>
      </c>
      <c r="E333" s="242" t="s">
        <v>20</v>
      </c>
      <c r="F333" s="243" t="s">
        <v>559</v>
      </c>
      <c r="G333" s="240"/>
      <c r="H333" s="244">
        <v>39</v>
      </c>
      <c r="I333" s="245"/>
      <c r="J333" s="245"/>
      <c r="K333" s="240"/>
      <c r="L333" s="240"/>
      <c r="M333" s="246"/>
      <c r="N333" s="247"/>
      <c r="O333" s="248"/>
      <c r="P333" s="248"/>
      <c r="Q333" s="248"/>
      <c r="R333" s="248"/>
      <c r="S333" s="248"/>
      <c r="T333" s="248"/>
      <c r="U333" s="248"/>
      <c r="V333" s="248"/>
      <c r="W333" s="248"/>
      <c r="X333" s="249"/>
      <c r="Y333" s="13"/>
      <c r="Z333" s="13"/>
      <c r="AA333" s="13"/>
      <c r="AB333" s="13"/>
      <c r="AC333" s="13"/>
      <c r="AD333" s="13"/>
      <c r="AE333" s="13"/>
      <c r="AT333" s="250" t="s">
        <v>178</v>
      </c>
      <c r="AU333" s="250" t="s">
        <v>88</v>
      </c>
      <c r="AV333" s="13" t="s">
        <v>88</v>
      </c>
      <c r="AW333" s="13" t="s">
        <v>5</v>
      </c>
      <c r="AX333" s="13" t="s">
        <v>82</v>
      </c>
      <c r="AY333" s="250" t="s">
        <v>167</v>
      </c>
    </row>
    <row r="334" s="2" customFormat="1" ht="24.15" customHeight="1">
      <c r="A334" s="39"/>
      <c r="B334" s="40"/>
      <c r="C334" s="220" t="s">
        <v>560</v>
      </c>
      <c r="D334" s="220" t="s">
        <v>169</v>
      </c>
      <c r="E334" s="221" t="s">
        <v>561</v>
      </c>
      <c r="F334" s="222" t="s">
        <v>562</v>
      </c>
      <c r="G334" s="223" t="s">
        <v>172</v>
      </c>
      <c r="H334" s="224">
        <v>319.5</v>
      </c>
      <c r="I334" s="225"/>
      <c r="J334" s="225"/>
      <c r="K334" s="226">
        <f>ROUND(P334*H334,2)</f>
        <v>0</v>
      </c>
      <c r="L334" s="222" t="s">
        <v>173</v>
      </c>
      <c r="M334" s="45"/>
      <c r="N334" s="227" t="s">
        <v>20</v>
      </c>
      <c r="O334" s="228" t="s">
        <v>44</v>
      </c>
      <c r="P334" s="229">
        <f>I334+J334</f>
        <v>0</v>
      </c>
      <c r="Q334" s="229">
        <f>ROUND(I334*H334,2)</f>
        <v>0</v>
      </c>
      <c r="R334" s="229">
        <f>ROUND(J334*H334,2)</f>
        <v>0</v>
      </c>
      <c r="S334" s="85"/>
      <c r="T334" s="230">
        <f>S334*H334</f>
        <v>0</v>
      </c>
      <c r="U334" s="230">
        <v>0.15540000000000001</v>
      </c>
      <c r="V334" s="230">
        <f>U334*H334</f>
        <v>49.650300000000001</v>
      </c>
      <c r="W334" s="230">
        <v>0</v>
      </c>
      <c r="X334" s="231">
        <f>W334*H334</f>
        <v>0</v>
      </c>
      <c r="Y334" s="39"/>
      <c r="Z334" s="39"/>
      <c r="AA334" s="39"/>
      <c r="AB334" s="39"/>
      <c r="AC334" s="39"/>
      <c r="AD334" s="39"/>
      <c r="AE334" s="39"/>
      <c r="AR334" s="232" t="s">
        <v>174</v>
      </c>
      <c r="AT334" s="232" t="s">
        <v>169</v>
      </c>
      <c r="AU334" s="232" t="s">
        <v>88</v>
      </c>
      <c r="AY334" s="18" t="s">
        <v>167</v>
      </c>
      <c r="BE334" s="233">
        <f>IF(O334="základní",K334,0)</f>
        <v>0</v>
      </c>
      <c r="BF334" s="233">
        <f>IF(O334="snížená",K334,0)</f>
        <v>0</v>
      </c>
      <c r="BG334" s="233">
        <f>IF(O334="zákl. přenesená",K334,0)</f>
        <v>0</v>
      </c>
      <c r="BH334" s="233">
        <f>IF(O334="sníž. přenesená",K334,0)</f>
        <v>0</v>
      </c>
      <c r="BI334" s="233">
        <f>IF(O334="nulová",K334,0)</f>
        <v>0</v>
      </c>
      <c r="BJ334" s="18" t="s">
        <v>82</v>
      </c>
      <c r="BK334" s="233">
        <f>ROUND(P334*H334,2)</f>
        <v>0</v>
      </c>
      <c r="BL334" s="18" t="s">
        <v>174</v>
      </c>
      <c r="BM334" s="232" t="s">
        <v>563</v>
      </c>
    </row>
    <row r="335" s="2" customFormat="1">
      <c r="A335" s="39"/>
      <c r="B335" s="40"/>
      <c r="C335" s="41"/>
      <c r="D335" s="234" t="s">
        <v>176</v>
      </c>
      <c r="E335" s="41"/>
      <c r="F335" s="235" t="s">
        <v>564</v>
      </c>
      <c r="G335" s="41"/>
      <c r="H335" s="41"/>
      <c r="I335" s="236"/>
      <c r="J335" s="236"/>
      <c r="K335" s="41"/>
      <c r="L335" s="41"/>
      <c r="M335" s="45"/>
      <c r="N335" s="237"/>
      <c r="O335" s="238"/>
      <c r="P335" s="85"/>
      <c r="Q335" s="85"/>
      <c r="R335" s="85"/>
      <c r="S335" s="85"/>
      <c r="T335" s="85"/>
      <c r="U335" s="85"/>
      <c r="V335" s="85"/>
      <c r="W335" s="85"/>
      <c r="X335" s="86"/>
      <c r="Y335" s="39"/>
      <c r="Z335" s="39"/>
      <c r="AA335" s="39"/>
      <c r="AB335" s="39"/>
      <c r="AC335" s="39"/>
      <c r="AD335" s="39"/>
      <c r="AE335" s="39"/>
      <c r="AT335" s="18" t="s">
        <v>176</v>
      </c>
      <c r="AU335" s="18" t="s">
        <v>88</v>
      </c>
    </row>
    <row r="336" s="13" customFormat="1">
      <c r="A336" s="13"/>
      <c r="B336" s="239"/>
      <c r="C336" s="240"/>
      <c r="D336" s="241" t="s">
        <v>178</v>
      </c>
      <c r="E336" s="242" t="s">
        <v>20</v>
      </c>
      <c r="F336" s="243" t="s">
        <v>565</v>
      </c>
      <c r="G336" s="240"/>
      <c r="H336" s="244">
        <v>319.5</v>
      </c>
      <c r="I336" s="245"/>
      <c r="J336" s="245"/>
      <c r="K336" s="240"/>
      <c r="L336" s="240"/>
      <c r="M336" s="246"/>
      <c r="N336" s="247"/>
      <c r="O336" s="248"/>
      <c r="P336" s="248"/>
      <c r="Q336" s="248"/>
      <c r="R336" s="248"/>
      <c r="S336" s="248"/>
      <c r="T336" s="248"/>
      <c r="U336" s="248"/>
      <c r="V336" s="248"/>
      <c r="W336" s="248"/>
      <c r="X336" s="249"/>
      <c r="Y336" s="13"/>
      <c r="Z336" s="13"/>
      <c r="AA336" s="13"/>
      <c r="AB336" s="13"/>
      <c r="AC336" s="13"/>
      <c r="AD336" s="13"/>
      <c r="AE336" s="13"/>
      <c r="AT336" s="250" t="s">
        <v>178</v>
      </c>
      <c r="AU336" s="250" t="s">
        <v>88</v>
      </c>
      <c r="AV336" s="13" t="s">
        <v>88</v>
      </c>
      <c r="AW336" s="13" t="s">
        <v>5</v>
      </c>
      <c r="AX336" s="13" t="s">
        <v>82</v>
      </c>
      <c r="AY336" s="250" t="s">
        <v>167</v>
      </c>
    </row>
    <row r="337" s="2" customFormat="1" ht="24.15" customHeight="1">
      <c r="A337" s="39"/>
      <c r="B337" s="40"/>
      <c r="C337" s="272" t="s">
        <v>566</v>
      </c>
      <c r="D337" s="272" t="s">
        <v>269</v>
      </c>
      <c r="E337" s="273" t="s">
        <v>567</v>
      </c>
      <c r="F337" s="274" t="s">
        <v>568</v>
      </c>
      <c r="G337" s="275" t="s">
        <v>172</v>
      </c>
      <c r="H337" s="276">
        <v>319.5</v>
      </c>
      <c r="I337" s="277"/>
      <c r="J337" s="278"/>
      <c r="K337" s="279">
        <f>ROUND(P337*H337,2)</f>
        <v>0</v>
      </c>
      <c r="L337" s="274" t="s">
        <v>173</v>
      </c>
      <c r="M337" s="280"/>
      <c r="N337" s="281" t="s">
        <v>20</v>
      </c>
      <c r="O337" s="228" t="s">
        <v>44</v>
      </c>
      <c r="P337" s="229">
        <f>I337+J337</f>
        <v>0</v>
      </c>
      <c r="Q337" s="229">
        <f>ROUND(I337*H337,2)</f>
        <v>0</v>
      </c>
      <c r="R337" s="229">
        <f>ROUND(J337*H337,2)</f>
        <v>0</v>
      </c>
      <c r="S337" s="85"/>
      <c r="T337" s="230">
        <f>S337*H337</f>
        <v>0</v>
      </c>
      <c r="U337" s="230">
        <v>0.10199999999999999</v>
      </c>
      <c r="V337" s="230">
        <f>U337*H337</f>
        <v>32.588999999999999</v>
      </c>
      <c r="W337" s="230">
        <v>0</v>
      </c>
      <c r="X337" s="231">
        <f>W337*H337</f>
        <v>0</v>
      </c>
      <c r="Y337" s="39"/>
      <c r="Z337" s="39"/>
      <c r="AA337" s="39"/>
      <c r="AB337" s="39"/>
      <c r="AC337" s="39"/>
      <c r="AD337" s="39"/>
      <c r="AE337" s="39"/>
      <c r="AR337" s="232" t="s">
        <v>220</v>
      </c>
      <c r="AT337" s="232" t="s">
        <v>269</v>
      </c>
      <c r="AU337" s="232" t="s">
        <v>88</v>
      </c>
      <c r="AY337" s="18" t="s">
        <v>167</v>
      </c>
      <c r="BE337" s="233">
        <f>IF(O337="základní",K337,0)</f>
        <v>0</v>
      </c>
      <c r="BF337" s="233">
        <f>IF(O337="snížená",K337,0)</f>
        <v>0</v>
      </c>
      <c r="BG337" s="233">
        <f>IF(O337="zákl. přenesená",K337,0)</f>
        <v>0</v>
      </c>
      <c r="BH337" s="233">
        <f>IF(O337="sníž. přenesená",K337,0)</f>
        <v>0</v>
      </c>
      <c r="BI337" s="233">
        <f>IF(O337="nulová",K337,0)</f>
        <v>0</v>
      </c>
      <c r="BJ337" s="18" t="s">
        <v>82</v>
      </c>
      <c r="BK337" s="233">
        <f>ROUND(P337*H337,2)</f>
        <v>0</v>
      </c>
      <c r="BL337" s="18" t="s">
        <v>174</v>
      </c>
      <c r="BM337" s="232" t="s">
        <v>569</v>
      </c>
    </row>
    <row r="338" s="13" customFormat="1">
      <c r="A338" s="13"/>
      <c r="B338" s="239"/>
      <c r="C338" s="240"/>
      <c r="D338" s="241" t="s">
        <v>178</v>
      </c>
      <c r="E338" s="242" t="s">
        <v>20</v>
      </c>
      <c r="F338" s="243" t="s">
        <v>570</v>
      </c>
      <c r="G338" s="240"/>
      <c r="H338" s="244">
        <v>319.5</v>
      </c>
      <c r="I338" s="245"/>
      <c r="J338" s="245"/>
      <c r="K338" s="240"/>
      <c r="L338" s="240"/>
      <c r="M338" s="246"/>
      <c r="N338" s="247"/>
      <c r="O338" s="248"/>
      <c r="P338" s="248"/>
      <c r="Q338" s="248"/>
      <c r="R338" s="248"/>
      <c r="S338" s="248"/>
      <c r="T338" s="248"/>
      <c r="U338" s="248"/>
      <c r="V338" s="248"/>
      <c r="W338" s="248"/>
      <c r="X338" s="249"/>
      <c r="Y338" s="13"/>
      <c r="Z338" s="13"/>
      <c r="AA338" s="13"/>
      <c r="AB338" s="13"/>
      <c r="AC338" s="13"/>
      <c r="AD338" s="13"/>
      <c r="AE338" s="13"/>
      <c r="AT338" s="250" t="s">
        <v>178</v>
      </c>
      <c r="AU338" s="250" t="s">
        <v>88</v>
      </c>
      <c r="AV338" s="13" t="s">
        <v>88</v>
      </c>
      <c r="AW338" s="13" t="s">
        <v>5</v>
      </c>
      <c r="AX338" s="13" t="s">
        <v>82</v>
      </c>
      <c r="AY338" s="250" t="s">
        <v>167</v>
      </c>
    </row>
    <row r="339" s="2" customFormat="1" ht="24.15" customHeight="1">
      <c r="A339" s="39"/>
      <c r="B339" s="40"/>
      <c r="C339" s="220" t="s">
        <v>571</v>
      </c>
      <c r="D339" s="220" t="s">
        <v>169</v>
      </c>
      <c r="E339" s="221" t="s">
        <v>572</v>
      </c>
      <c r="F339" s="222" t="s">
        <v>573</v>
      </c>
      <c r="G339" s="223" t="s">
        <v>172</v>
      </c>
      <c r="H339" s="224">
        <v>222.5</v>
      </c>
      <c r="I339" s="225"/>
      <c r="J339" s="225"/>
      <c r="K339" s="226">
        <f>ROUND(P339*H339,2)</f>
        <v>0</v>
      </c>
      <c r="L339" s="222" t="s">
        <v>173</v>
      </c>
      <c r="M339" s="45"/>
      <c r="N339" s="227" t="s">
        <v>20</v>
      </c>
      <c r="O339" s="228" t="s">
        <v>44</v>
      </c>
      <c r="P339" s="229">
        <f>I339+J339</f>
        <v>0</v>
      </c>
      <c r="Q339" s="229">
        <f>ROUND(I339*H339,2)</f>
        <v>0</v>
      </c>
      <c r="R339" s="229">
        <f>ROUND(J339*H339,2)</f>
        <v>0</v>
      </c>
      <c r="S339" s="85"/>
      <c r="T339" s="230">
        <f>S339*H339</f>
        <v>0</v>
      </c>
      <c r="U339" s="230">
        <v>0.1295</v>
      </c>
      <c r="V339" s="230">
        <f>U339*H339</f>
        <v>28.813750000000002</v>
      </c>
      <c r="W339" s="230">
        <v>0</v>
      </c>
      <c r="X339" s="231">
        <f>W339*H339</f>
        <v>0</v>
      </c>
      <c r="Y339" s="39"/>
      <c r="Z339" s="39"/>
      <c r="AA339" s="39"/>
      <c r="AB339" s="39"/>
      <c r="AC339" s="39"/>
      <c r="AD339" s="39"/>
      <c r="AE339" s="39"/>
      <c r="AR339" s="232" t="s">
        <v>174</v>
      </c>
      <c r="AT339" s="232" t="s">
        <v>169</v>
      </c>
      <c r="AU339" s="232" t="s">
        <v>88</v>
      </c>
      <c r="AY339" s="18" t="s">
        <v>167</v>
      </c>
      <c r="BE339" s="233">
        <f>IF(O339="základní",K339,0)</f>
        <v>0</v>
      </c>
      <c r="BF339" s="233">
        <f>IF(O339="snížená",K339,0)</f>
        <v>0</v>
      </c>
      <c r="BG339" s="233">
        <f>IF(O339="zákl. přenesená",K339,0)</f>
        <v>0</v>
      </c>
      <c r="BH339" s="233">
        <f>IF(O339="sníž. přenesená",K339,0)</f>
        <v>0</v>
      </c>
      <c r="BI339" s="233">
        <f>IF(O339="nulová",K339,0)</f>
        <v>0</v>
      </c>
      <c r="BJ339" s="18" t="s">
        <v>82</v>
      </c>
      <c r="BK339" s="233">
        <f>ROUND(P339*H339,2)</f>
        <v>0</v>
      </c>
      <c r="BL339" s="18" t="s">
        <v>174</v>
      </c>
      <c r="BM339" s="232" t="s">
        <v>574</v>
      </c>
    </row>
    <row r="340" s="2" customFormat="1">
      <c r="A340" s="39"/>
      <c r="B340" s="40"/>
      <c r="C340" s="41"/>
      <c r="D340" s="234" t="s">
        <v>176</v>
      </c>
      <c r="E340" s="41"/>
      <c r="F340" s="235" t="s">
        <v>575</v>
      </c>
      <c r="G340" s="41"/>
      <c r="H340" s="41"/>
      <c r="I340" s="236"/>
      <c r="J340" s="236"/>
      <c r="K340" s="41"/>
      <c r="L340" s="41"/>
      <c r="M340" s="45"/>
      <c r="N340" s="237"/>
      <c r="O340" s="238"/>
      <c r="P340" s="85"/>
      <c r="Q340" s="85"/>
      <c r="R340" s="85"/>
      <c r="S340" s="85"/>
      <c r="T340" s="85"/>
      <c r="U340" s="85"/>
      <c r="V340" s="85"/>
      <c r="W340" s="85"/>
      <c r="X340" s="86"/>
      <c r="Y340" s="39"/>
      <c r="Z340" s="39"/>
      <c r="AA340" s="39"/>
      <c r="AB340" s="39"/>
      <c r="AC340" s="39"/>
      <c r="AD340" s="39"/>
      <c r="AE340" s="39"/>
      <c r="AT340" s="18" t="s">
        <v>176</v>
      </c>
      <c r="AU340" s="18" t="s">
        <v>88</v>
      </c>
    </row>
    <row r="341" s="13" customFormat="1">
      <c r="A341" s="13"/>
      <c r="B341" s="239"/>
      <c r="C341" s="240"/>
      <c r="D341" s="241" t="s">
        <v>178</v>
      </c>
      <c r="E341" s="242" t="s">
        <v>20</v>
      </c>
      <c r="F341" s="243" t="s">
        <v>576</v>
      </c>
      <c r="G341" s="240"/>
      <c r="H341" s="244">
        <v>222.5</v>
      </c>
      <c r="I341" s="245"/>
      <c r="J341" s="245"/>
      <c r="K341" s="240"/>
      <c r="L341" s="240"/>
      <c r="M341" s="246"/>
      <c r="N341" s="247"/>
      <c r="O341" s="248"/>
      <c r="P341" s="248"/>
      <c r="Q341" s="248"/>
      <c r="R341" s="248"/>
      <c r="S341" s="248"/>
      <c r="T341" s="248"/>
      <c r="U341" s="248"/>
      <c r="V341" s="248"/>
      <c r="W341" s="248"/>
      <c r="X341" s="249"/>
      <c r="Y341" s="13"/>
      <c r="Z341" s="13"/>
      <c r="AA341" s="13"/>
      <c r="AB341" s="13"/>
      <c r="AC341" s="13"/>
      <c r="AD341" s="13"/>
      <c r="AE341" s="13"/>
      <c r="AT341" s="250" t="s">
        <v>178</v>
      </c>
      <c r="AU341" s="250" t="s">
        <v>88</v>
      </c>
      <c r="AV341" s="13" t="s">
        <v>88</v>
      </c>
      <c r="AW341" s="13" t="s">
        <v>5</v>
      </c>
      <c r="AX341" s="13" t="s">
        <v>82</v>
      </c>
      <c r="AY341" s="250" t="s">
        <v>167</v>
      </c>
    </row>
    <row r="342" s="2" customFormat="1" ht="24.15" customHeight="1">
      <c r="A342" s="39"/>
      <c r="B342" s="40"/>
      <c r="C342" s="272" t="s">
        <v>577</v>
      </c>
      <c r="D342" s="272" t="s">
        <v>269</v>
      </c>
      <c r="E342" s="273" t="s">
        <v>578</v>
      </c>
      <c r="F342" s="274" t="s">
        <v>579</v>
      </c>
      <c r="G342" s="275" t="s">
        <v>172</v>
      </c>
      <c r="H342" s="276">
        <v>222.5</v>
      </c>
      <c r="I342" s="277"/>
      <c r="J342" s="278"/>
      <c r="K342" s="279">
        <f>ROUND(P342*H342,2)</f>
        <v>0</v>
      </c>
      <c r="L342" s="274" t="s">
        <v>173</v>
      </c>
      <c r="M342" s="280"/>
      <c r="N342" s="281" t="s">
        <v>20</v>
      </c>
      <c r="O342" s="228" t="s">
        <v>44</v>
      </c>
      <c r="P342" s="229">
        <f>I342+J342</f>
        <v>0</v>
      </c>
      <c r="Q342" s="229">
        <f>ROUND(I342*H342,2)</f>
        <v>0</v>
      </c>
      <c r="R342" s="229">
        <f>ROUND(J342*H342,2)</f>
        <v>0</v>
      </c>
      <c r="S342" s="85"/>
      <c r="T342" s="230">
        <f>S342*H342</f>
        <v>0</v>
      </c>
      <c r="U342" s="230">
        <v>0.044999999999999998</v>
      </c>
      <c r="V342" s="230">
        <f>U342*H342</f>
        <v>10.012499999999999</v>
      </c>
      <c r="W342" s="230">
        <v>0</v>
      </c>
      <c r="X342" s="231">
        <f>W342*H342</f>
        <v>0</v>
      </c>
      <c r="Y342" s="39"/>
      <c r="Z342" s="39"/>
      <c r="AA342" s="39"/>
      <c r="AB342" s="39"/>
      <c r="AC342" s="39"/>
      <c r="AD342" s="39"/>
      <c r="AE342" s="39"/>
      <c r="AR342" s="232" t="s">
        <v>220</v>
      </c>
      <c r="AT342" s="232" t="s">
        <v>269</v>
      </c>
      <c r="AU342" s="232" t="s">
        <v>88</v>
      </c>
      <c r="AY342" s="18" t="s">
        <v>167</v>
      </c>
      <c r="BE342" s="233">
        <f>IF(O342="základní",K342,0)</f>
        <v>0</v>
      </c>
      <c r="BF342" s="233">
        <f>IF(O342="snížená",K342,0)</f>
        <v>0</v>
      </c>
      <c r="BG342" s="233">
        <f>IF(O342="zákl. přenesená",K342,0)</f>
        <v>0</v>
      </c>
      <c r="BH342" s="233">
        <f>IF(O342="sníž. přenesená",K342,0)</f>
        <v>0</v>
      </c>
      <c r="BI342" s="233">
        <f>IF(O342="nulová",K342,0)</f>
        <v>0</v>
      </c>
      <c r="BJ342" s="18" t="s">
        <v>82</v>
      </c>
      <c r="BK342" s="233">
        <f>ROUND(P342*H342,2)</f>
        <v>0</v>
      </c>
      <c r="BL342" s="18" t="s">
        <v>174</v>
      </c>
      <c r="BM342" s="232" t="s">
        <v>580</v>
      </c>
    </row>
    <row r="343" s="13" customFormat="1">
      <c r="A343" s="13"/>
      <c r="B343" s="239"/>
      <c r="C343" s="240"/>
      <c r="D343" s="241" t="s">
        <v>178</v>
      </c>
      <c r="E343" s="242" t="s">
        <v>20</v>
      </c>
      <c r="F343" s="243" t="s">
        <v>581</v>
      </c>
      <c r="G343" s="240"/>
      <c r="H343" s="244">
        <v>222.5</v>
      </c>
      <c r="I343" s="245"/>
      <c r="J343" s="245"/>
      <c r="K343" s="240"/>
      <c r="L343" s="240"/>
      <c r="M343" s="246"/>
      <c r="N343" s="247"/>
      <c r="O343" s="248"/>
      <c r="P343" s="248"/>
      <c r="Q343" s="248"/>
      <c r="R343" s="248"/>
      <c r="S343" s="248"/>
      <c r="T343" s="248"/>
      <c r="U343" s="248"/>
      <c r="V343" s="248"/>
      <c r="W343" s="248"/>
      <c r="X343" s="249"/>
      <c r="Y343" s="13"/>
      <c r="Z343" s="13"/>
      <c r="AA343" s="13"/>
      <c r="AB343" s="13"/>
      <c r="AC343" s="13"/>
      <c r="AD343" s="13"/>
      <c r="AE343" s="13"/>
      <c r="AT343" s="250" t="s">
        <v>178</v>
      </c>
      <c r="AU343" s="250" t="s">
        <v>88</v>
      </c>
      <c r="AV343" s="13" t="s">
        <v>88</v>
      </c>
      <c r="AW343" s="13" t="s">
        <v>5</v>
      </c>
      <c r="AX343" s="13" t="s">
        <v>82</v>
      </c>
      <c r="AY343" s="250" t="s">
        <v>167</v>
      </c>
    </row>
    <row r="344" s="2" customFormat="1" ht="24.15" customHeight="1">
      <c r="A344" s="39"/>
      <c r="B344" s="40"/>
      <c r="C344" s="220" t="s">
        <v>582</v>
      </c>
      <c r="D344" s="220" t="s">
        <v>169</v>
      </c>
      <c r="E344" s="221" t="s">
        <v>583</v>
      </c>
      <c r="F344" s="222" t="s">
        <v>584</v>
      </c>
      <c r="G344" s="223" t="s">
        <v>182</v>
      </c>
      <c r="H344" s="224">
        <v>1542.75</v>
      </c>
      <c r="I344" s="225"/>
      <c r="J344" s="225"/>
      <c r="K344" s="226">
        <f>ROUND(P344*H344,2)</f>
        <v>0</v>
      </c>
      <c r="L344" s="222" t="s">
        <v>173</v>
      </c>
      <c r="M344" s="45"/>
      <c r="N344" s="227" t="s">
        <v>20</v>
      </c>
      <c r="O344" s="228" t="s">
        <v>44</v>
      </c>
      <c r="P344" s="229">
        <f>I344+J344</f>
        <v>0</v>
      </c>
      <c r="Q344" s="229">
        <f>ROUND(I344*H344,2)</f>
        <v>0</v>
      </c>
      <c r="R344" s="229">
        <f>ROUND(J344*H344,2)</f>
        <v>0</v>
      </c>
      <c r="S344" s="85"/>
      <c r="T344" s="230">
        <f>S344*H344</f>
        <v>0</v>
      </c>
      <c r="U344" s="230">
        <v>0.00046999999999999999</v>
      </c>
      <c r="V344" s="230">
        <f>U344*H344</f>
        <v>0.72509250000000003</v>
      </c>
      <c r="W344" s="230">
        <v>0</v>
      </c>
      <c r="X344" s="231">
        <f>W344*H344</f>
        <v>0</v>
      </c>
      <c r="Y344" s="39"/>
      <c r="Z344" s="39"/>
      <c r="AA344" s="39"/>
      <c r="AB344" s="39"/>
      <c r="AC344" s="39"/>
      <c r="AD344" s="39"/>
      <c r="AE344" s="39"/>
      <c r="AR344" s="232" t="s">
        <v>174</v>
      </c>
      <c r="AT344" s="232" t="s">
        <v>169</v>
      </c>
      <c r="AU344" s="232" t="s">
        <v>88</v>
      </c>
      <c r="AY344" s="18" t="s">
        <v>167</v>
      </c>
      <c r="BE344" s="233">
        <f>IF(O344="základní",K344,0)</f>
        <v>0</v>
      </c>
      <c r="BF344" s="233">
        <f>IF(O344="snížená",K344,0)</f>
        <v>0</v>
      </c>
      <c r="BG344" s="233">
        <f>IF(O344="zákl. přenesená",K344,0)</f>
        <v>0</v>
      </c>
      <c r="BH344" s="233">
        <f>IF(O344="sníž. přenesená",K344,0)</f>
        <v>0</v>
      </c>
      <c r="BI344" s="233">
        <f>IF(O344="nulová",K344,0)</f>
        <v>0</v>
      </c>
      <c r="BJ344" s="18" t="s">
        <v>82</v>
      </c>
      <c r="BK344" s="233">
        <f>ROUND(P344*H344,2)</f>
        <v>0</v>
      </c>
      <c r="BL344" s="18" t="s">
        <v>174</v>
      </c>
      <c r="BM344" s="232" t="s">
        <v>585</v>
      </c>
    </row>
    <row r="345" s="2" customFormat="1">
      <c r="A345" s="39"/>
      <c r="B345" s="40"/>
      <c r="C345" s="41"/>
      <c r="D345" s="234" t="s">
        <v>176</v>
      </c>
      <c r="E345" s="41"/>
      <c r="F345" s="235" t="s">
        <v>586</v>
      </c>
      <c r="G345" s="41"/>
      <c r="H345" s="41"/>
      <c r="I345" s="236"/>
      <c r="J345" s="236"/>
      <c r="K345" s="41"/>
      <c r="L345" s="41"/>
      <c r="M345" s="45"/>
      <c r="N345" s="237"/>
      <c r="O345" s="238"/>
      <c r="P345" s="85"/>
      <c r="Q345" s="85"/>
      <c r="R345" s="85"/>
      <c r="S345" s="85"/>
      <c r="T345" s="85"/>
      <c r="U345" s="85"/>
      <c r="V345" s="85"/>
      <c r="W345" s="85"/>
      <c r="X345" s="86"/>
      <c r="Y345" s="39"/>
      <c r="Z345" s="39"/>
      <c r="AA345" s="39"/>
      <c r="AB345" s="39"/>
      <c r="AC345" s="39"/>
      <c r="AD345" s="39"/>
      <c r="AE345" s="39"/>
      <c r="AT345" s="18" t="s">
        <v>176</v>
      </c>
      <c r="AU345" s="18" t="s">
        <v>88</v>
      </c>
    </row>
    <row r="346" s="14" customFormat="1">
      <c r="A346" s="14"/>
      <c r="B346" s="251"/>
      <c r="C346" s="252"/>
      <c r="D346" s="241" t="s">
        <v>178</v>
      </c>
      <c r="E346" s="253" t="s">
        <v>20</v>
      </c>
      <c r="F346" s="254" t="s">
        <v>587</v>
      </c>
      <c r="G346" s="252"/>
      <c r="H346" s="253" t="s">
        <v>20</v>
      </c>
      <c r="I346" s="255"/>
      <c r="J346" s="255"/>
      <c r="K346" s="252"/>
      <c r="L346" s="252"/>
      <c r="M346" s="256"/>
      <c r="N346" s="257"/>
      <c r="O346" s="258"/>
      <c r="P346" s="258"/>
      <c r="Q346" s="258"/>
      <c r="R346" s="258"/>
      <c r="S346" s="258"/>
      <c r="T346" s="258"/>
      <c r="U346" s="258"/>
      <c r="V346" s="258"/>
      <c r="W346" s="258"/>
      <c r="X346" s="259"/>
      <c r="Y346" s="14"/>
      <c r="Z346" s="14"/>
      <c r="AA346" s="14"/>
      <c r="AB346" s="14"/>
      <c r="AC346" s="14"/>
      <c r="AD346" s="14"/>
      <c r="AE346" s="14"/>
      <c r="AT346" s="260" t="s">
        <v>178</v>
      </c>
      <c r="AU346" s="260" t="s">
        <v>88</v>
      </c>
      <c r="AV346" s="14" t="s">
        <v>82</v>
      </c>
      <c r="AW346" s="14" t="s">
        <v>5</v>
      </c>
      <c r="AX346" s="14" t="s">
        <v>75</v>
      </c>
      <c r="AY346" s="260" t="s">
        <v>167</v>
      </c>
    </row>
    <row r="347" s="13" customFormat="1">
      <c r="A347" s="13"/>
      <c r="B347" s="239"/>
      <c r="C347" s="240"/>
      <c r="D347" s="241" t="s">
        <v>178</v>
      </c>
      <c r="E347" s="242" t="s">
        <v>20</v>
      </c>
      <c r="F347" s="243" t="s">
        <v>588</v>
      </c>
      <c r="G347" s="240"/>
      <c r="H347" s="244">
        <v>1319.7000000000001</v>
      </c>
      <c r="I347" s="245"/>
      <c r="J347" s="245"/>
      <c r="K347" s="240"/>
      <c r="L347" s="240"/>
      <c r="M347" s="246"/>
      <c r="N347" s="247"/>
      <c r="O347" s="248"/>
      <c r="P347" s="248"/>
      <c r="Q347" s="248"/>
      <c r="R347" s="248"/>
      <c r="S347" s="248"/>
      <c r="T347" s="248"/>
      <c r="U347" s="248"/>
      <c r="V347" s="248"/>
      <c r="W347" s="248"/>
      <c r="X347" s="249"/>
      <c r="Y347" s="13"/>
      <c r="Z347" s="13"/>
      <c r="AA347" s="13"/>
      <c r="AB347" s="13"/>
      <c r="AC347" s="13"/>
      <c r="AD347" s="13"/>
      <c r="AE347" s="13"/>
      <c r="AT347" s="250" t="s">
        <v>178</v>
      </c>
      <c r="AU347" s="250" t="s">
        <v>88</v>
      </c>
      <c r="AV347" s="13" t="s">
        <v>88</v>
      </c>
      <c r="AW347" s="13" t="s">
        <v>5</v>
      </c>
      <c r="AX347" s="13" t="s">
        <v>75</v>
      </c>
      <c r="AY347" s="250" t="s">
        <v>167</v>
      </c>
    </row>
    <row r="348" s="13" customFormat="1">
      <c r="A348" s="13"/>
      <c r="B348" s="239"/>
      <c r="C348" s="240"/>
      <c r="D348" s="241" t="s">
        <v>178</v>
      </c>
      <c r="E348" s="242" t="s">
        <v>20</v>
      </c>
      <c r="F348" s="243" t="s">
        <v>589</v>
      </c>
      <c r="G348" s="240"/>
      <c r="H348" s="244">
        <v>176.44999999999999</v>
      </c>
      <c r="I348" s="245"/>
      <c r="J348" s="245"/>
      <c r="K348" s="240"/>
      <c r="L348" s="240"/>
      <c r="M348" s="246"/>
      <c r="N348" s="247"/>
      <c r="O348" s="248"/>
      <c r="P348" s="248"/>
      <c r="Q348" s="248"/>
      <c r="R348" s="248"/>
      <c r="S348" s="248"/>
      <c r="T348" s="248"/>
      <c r="U348" s="248"/>
      <c r="V348" s="248"/>
      <c r="W348" s="248"/>
      <c r="X348" s="249"/>
      <c r="Y348" s="13"/>
      <c r="Z348" s="13"/>
      <c r="AA348" s="13"/>
      <c r="AB348" s="13"/>
      <c r="AC348" s="13"/>
      <c r="AD348" s="13"/>
      <c r="AE348" s="13"/>
      <c r="AT348" s="250" t="s">
        <v>178</v>
      </c>
      <c r="AU348" s="250" t="s">
        <v>88</v>
      </c>
      <c r="AV348" s="13" t="s">
        <v>88</v>
      </c>
      <c r="AW348" s="13" t="s">
        <v>5</v>
      </c>
      <c r="AX348" s="13" t="s">
        <v>75</v>
      </c>
      <c r="AY348" s="250" t="s">
        <v>167</v>
      </c>
    </row>
    <row r="349" s="13" customFormat="1">
      <c r="A349" s="13"/>
      <c r="B349" s="239"/>
      <c r="C349" s="240"/>
      <c r="D349" s="241" t="s">
        <v>178</v>
      </c>
      <c r="E349" s="242" t="s">
        <v>20</v>
      </c>
      <c r="F349" s="243" t="s">
        <v>590</v>
      </c>
      <c r="G349" s="240"/>
      <c r="H349" s="244">
        <v>46.600000000000001</v>
      </c>
      <c r="I349" s="245"/>
      <c r="J349" s="245"/>
      <c r="K349" s="240"/>
      <c r="L349" s="240"/>
      <c r="M349" s="246"/>
      <c r="N349" s="247"/>
      <c r="O349" s="248"/>
      <c r="P349" s="248"/>
      <c r="Q349" s="248"/>
      <c r="R349" s="248"/>
      <c r="S349" s="248"/>
      <c r="T349" s="248"/>
      <c r="U349" s="248"/>
      <c r="V349" s="248"/>
      <c r="W349" s="248"/>
      <c r="X349" s="249"/>
      <c r="Y349" s="13"/>
      <c r="Z349" s="13"/>
      <c r="AA349" s="13"/>
      <c r="AB349" s="13"/>
      <c r="AC349" s="13"/>
      <c r="AD349" s="13"/>
      <c r="AE349" s="13"/>
      <c r="AT349" s="250" t="s">
        <v>178</v>
      </c>
      <c r="AU349" s="250" t="s">
        <v>88</v>
      </c>
      <c r="AV349" s="13" t="s">
        <v>88</v>
      </c>
      <c r="AW349" s="13" t="s">
        <v>5</v>
      </c>
      <c r="AX349" s="13" t="s">
        <v>75</v>
      </c>
      <c r="AY349" s="250" t="s">
        <v>167</v>
      </c>
    </row>
    <row r="350" s="15" customFormat="1">
      <c r="A350" s="15"/>
      <c r="B350" s="261"/>
      <c r="C350" s="262"/>
      <c r="D350" s="241" t="s">
        <v>178</v>
      </c>
      <c r="E350" s="263" t="s">
        <v>20</v>
      </c>
      <c r="F350" s="264" t="s">
        <v>239</v>
      </c>
      <c r="G350" s="262"/>
      <c r="H350" s="265">
        <v>1542.75</v>
      </c>
      <c r="I350" s="266"/>
      <c r="J350" s="266"/>
      <c r="K350" s="262"/>
      <c r="L350" s="262"/>
      <c r="M350" s="267"/>
      <c r="N350" s="268"/>
      <c r="O350" s="269"/>
      <c r="P350" s="269"/>
      <c r="Q350" s="269"/>
      <c r="R350" s="269"/>
      <c r="S350" s="269"/>
      <c r="T350" s="269"/>
      <c r="U350" s="269"/>
      <c r="V350" s="269"/>
      <c r="W350" s="269"/>
      <c r="X350" s="270"/>
      <c r="Y350" s="15"/>
      <c r="Z350" s="15"/>
      <c r="AA350" s="15"/>
      <c r="AB350" s="15"/>
      <c r="AC350" s="15"/>
      <c r="AD350" s="15"/>
      <c r="AE350" s="15"/>
      <c r="AT350" s="271" t="s">
        <v>178</v>
      </c>
      <c r="AU350" s="271" t="s">
        <v>88</v>
      </c>
      <c r="AV350" s="15" t="s">
        <v>174</v>
      </c>
      <c r="AW350" s="15" t="s">
        <v>5</v>
      </c>
      <c r="AX350" s="15" t="s">
        <v>82</v>
      </c>
      <c r="AY350" s="271" t="s">
        <v>167</v>
      </c>
    </row>
    <row r="351" s="2" customFormat="1" ht="24.15" customHeight="1">
      <c r="A351" s="39"/>
      <c r="B351" s="40"/>
      <c r="C351" s="220" t="s">
        <v>591</v>
      </c>
      <c r="D351" s="220" t="s">
        <v>169</v>
      </c>
      <c r="E351" s="221" t="s">
        <v>592</v>
      </c>
      <c r="F351" s="222" t="s">
        <v>593</v>
      </c>
      <c r="G351" s="223" t="s">
        <v>172</v>
      </c>
      <c r="H351" s="224">
        <v>36</v>
      </c>
      <c r="I351" s="225"/>
      <c r="J351" s="225"/>
      <c r="K351" s="226">
        <f>ROUND(P351*H351,2)</f>
        <v>0</v>
      </c>
      <c r="L351" s="222" t="s">
        <v>173</v>
      </c>
      <c r="M351" s="45"/>
      <c r="N351" s="227" t="s">
        <v>20</v>
      </c>
      <c r="O351" s="228" t="s">
        <v>44</v>
      </c>
      <c r="P351" s="229">
        <f>I351+J351</f>
        <v>0</v>
      </c>
      <c r="Q351" s="229">
        <f>ROUND(I351*H351,2)</f>
        <v>0</v>
      </c>
      <c r="R351" s="229">
        <f>ROUND(J351*H351,2)</f>
        <v>0</v>
      </c>
      <c r="S351" s="85"/>
      <c r="T351" s="230">
        <f>S351*H351</f>
        <v>0</v>
      </c>
      <c r="U351" s="230">
        <v>0</v>
      </c>
      <c r="V351" s="230">
        <f>U351*H351</f>
        <v>0</v>
      </c>
      <c r="W351" s="230">
        <v>0</v>
      </c>
      <c r="X351" s="231">
        <f>W351*H351</f>
        <v>0</v>
      </c>
      <c r="Y351" s="39"/>
      <c r="Z351" s="39"/>
      <c r="AA351" s="39"/>
      <c r="AB351" s="39"/>
      <c r="AC351" s="39"/>
      <c r="AD351" s="39"/>
      <c r="AE351" s="39"/>
      <c r="AR351" s="232" t="s">
        <v>174</v>
      </c>
      <c r="AT351" s="232" t="s">
        <v>169</v>
      </c>
      <c r="AU351" s="232" t="s">
        <v>88</v>
      </c>
      <c r="AY351" s="18" t="s">
        <v>167</v>
      </c>
      <c r="BE351" s="233">
        <f>IF(O351="základní",K351,0)</f>
        <v>0</v>
      </c>
      <c r="BF351" s="233">
        <f>IF(O351="snížená",K351,0)</f>
        <v>0</v>
      </c>
      <c r="BG351" s="233">
        <f>IF(O351="zákl. přenesená",K351,0)</f>
        <v>0</v>
      </c>
      <c r="BH351" s="233">
        <f>IF(O351="sníž. přenesená",K351,0)</f>
        <v>0</v>
      </c>
      <c r="BI351" s="233">
        <f>IF(O351="nulová",K351,0)</f>
        <v>0</v>
      </c>
      <c r="BJ351" s="18" t="s">
        <v>82</v>
      </c>
      <c r="BK351" s="233">
        <f>ROUND(P351*H351,2)</f>
        <v>0</v>
      </c>
      <c r="BL351" s="18" t="s">
        <v>174</v>
      </c>
      <c r="BM351" s="232" t="s">
        <v>594</v>
      </c>
    </row>
    <row r="352" s="2" customFormat="1">
      <c r="A352" s="39"/>
      <c r="B352" s="40"/>
      <c r="C352" s="41"/>
      <c r="D352" s="234" t="s">
        <v>176</v>
      </c>
      <c r="E352" s="41"/>
      <c r="F352" s="235" t="s">
        <v>595</v>
      </c>
      <c r="G352" s="41"/>
      <c r="H352" s="41"/>
      <c r="I352" s="236"/>
      <c r="J352" s="236"/>
      <c r="K352" s="41"/>
      <c r="L352" s="41"/>
      <c r="M352" s="45"/>
      <c r="N352" s="237"/>
      <c r="O352" s="238"/>
      <c r="P352" s="85"/>
      <c r="Q352" s="85"/>
      <c r="R352" s="85"/>
      <c r="S352" s="85"/>
      <c r="T352" s="85"/>
      <c r="U352" s="85"/>
      <c r="V352" s="85"/>
      <c r="W352" s="85"/>
      <c r="X352" s="86"/>
      <c r="Y352" s="39"/>
      <c r="Z352" s="39"/>
      <c r="AA352" s="39"/>
      <c r="AB352" s="39"/>
      <c r="AC352" s="39"/>
      <c r="AD352" s="39"/>
      <c r="AE352" s="39"/>
      <c r="AT352" s="18" t="s">
        <v>176</v>
      </c>
      <c r="AU352" s="18" t="s">
        <v>88</v>
      </c>
    </row>
    <row r="353" s="14" customFormat="1">
      <c r="A353" s="14"/>
      <c r="B353" s="251"/>
      <c r="C353" s="252"/>
      <c r="D353" s="241" t="s">
        <v>178</v>
      </c>
      <c r="E353" s="253" t="s">
        <v>20</v>
      </c>
      <c r="F353" s="254" t="s">
        <v>596</v>
      </c>
      <c r="G353" s="252"/>
      <c r="H353" s="253" t="s">
        <v>20</v>
      </c>
      <c r="I353" s="255"/>
      <c r="J353" s="255"/>
      <c r="K353" s="252"/>
      <c r="L353" s="252"/>
      <c r="M353" s="256"/>
      <c r="N353" s="257"/>
      <c r="O353" s="258"/>
      <c r="P353" s="258"/>
      <c r="Q353" s="258"/>
      <c r="R353" s="258"/>
      <c r="S353" s="258"/>
      <c r="T353" s="258"/>
      <c r="U353" s="258"/>
      <c r="V353" s="258"/>
      <c r="W353" s="258"/>
      <c r="X353" s="259"/>
      <c r="Y353" s="14"/>
      <c r="Z353" s="14"/>
      <c r="AA353" s="14"/>
      <c r="AB353" s="14"/>
      <c r="AC353" s="14"/>
      <c r="AD353" s="14"/>
      <c r="AE353" s="14"/>
      <c r="AT353" s="260" t="s">
        <v>178</v>
      </c>
      <c r="AU353" s="260" t="s">
        <v>88</v>
      </c>
      <c r="AV353" s="14" t="s">
        <v>82</v>
      </c>
      <c r="AW353" s="14" t="s">
        <v>5</v>
      </c>
      <c r="AX353" s="14" t="s">
        <v>75</v>
      </c>
      <c r="AY353" s="260" t="s">
        <v>167</v>
      </c>
    </row>
    <row r="354" s="13" customFormat="1">
      <c r="A354" s="13"/>
      <c r="B354" s="239"/>
      <c r="C354" s="240"/>
      <c r="D354" s="241" t="s">
        <v>178</v>
      </c>
      <c r="E354" s="242" t="s">
        <v>20</v>
      </c>
      <c r="F354" s="243" t="s">
        <v>597</v>
      </c>
      <c r="G354" s="240"/>
      <c r="H354" s="244">
        <v>36</v>
      </c>
      <c r="I354" s="245"/>
      <c r="J354" s="245"/>
      <c r="K354" s="240"/>
      <c r="L354" s="240"/>
      <c r="M354" s="246"/>
      <c r="N354" s="247"/>
      <c r="O354" s="248"/>
      <c r="P354" s="248"/>
      <c r="Q354" s="248"/>
      <c r="R354" s="248"/>
      <c r="S354" s="248"/>
      <c r="T354" s="248"/>
      <c r="U354" s="248"/>
      <c r="V354" s="248"/>
      <c r="W354" s="248"/>
      <c r="X354" s="249"/>
      <c r="Y354" s="13"/>
      <c r="Z354" s="13"/>
      <c r="AA354" s="13"/>
      <c r="AB354" s="13"/>
      <c r="AC354" s="13"/>
      <c r="AD354" s="13"/>
      <c r="AE354" s="13"/>
      <c r="AT354" s="250" t="s">
        <v>178</v>
      </c>
      <c r="AU354" s="250" t="s">
        <v>88</v>
      </c>
      <c r="AV354" s="13" t="s">
        <v>88</v>
      </c>
      <c r="AW354" s="13" t="s">
        <v>5</v>
      </c>
      <c r="AX354" s="13" t="s">
        <v>82</v>
      </c>
      <c r="AY354" s="250" t="s">
        <v>167</v>
      </c>
    </row>
    <row r="355" s="12" customFormat="1" ht="22.8" customHeight="1">
      <c r="A355" s="12"/>
      <c r="B355" s="203"/>
      <c r="C355" s="204"/>
      <c r="D355" s="205" t="s">
        <v>74</v>
      </c>
      <c r="E355" s="218" t="s">
        <v>598</v>
      </c>
      <c r="F355" s="218" t="s">
        <v>599</v>
      </c>
      <c r="G355" s="204"/>
      <c r="H355" s="204"/>
      <c r="I355" s="207"/>
      <c r="J355" s="207"/>
      <c r="K355" s="219">
        <f>BK355</f>
        <v>0</v>
      </c>
      <c r="L355" s="204"/>
      <c r="M355" s="209"/>
      <c r="N355" s="210"/>
      <c r="O355" s="211"/>
      <c r="P355" s="211"/>
      <c r="Q355" s="212">
        <f>SUM(Q356:Q363)</f>
        <v>0</v>
      </c>
      <c r="R355" s="212">
        <f>SUM(R356:R363)</f>
        <v>0</v>
      </c>
      <c r="S355" s="211"/>
      <c r="T355" s="213">
        <f>SUM(T356:T363)</f>
        <v>0</v>
      </c>
      <c r="U355" s="211"/>
      <c r="V355" s="213">
        <f>SUM(V356:V363)</f>
        <v>0</v>
      </c>
      <c r="W355" s="211"/>
      <c r="X355" s="214">
        <f>SUM(X356:X363)</f>
        <v>0</v>
      </c>
      <c r="Y355" s="12"/>
      <c r="Z355" s="12"/>
      <c r="AA355" s="12"/>
      <c r="AB355" s="12"/>
      <c r="AC355" s="12"/>
      <c r="AD355" s="12"/>
      <c r="AE355" s="12"/>
      <c r="AR355" s="215" t="s">
        <v>82</v>
      </c>
      <c r="AT355" s="216" t="s">
        <v>74</v>
      </c>
      <c r="AU355" s="216" t="s">
        <v>82</v>
      </c>
      <c r="AY355" s="215" t="s">
        <v>167</v>
      </c>
      <c r="BK355" s="217">
        <f>SUM(BK356:BK363)</f>
        <v>0</v>
      </c>
    </row>
    <row r="356" s="2" customFormat="1" ht="24.15" customHeight="1">
      <c r="A356" s="39"/>
      <c r="B356" s="40"/>
      <c r="C356" s="220" t="s">
        <v>600</v>
      </c>
      <c r="D356" s="220" t="s">
        <v>169</v>
      </c>
      <c r="E356" s="221" t="s">
        <v>601</v>
      </c>
      <c r="F356" s="222" t="s">
        <v>602</v>
      </c>
      <c r="G356" s="223" t="s">
        <v>249</v>
      </c>
      <c r="H356" s="224">
        <v>7.3799999999999999</v>
      </c>
      <c r="I356" s="225"/>
      <c r="J356" s="225"/>
      <c r="K356" s="226">
        <f>ROUND(P356*H356,2)</f>
        <v>0</v>
      </c>
      <c r="L356" s="222" t="s">
        <v>173</v>
      </c>
      <c r="M356" s="45"/>
      <c r="N356" s="227" t="s">
        <v>20</v>
      </c>
      <c r="O356" s="228" t="s">
        <v>44</v>
      </c>
      <c r="P356" s="229">
        <f>I356+J356</f>
        <v>0</v>
      </c>
      <c r="Q356" s="229">
        <f>ROUND(I356*H356,2)</f>
        <v>0</v>
      </c>
      <c r="R356" s="229">
        <f>ROUND(J356*H356,2)</f>
        <v>0</v>
      </c>
      <c r="S356" s="85"/>
      <c r="T356" s="230">
        <f>S356*H356</f>
        <v>0</v>
      </c>
      <c r="U356" s="230">
        <v>0</v>
      </c>
      <c r="V356" s="230">
        <f>U356*H356</f>
        <v>0</v>
      </c>
      <c r="W356" s="230">
        <v>0</v>
      </c>
      <c r="X356" s="231">
        <f>W356*H356</f>
        <v>0</v>
      </c>
      <c r="Y356" s="39"/>
      <c r="Z356" s="39"/>
      <c r="AA356" s="39"/>
      <c r="AB356" s="39"/>
      <c r="AC356" s="39"/>
      <c r="AD356" s="39"/>
      <c r="AE356" s="39"/>
      <c r="AR356" s="232" t="s">
        <v>174</v>
      </c>
      <c r="AT356" s="232" t="s">
        <v>169</v>
      </c>
      <c r="AU356" s="232" t="s">
        <v>88</v>
      </c>
      <c r="AY356" s="18" t="s">
        <v>167</v>
      </c>
      <c r="BE356" s="233">
        <f>IF(O356="základní",K356,0)</f>
        <v>0</v>
      </c>
      <c r="BF356" s="233">
        <f>IF(O356="snížená",K356,0)</f>
        <v>0</v>
      </c>
      <c r="BG356" s="233">
        <f>IF(O356="zákl. přenesená",K356,0)</f>
        <v>0</v>
      </c>
      <c r="BH356" s="233">
        <f>IF(O356="sníž. přenesená",K356,0)</f>
        <v>0</v>
      </c>
      <c r="BI356" s="233">
        <f>IF(O356="nulová",K356,0)</f>
        <v>0</v>
      </c>
      <c r="BJ356" s="18" t="s">
        <v>82</v>
      </c>
      <c r="BK356" s="233">
        <f>ROUND(P356*H356,2)</f>
        <v>0</v>
      </c>
      <c r="BL356" s="18" t="s">
        <v>174</v>
      </c>
      <c r="BM356" s="232" t="s">
        <v>603</v>
      </c>
    </row>
    <row r="357" s="2" customFormat="1">
      <c r="A357" s="39"/>
      <c r="B357" s="40"/>
      <c r="C357" s="41"/>
      <c r="D357" s="234" t="s">
        <v>176</v>
      </c>
      <c r="E357" s="41"/>
      <c r="F357" s="235" t="s">
        <v>604</v>
      </c>
      <c r="G357" s="41"/>
      <c r="H357" s="41"/>
      <c r="I357" s="236"/>
      <c r="J357" s="236"/>
      <c r="K357" s="41"/>
      <c r="L357" s="41"/>
      <c r="M357" s="45"/>
      <c r="N357" s="237"/>
      <c r="O357" s="238"/>
      <c r="P357" s="85"/>
      <c r="Q357" s="85"/>
      <c r="R357" s="85"/>
      <c r="S357" s="85"/>
      <c r="T357" s="85"/>
      <c r="U357" s="85"/>
      <c r="V357" s="85"/>
      <c r="W357" s="85"/>
      <c r="X357" s="86"/>
      <c r="Y357" s="39"/>
      <c r="Z357" s="39"/>
      <c r="AA357" s="39"/>
      <c r="AB357" s="39"/>
      <c r="AC357" s="39"/>
      <c r="AD357" s="39"/>
      <c r="AE357" s="39"/>
      <c r="AT357" s="18" t="s">
        <v>176</v>
      </c>
      <c r="AU357" s="18" t="s">
        <v>88</v>
      </c>
    </row>
    <row r="358" s="14" customFormat="1">
      <c r="A358" s="14"/>
      <c r="B358" s="251"/>
      <c r="C358" s="252"/>
      <c r="D358" s="241" t="s">
        <v>178</v>
      </c>
      <c r="E358" s="253" t="s">
        <v>20</v>
      </c>
      <c r="F358" s="254" t="s">
        <v>605</v>
      </c>
      <c r="G358" s="252"/>
      <c r="H358" s="253" t="s">
        <v>20</v>
      </c>
      <c r="I358" s="255"/>
      <c r="J358" s="255"/>
      <c r="K358" s="252"/>
      <c r="L358" s="252"/>
      <c r="M358" s="256"/>
      <c r="N358" s="257"/>
      <c r="O358" s="258"/>
      <c r="P358" s="258"/>
      <c r="Q358" s="258"/>
      <c r="R358" s="258"/>
      <c r="S358" s="258"/>
      <c r="T358" s="258"/>
      <c r="U358" s="258"/>
      <c r="V358" s="258"/>
      <c r="W358" s="258"/>
      <c r="X358" s="259"/>
      <c r="Y358" s="14"/>
      <c r="Z358" s="14"/>
      <c r="AA358" s="14"/>
      <c r="AB358" s="14"/>
      <c r="AC358" s="14"/>
      <c r="AD358" s="14"/>
      <c r="AE358" s="14"/>
      <c r="AT358" s="260" t="s">
        <v>178</v>
      </c>
      <c r="AU358" s="260" t="s">
        <v>88</v>
      </c>
      <c r="AV358" s="14" t="s">
        <v>82</v>
      </c>
      <c r="AW358" s="14" t="s">
        <v>5</v>
      </c>
      <c r="AX358" s="14" t="s">
        <v>75</v>
      </c>
      <c r="AY358" s="260" t="s">
        <v>167</v>
      </c>
    </row>
    <row r="359" s="13" customFormat="1">
      <c r="A359" s="13"/>
      <c r="B359" s="239"/>
      <c r="C359" s="240"/>
      <c r="D359" s="241" t="s">
        <v>178</v>
      </c>
      <c r="E359" s="242" t="s">
        <v>20</v>
      </c>
      <c r="F359" s="243" t="s">
        <v>606</v>
      </c>
      <c r="G359" s="240"/>
      <c r="H359" s="244">
        <v>7.3799999999999999</v>
      </c>
      <c r="I359" s="245"/>
      <c r="J359" s="245"/>
      <c r="K359" s="240"/>
      <c r="L359" s="240"/>
      <c r="M359" s="246"/>
      <c r="N359" s="247"/>
      <c r="O359" s="248"/>
      <c r="P359" s="248"/>
      <c r="Q359" s="248"/>
      <c r="R359" s="248"/>
      <c r="S359" s="248"/>
      <c r="T359" s="248"/>
      <c r="U359" s="248"/>
      <c r="V359" s="248"/>
      <c r="W359" s="248"/>
      <c r="X359" s="249"/>
      <c r="Y359" s="13"/>
      <c r="Z359" s="13"/>
      <c r="AA359" s="13"/>
      <c r="AB359" s="13"/>
      <c r="AC359" s="13"/>
      <c r="AD359" s="13"/>
      <c r="AE359" s="13"/>
      <c r="AT359" s="250" t="s">
        <v>178</v>
      </c>
      <c r="AU359" s="250" t="s">
        <v>88</v>
      </c>
      <c r="AV359" s="13" t="s">
        <v>88</v>
      </c>
      <c r="AW359" s="13" t="s">
        <v>5</v>
      </c>
      <c r="AX359" s="13" t="s">
        <v>82</v>
      </c>
      <c r="AY359" s="250" t="s">
        <v>167</v>
      </c>
    </row>
    <row r="360" s="2" customFormat="1" ht="24.15" customHeight="1">
      <c r="A360" s="39"/>
      <c r="B360" s="40"/>
      <c r="C360" s="220" t="s">
        <v>607</v>
      </c>
      <c r="D360" s="220" t="s">
        <v>169</v>
      </c>
      <c r="E360" s="221" t="s">
        <v>608</v>
      </c>
      <c r="F360" s="222" t="s">
        <v>609</v>
      </c>
      <c r="G360" s="223" t="s">
        <v>249</v>
      </c>
      <c r="H360" s="224">
        <v>7.3799999999999999</v>
      </c>
      <c r="I360" s="225"/>
      <c r="J360" s="225"/>
      <c r="K360" s="226">
        <f>ROUND(P360*H360,2)</f>
        <v>0</v>
      </c>
      <c r="L360" s="222" t="s">
        <v>173</v>
      </c>
      <c r="M360" s="45"/>
      <c r="N360" s="227" t="s">
        <v>20</v>
      </c>
      <c r="O360" s="228" t="s">
        <v>44</v>
      </c>
      <c r="P360" s="229">
        <f>I360+J360</f>
        <v>0</v>
      </c>
      <c r="Q360" s="229">
        <f>ROUND(I360*H360,2)</f>
        <v>0</v>
      </c>
      <c r="R360" s="229">
        <f>ROUND(J360*H360,2)</f>
        <v>0</v>
      </c>
      <c r="S360" s="85"/>
      <c r="T360" s="230">
        <f>S360*H360</f>
        <v>0</v>
      </c>
      <c r="U360" s="230">
        <v>0</v>
      </c>
      <c r="V360" s="230">
        <f>U360*H360</f>
        <v>0</v>
      </c>
      <c r="W360" s="230">
        <v>0</v>
      </c>
      <c r="X360" s="231">
        <f>W360*H360</f>
        <v>0</v>
      </c>
      <c r="Y360" s="39"/>
      <c r="Z360" s="39"/>
      <c r="AA360" s="39"/>
      <c r="AB360" s="39"/>
      <c r="AC360" s="39"/>
      <c r="AD360" s="39"/>
      <c r="AE360" s="39"/>
      <c r="AR360" s="232" t="s">
        <v>174</v>
      </c>
      <c r="AT360" s="232" t="s">
        <v>169</v>
      </c>
      <c r="AU360" s="232" t="s">
        <v>88</v>
      </c>
      <c r="AY360" s="18" t="s">
        <v>167</v>
      </c>
      <c r="BE360" s="233">
        <f>IF(O360="základní",K360,0)</f>
        <v>0</v>
      </c>
      <c r="BF360" s="233">
        <f>IF(O360="snížená",K360,0)</f>
        <v>0</v>
      </c>
      <c r="BG360" s="233">
        <f>IF(O360="zákl. přenesená",K360,0)</f>
        <v>0</v>
      </c>
      <c r="BH360" s="233">
        <f>IF(O360="sníž. přenesená",K360,0)</f>
        <v>0</v>
      </c>
      <c r="BI360" s="233">
        <f>IF(O360="nulová",K360,0)</f>
        <v>0</v>
      </c>
      <c r="BJ360" s="18" t="s">
        <v>82</v>
      </c>
      <c r="BK360" s="233">
        <f>ROUND(P360*H360,2)</f>
        <v>0</v>
      </c>
      <c r="BL360" s="18" t="s">
        <v>174</v>
      </c>
      <c r="BM360" s="232" t="s">
        <v>610</v>
      </c>
    </row>
    <row r="361" s="2" customFormat="1">
      <c r="A361" s="39"/>
      <c r="B361" s="40"/>
      <c r="C361" s="41"/>
      <c r="D361" s="234" t="s">
        <v>176</v>
      </c>
      <c r="E361" s="41"/>
      <c r="F361" s="235" t="s">
        <v>611</v>
      </c>
      <c r="G361" s="41"/>
      <c r="H361" s="41"/>
      <c r="I361" s="236"/>
      <c r="J361" s="236"/>
      <c r="K361" s="41"/>
      <c r="L361" s="41"/>
      <c r="M361" s="45"/>
      <c r="N361" s="237"/>
      <c r="O361" s="238"/>
      <c r="P361" s="85"/>
      <c r="Q361" s="85"/>
      <c r="R361" s="85"/>
      <c r="S361" s="85"/>
      <c r="T361" s="85"/>
      <c r="U361" s="85"/>
      <c r="V361" s="85"/>
      <c r="W361" s="85"/>
      <c r="X361" s="86"/>
      <c r="Y361" s="39"/>
      <c r="Z361" s="39"/>
      <c r="AA361" s="39"/>
      <c r="AB361" s="39"/>
      <c r="AC361" s="39"/>
      <c r="AD361" s="39"/>
      <c r="AE361" s="39"/>
      <c r="AT361" s="18" t="s">
        <v>176</v>
      </c>
      <c r="AU361" s="18" t="s">
        <v>88</v>
      </c>
    </row>
    <row r="362" s="14" customFormat="1">
      <c r="A362" s="14"/>
      <c r="B362" s="251"/>
      <c r="C362" s="252"/>
      <c r="D362" s="241" t="s">
        <v>178</v>
      </c>
      <c r="E362" s="253" t="s">
        <v>20</v>
      </c>
      <c r="F362" s="254" t="s">
        <v>605</v>
      </c>
      <c r="G362" s="252"/>
      <c r="H362" s="253" t="s">
        <v>20</v>
      </c>
      <c r="I362" s="255"/>
      <c r="J362" s="255"/>
      <c r="K362" s="252"/>
      <c r="L362" s="252"/>
      <c r="M362" s="256"/>
      <c r="N362" s="257"/>
      <c r="O362" s="258"/>
      <c r="P362" s="258"/>
      <c r="Q362" s="258"/>
      <c r="R362" s="258"/>
      <c r="S362" s="258"/>
      <c r="T362" s="258"/>
      <c r="U362" s="258"/>
      <c r="V362" s="258"/>
      <c r="W362" s="258"/>
      <c r="X362" s="259"/>
      <c r="Y362" s="14"/>
      <c r="Z362" s="14"/>
      <c r="AA362" s="14"/>
      <c r="AB362" s="14"/>
      <c r="AC362" s="14"/>
      <c r="AD362" s="14"/>
      <c r="AE362" s="14"/>
      <c r="AT362" s="260" t="s">
        <v>178</v>
      </c>
      <c r="AU362" s="260" t="s">
        <v>88</v>
      </c>
      <c r="AV362" s="14" t="s">
        <v>82</v>
      </c>
      <c r="AW362" s="14" t="s">
        <v>5</v>
      </c>
      <c r="AX362" s="14" t="s">
        <v>75</v>
      </c>
      <c r="AY362" s="260" t="s">
        <v>167</v>
      </c>
    </row>
    <row r="363" s="13" customFormat="1">
      <c r="A363" s="13"/>
      <c r="B363" s="239"/>
      <c r="C363" s="240"/>
      <c r="D363" s="241" t="s">
        <v>178</v>
      </c>
      <c r="E363" s="242" t="s">
        <v>20</v>
      </c>
      <c r="F363" s="243" t="s">
        <v>612</v>
      </c>
      <c r="G363" s="240"/>
      <c r="H363" s="244">
        <v>7.3799999999999999</v>
      </c>
      <c r="I363" s="245"/>
      <c r="J363" s="245"/>
      <c r="K363" s="240"/>
      <c r="L363" s="240"/>
      <c r="M363" s="246"/>
      <c r="N363" s="247"/>
      <c r="O363" s="248"/>
      <c r="P363" s="248"/>
      <c r="Q363" s="248"/>
      <c r="R363" s="248"/>
      <c r="S363" s="248"/>
      <c r="T363" s="248"/>
      <c r="U363" s="248"/>
      <c r="V363" s="248"/>
      <c r="W363" s="248"/>
      <c r="X363" s="249"/>
      <c r="Y363" s="13"/>
      <c r="Z363" s="13"/>
      <c r="AA363" s="13"/>
      <c r="AB363" s="13"/>
      <c r="AC363" s="13"/>
      <c r="AD363" s="13"/>
      <c r="AE363" s="13"/>
      <c r="AT363" s="250" t="s">
        <v>178</v>
      </c>
      <c r="AU363" s="250" t="s">
        <v>88</v>
      </c>
      <c r="AV363" s="13" t="s">
        <v>88</v>
      </c>
      <c r="AW363" s="13" t="s">
        <v>5</v>
      </c>
      <c r="AX363" s="13" t="s">
        <v>82</v>
      </c>
      <c r="AY363" s="250" t="s">
        <v>167</v>
      </c>
    </row>
    <row r="364" s="12" customFormat="1" ht="22.8" customHeight="1">
      <c r="A364" s="12"/>
      <c r="B364" s="203"/>
      <c r="C364" s="204"/>
      <c r="D364" s="205" t="s">
        <v>74</v>
      </c>
      <c r="E364" s="218" t="s">
        <v>613</v>
      </c>
      <c r="F364" s="218" t="s">
        <v>614</v>
      </c>
      <c r="G364" s="204"/>
      <c r="H364" s="204"/>
      <c r="I364" s="207"/>
      <c r="J364" s="207"/>
      <c r="K364" s="219">
        <f>BK364</f>
        <v>0</v>
      </c>
      <c r="L364" s="204"/>
      <c r="M364" s="209"/>
      <c r="N364" s="210"/>
      <c r="O364" s="211"/>
      <c r="P364" s="211"/>
      <c r="Q364" s="212">
        <f>SUM(Q365:Q366)</f>
        <v>0</v>
      </c>
      <c r="R364" s="212">
        <f>SUM(R365:R366)</f>
        <v>0</v>
      </c>
      <c r="S364" s="211"/>
      <c r="T364" s="213">
        <f>SUM(T365:T366)</f>
        <v>0</v>
      </c>
      <c r="U364" s="211"/>
      <c r="V364" s="213">
        <f>SUM(V365:V366)</f>
        <v>0</v>
      </c>
      <c r="W364" s="211"/>
      <c r="X364" s="214">
        <f>SUM(X365:X366)</f>
        <v>0</v>
      </c>
      <c r="Y364" s="12"/>
      <c r="Z364" s="12"/>
      <c r="AA364" s="12"/>
      <c r="AB364" s="12"/>
      <c r="AC364" s="12"/>
      <c r="AD364" s="12"/>
      <c r="AE364" s="12"/>
      <c r="AR364" s="215" t="s">
        <v>82</v>
      </c>
      <c r="AT364" s="216" t="s">
        <v>74</v>
      </c>
      <c r="AU364" s="216" t="s">
        <v>82</v>
      </c>
      <c r="AY364" s="215" t="s">
        <v>167</v>
      </c>
      <c r="BK364" s="217">
        <f>SUM(BK365:BK366)</f>
        <v>0</v>
      </c>
    </row>
    <row r="365" s="2" customFormat="1">
      <c r="A365" s="39"/>
      <c r="B365" s="40"/>
      <c r="C365" s="220" t="s">
        <v>615</v>
      </c>
      <c r="D365" s="220" t="s">
        <v>169</v>
      </c>
      <c r="E365" s="221" t="s">
        <v>616</v>
      </c>
      <c r="F365" s="222" t="s">
        <v>617</v>
      </c>
      <c r="G365" s="223" t="s">
        <v>249</v>
      </c>
      <c r="H365" s="224">
        <v>1504.5419999999999</v>
      </c>
      <c r="I365" s="225"/>
      <c r="J365" s="225"/>
      <c r="K365" s="226">
        <f>ROUND(P365*H365,2)</f>
        <v>0</v>
      </c>
      <c r="L365" s="222" t="s">
        <v>173</v>
      </c>
      <c r="M365" s="45"/>
      <c r="N365" s="227" t="s">
        <v>20</v>
      </c>
      <c r="O365" s="228" t="s">
        <v>44</v>
      </c>
      <c r="P365" s="229">
        <f>I365+J365</f>
        <v>0</v>
      </c>
      <c r="Q365" s="229">
        <f>ROUND(I365*H365,2)</f>
        <v>0</v>
      </c>
      <c r="R365" s="229">
        <f>ROUND(J365*H365,2)</f>
        <v>0</v>
      </c>
      <c r="S365" s="85"/>
      <c r="T365" s="230">
        <f>S365*H365</f>
        <v>0</v>
      </c>
      <c r="U365" s="230">
        <v>0</v>
      </c>
      <c r="V365" s="230">
        <f>U365*H365</f>
        <v>0</v>
      </c>
      <c r="W365" s="230">
        <v>0</v>
      </c>
      <c r="X365" s="231">
        <f>W365*H365</f>
        <v>0</v>
      </c>
      <c r="Y365" s="39"/>
      <c r="Z365" s="39"/>
      <c r="AA365" s="39"/>
      <c r="AB365" s="39"/>
      <c r="AC365" s="39"/>
      <c r="AD365" s="39"/>
      <c r="AE365" s="39"/>
      <c r="AR365" s="232" t="s">
        <v>174</v>
      </c>
      <c r="AT365" s="232" t="s">
        <v>169</v>
      </c>
      <c r="AU365" s="232" t="s">
        <v>88</v>
      </c>
      <c r="AY365" s="18" t="s">
        <v>167</v>
      </c>
      <c r="BE365" s="233">
        <f>IF(O365="základní",K365,0)</f>
        <v>0</v>
      </c>
      <c r="BF365" s="233">
        <f>IF(O365="snížená",K365,0)</f>
        <v>0</v>
      </c>
      <c r="BG365" s="233">
        <f>IF(O365="zákl. přenesená",K365,0)</f>
        <v>0</v>
      </c>
      <c r="BH365" s="233">
        <f>IF(O365="sníž. přenesená",K365,0)</f>
        <v>0</v>
      </c>
      <c r="BI365" s="233">
        <f>IF(O365="nulová",K365,0)</f>
        <v>0</v>
      </c>
      <c r="BJ365" s="18" t="s">
        <v>82</v>
      </c>
      <c r="BK365" s="233">
        <f>ROUND(P365*H365,2)</f>
        <v>0</v>
      </c>
      <c r="BL365" s="18" t="s">
        <v>174</v>
      </c>
      <c r="BM365" s="232" t="s">
        <v>618</v>
      </c>
    </row>
    <row r="366" s="2" customFormat="1">
      <c r="A366" s="39"/>
      <c r="B366" s="40"/>
      <c r="C366" s="41"/>
      <c r="D366" s="234" t="s">
        <v>176</v>
      </c>
      <c r="E366" s="41"/>
      <c r="F366" s="235" t="s">
        <v>619</v>
      </c>
      <c r="G366" s="41"/>
      <c r="H366" s="41"/>
      <c r="I366" s="236"/>
      <c r="J366" s="236"/>
      <c r="K366" s="41"/>
      <c r="L366" s="41"/>
      <c r="M366" s="45"/>
      <c r="N366" s="237"/>
      <c r="O366" s="238"/>
      <c r="P366" s="85"/>
      <c r="Q366" s="85"/>
      <c r="R366" s="85"/>
      <c r="S366" s="85"/>
      <c r="T366" s="85"/>
      <c r="U366" s="85"/>
      <c r="V366" s="85"/>
      <c r="W366" s="85"/>
      <c r="X366" s="86"/>
      <c r="Y366" s="39"/>
      <c r="Z366" s="39"/>
      <c r="AA366" s="39"/>
      <c r="AB366" s="39"/>
      <c r="AC366" s="39"/>
      <c r="AD366" s="39"/>
      <c r="AE366" s="39"/>
      <c r="AT366" s="18" t="s">
        <v>176</v>
      </c>
      <c r="AU366" s="18" t="s">
        <v>88</v>
      </c>
    </row>
    <row r="367" s="12" customFormat="1" ht="25.92" customHeight="1">
      <c r="A367" s="12"/>
      <c r="B367" s="203"/>
      <c r="C367" s="204"/>
      <c r="D367" s="205" t="s">
        <v>74</v>
      </c>
      <c r="E367" s="206" t="s">
        <v>620</v>
      </c>
      <c r="F367" s="206" t="s">
        <v>621</v>
      </c>
      <c r="G367" s="204"/>
      <c r="H367" s="204"/>
      <c r="I367" s="207"/>
      <c r="J367" s="207"/>
      <c r="K367" s="208">
        <f>BK367</f>
        <v>0</v>
      </c>
      <c r="L367" s="204"/>
      <c r="M367" s="209"/>
      <c r="N367" s="210"/>
      <c r="O367" s="211"/>
      <c r="P367" s="211"/>
      <c r="Q367" s="212">
        <f>Q368+Q384+Q391</f>
        <v>0</v>
      </c>
      <c r="R367" s="212">
        <f>R368+R384+R391</f>
        <v>0</v>
      </c>
      <c r="S367" s="211"/>
      <c r="T367" s="213">
        <f>T368+T384+T391</f>
        <v>0</v>
      </c>
      <c r="U367" s="211"/>
      <c r="V367" s="213">
        <f>V368+V384+V391</f>
        <v>0</v>
      </c>
      <c r="W367" s="211"/>
      <c r="X367" s="214">
        <f>X368+X384+X391</f>
        <v>0</v>
      </c>
      <c r="Y367" s="12"/>
      <c r="Z367" s="12"/>
      <c r="AA367" s="12"/>
      <c r="AB367" s="12"/>
      <c r="AC367" s="12"/>
      <c r="AD367" s="12"/>
      <c r="AE367" s="12"/>
      <c r="AR367" s="215" t="s">
        <v>201</v>
      </c>
      <c r="AT367" s="216" t="s">
        <v>74</v>
      </c>
      <c r="AU367" s="216" t="s">
        <v>75</v>
      </c>
      <c r="AY367" s="215" t="s">
        <v>167</v>
      </c>
      <c r="BK367" s="217">
        <f>BK368+BK384+BK391</f>
        <v>0</v>
      </c>
    </row>
    <row r="368" s="12" customFormat="1" ht="22.8" customHeight="1">
      <c r="A368" s="12"/>
      <c r="B368" s="203"/>
      <c r="C368" s="204"/>
      <c r="D368" s="205" t="s">
        <v>74</v>
      </c>
      <c r="E368" s="218" t="s">
        <v>622</v>
      </c>
      <c r="F368" s="218" t="s">
        <v>623</v>
      </c>
      <c r="G368" s="204"/>
      <c r="H368" s="204"/>
      <c r="I368" s="207"/>
      <c r="J368" s="207"/>
      <c r="K368" s="219">
        <f>BK368</f>
        <v>0</v>
      </c>
      <c r="L368" s="204"/>
      <c r="M368" s="209"/>
      <c r="N368" s="210"/>
      <c r="O368" s="211"/>
      <c r="P368" s="211"/>
      <c r="Q368" s="212">
        <f>SUM(Q369:Q383)</f>
        <v>0</v>
      </c>
      <c r="R368" s="212">
        <f>SUM(R369:R383)</f>
        <v>0</v>
      </c>
      <c r="S368" s="211"/>
      <c r="T368" s="213">
        <f>SUM(T369:T383)</f>
        <v>0</v>
      </c>
      <c r="U368" s="211"/>
      <c r="V368" s="213">
        <f>SUM(V369:V383)</f>
        <v>0</v>
      </c>
      <c r="W368" s="211"/>
      <c r="X368" s="214">
        <f>SUM(X369:X383)</f>
        <v>0</v>
      </c>
      <c r="Y368" s="12"/>
      <c r="Z368" s="12"/>
      <c r="AA368" s="12"/>
      <c r="AB368" s="12"/>
      <c r="AC368" s="12"/>
      <c r="AD368" s="12"/>
      <c r="AE368" s="12"/>
      <c r="AR368" s="215" t="s">
        <v>201</v>
      </c>
      <c r="AT368" s="216" t="s">
        <v>74</v>
      </c>
      <c r="AU368" s="216" t="s">
        <v>82</v>
      </c>
      <c r="AY368" s="215" t="s">
        <v>167</v>
      </c>
      <c r="BK368" s="217">
        <f>SUM(BK369:BK383)</f>
        <v>0</v>
      </c>
    </row>
    <row r="369" s="2" customFormat="1" ht="24.15" customHeight="1">
      <c r="A369" s="39"/>
      <c r="B369" s="40"/>
      <c r="C369" s="220" t="s">
        <v>624</v>
      </c>
      <c r="D369" s="220" t="s">
        <v>169</v>
      </c>
      <c r="E369" s="221" t="s">
        <v>625</v>
      </c>
      <c r="F369" s="222" t="s">
        <v>626</v>
      </c>
      <c r="G369" s="223" t="s">
        <v>627</v>
      </c>
      <c r="H369" s="224">
        <v>1</v>
      </c>
      <c r="I369" s="225"/>
      <c r="J369" s="225"/>
      <c r="K369" s="226">
        <f>ROUND(P369*H369,2)</f>
        <v>0</v>
      </c>
      <c r="L369" s="222" t="s">
        <v>173</v>
      </c>
      <c r="M369" s="45"/>
      <c r="N369" s="227" t="s">
        <v>20</v>
      </c>
      <c r="O369" s="228" t="s">
        <v>44</v>
      </c>
      <c r="P369" s="229">
        <f>I369+J369</f>
        <v>0</v>
      </c>
      <c r="Q369" s="229">
        <f>ROUND(I369*H369,2)</f>
        <v>0</v>
      </c>
      <c r="R369" s="229">
        <f>ROUND(J369*H369,2)</f>
        <v>0</v>
      </c>
      <c r="S369" s="85"/>
      <c r="T369" s="230">
        <f>S369*H369</f>
        <v>0</v>
      </c>
      <c r="U369" s="230">
        <v>0</v>
      </c>
      <c r="V369" s="230">
        <f>U369*H369</f>
        <v>0</v>
      </c>
      <c r="W369" s="230">
        <v>0</v>
      </c>
      <c r="X369" s="231">
        <f>W369*H369</f>
        <v>0</v>
      </c>
      <c r="Y369" s="39"/>
      <c r="Z369" s="39"/>
      <c r="AA369" s="39"/>
      <c r="AB369" s="39"/>
      <c r="AC369" s="39"/>
      <c r="AD369" s="39"/>
      <c r="AE369" s="39"/>
      <c r="AR369" s="232" t="s">
        <v>628</v>
      </c>
      <c r="AT369" s="232" t="s">
        <v>169</v>
      </c>
      <c r="AU369" s="232" t="s">
        <v>88</v>
      </c>
      <c r="AY369" s="18" t="s">
        <v>167</v>
      </c>
      <c r="BE369" s="233">
        <f>IF(O369="základní",K369,0)</f>
        <v>0</v>
      </c>
      <c r="BF369" s="233">
        <f>IF(O369="snížená",K369,0)</f>
        <v>0</v>
      </c>
      <c r="BG369" s="233">
        <f>IF(O369="zákl. přenesená",K369,0)</f>
        <v>0</v>
      </c>
      <c r="BH369" s="233">
        <f>IF(O369="sníž. přenesená",K369,0)</f>
        <v>0</v>
      </c>
      <c r="BI369" s="233">
        <f>IF(O369="nulová",K369,0)</f>
        <v>0</v>
      </c>
      <c r="BJ369" s="18" t="s">
        <v>82</v>
      </c>
      <c r="BK369" s="233">
        <f>ROUND(P369*H369,2)</f>
        <v>0</v>
      </c>
      <c r="BL369" s="18" t="s">
        <v>628</v>
      </c>
      <c r="BM369" s="232" t="s">
        <v>629</v>
      </c>
    </row>
    <row r="370" s="2" customFormat="1">
      <c r="A370" s="39"/>
      <c r="B370" s="40"/>
      <c r="C370" s="41"/>
      <c r="D370" s="234" t="s">
        <v>176</v>
      </c>
      <c r="E370" s="41"/>
      <c r="F370" s="235" t="s">
        <v>630</v>
      </c>
      <c r="G370" s="41"/>
      <c r="H370" s="41"/>
      <c r="I370" s="236"/>
      <c r="J370" s="236"/>
      <c r="K370" s="41"/>
      <c r="L370" s="41"/>
      <c r="M370" s="45"/>
      <c r="N370" s="237"/>
      <c r="O370" s="238"/>
      <c r="P370" s="85"/>
      <c r="Q370" s="85"/>
      <c r="R370" s="85"/>
      <c r="S370" s="85"/>
      <c r="T370" s="85"/>
      <c r="U370" s="85"/>
      <c r="V370" s="85"/>
      <c r="W370" s="85"/>
      <c r="X370" s="86"/>
      <c r="Y370" s="39"/>
      <c r="Z370" s="39"/>
      <c r="AA370" s="39"/>
      <c r="AB370" s="39"/>
      <c r="AC370" s="39"/>
      <c r="AD370" s="39"/>
      <c r="AE370" s="39"/>
      <c r="AT370" s="18" t="s">
        <v>176</v>
      </c>
      <c r="AU370" s="18" t="s">
        <v>88</v>
      </c>
    </row>
    <row r="371" s="14" customFormat="1">
      <c r="A371" s="14"/>
      <c r="B371" s="251"/>
      <c r="C371" s="252"/>
      <c r="D371" s="241" t="s">
        <v>178</v>
      </c>
      <c r="E371" s="253" t="s">
        <v>20</v>
      </c>
      <c r="F371" s="254" t="s">
        <v>631</v>
      </c>
      <c r="G371" s="252"/>
      <c r="H371" s="253" t="s">
        <v>20</v>
      </c>
      <c r="I371" s="255"/>
      <c r="J371" s="255"/>
      <c r="K371" s="252"/>
      <c r="L371" s="252"/>
      <c r="M371" s="256"/>
      <c r="N371" s="257"/>
      <c r="O371" s="258"/>
      <c r="P371" s="258"/>
      <c r="Q371" s="258"/>
      <c r="R371" s="258"/>
      <c r="S371" s="258"/>
      <c r="T371" s="258"/>
      <c r="U371" s="258"/>
      <c r="V371" s="258"/>
      <c r="W371" s="258"/>
      <c r="X371" s="259"/>
      <c r="Y371" s="14"/>
      <c r="Z371" s="14"/>
      <c r="AA371" s="14"/>
      <c r="AB371" s="14"/>
      <c r="AC371" s="14"/>
      <c r="AD371" s="14"/>
      <c r="AE371" s="14"/>
      <c r="AT371" s="260" t="s">
        <v>178</v>
      </c>
      <c r="AU371" s="260" t="s">
        <v>88</v>
      </c>
      <c r="AV371" s="14" t="s">
        <v>82</v>
      </c>
      <c r="AW371" s="14" t="s">
        <v>5</v>
      </c>
      <c r="AX371" s="14" t="s">
        <v>75</v>
      </c>
      <c r="AY371" s="260" t="s">
        <v>167</v>
      </c>
    </row>
    <row r="372" s="13" customFormat="1">
      <c r="A372" s="13"/>
      <c r="B372" s="239"/>
      <c r="C372" s="240"/>
      <c r="D372" s="241" t="s">
        <v>178</v>
      </c>
      <c r="E372" s="242" t="s">
        <v>20</v>
      </c>
      <c r="F372" s="243" t="s">
        <v>632</v>
      </c>
      <c r="G372" s="240"/>
      <c r="H372" s="244">
        <v>1</v>
      </c>
      <c r="I372" s="245"/>
      <c r="J372" s="245"/>
      <c r="K372" s="240"/>
      <c r="L372" s="240"/>
      <c r="M372" s="246"/>
      <c r="N372" s="247"/>
      <c r="O372" s="248"/>
      <c r="P372" s="248"/>
      <c r="Q372" s="248"/>
      <c r="R372" s="248"/>
      <c r="S372" s="248"/>
      <c r="T372" s="248"/>
      <c r="U372" s="248"/>
      <c r="V372" s="248"/>
      <c r="W372" s="248"/>
      <c r="X372" s="249"/>
      <c r="Y372" s="13"/>
      <c r="Z372" s="13"/>
      <c r="AA372" s="13"/>
      <c r="AB372" s="13"/>
      <c r="AC372" s="13"/>
      <c r="AD372" s="13"/>
      <c r="AE372" s="13"/>
      <c r="AT372" s="250" t="s">
        <v>178</v>
      </c>
      <c r="AU372" s="250" t="s">
        <v>88</v>
      </c>
      <c r="AV372" s="13" t="s">
        <v>88</v>
      </c>
      <c r="AW372" s="13" t="s">
        <v>5</v>
      </c>
      <c r="AX372" s="13" t="s">
        <v>82</v>
      </c>
      <c r="AY372" s="250" t="s">
        <v>167</v>
      </c>
    </row>
    <row r="373" s="2" customFormat="1" ht="24.15" customHeight="1">
      <c r="A373" s="39"/>
      <c r="B373" s="40"/>
      <c r="C373" s="220" t="s">
        <v>633</v>
      </c>
      <c r="D373" s="220" t="s">
        <v>169</v>
      </c>
      <c r="E373" s="221" t="s">
        <v>634</v>
      </c>
      <c r="F373" s="222" t="s">
        <v>635</v>
      </c>
      <c r="G373" s="223" t="s">
        <v>627</v>
      </c>
      <c r="H373" s="224">
        <v>1</v>
      </c>
      <c r="I373" s="225"/>
      <c r="J373" s="225"/>
      <c r="K373" s="226">
        <f>ROUND(P373*H373,2)</f>
        <v>0</v>
      </c>
      <c r="L373" s="222" t="s">
        <v>173</v>
      </c>
      <c r="M373" s="45"/>
      <c r="N373" s="227" t="s">
        <v>20</v>
      </c>
      <c r="O373" s="228" t="s">
        <v>44</v>
      </c>
      <c r="P373" s="229">
        <f>I373+J373</f>
        <v>0</v>
      </c>
      <c r="Q373" s="229">
        <f>ROUND(I373*H373,2)</f>
        <v>0</v>
      </c>
      <c r="R373" s="229">
        <f>ROUND(J373*H373,2)</f>
        <v>0</v>
      </c>
      <c r="S373" s="85"/>
      <c r="T373" s="230">
        <f>S373*H373</f>
        <v>0</v>
      </c>
      <c r="U373" s="230">
        <v>0</v>
      </c>
      <c r="V373" s="230">
        <f>U373*H373</f>
        <v>0</v>
      </c>
      <c r="W373" s="230">
        <v>0</v>
      </c>
      <c r="X373" s="231">
        <f>W373*H373</f>
        <v>0</v>
      </c>
      <c r="Y373" s="39"/>
      <c r="Z373" s="39"/>
      <c r="AA373" s="39"/>
      <c r="AB373" s="39"/>
      <c r="AC373" s="39"/>
      <c r="AD373" s="39"/>
      <c r="AE373" s="39"/>
      <c r="AR373" s="232" t="s">
        <v>628</v>
      </c>
      <c r="AT373" s="232" t="s">
        <v>169</v>
      </c>
      <c r="AU373" s="232" t="s">
        <v>88</v>
      </c>
      <c r="AY373" s="18" t="s">
        <v>167</v>
      </c>
      <c r="BE373" s="233">
        <f>IF(O373="základní",K373,0)</f>
        <v>0</v>
      </c>
      <c r="BF373" s="233">
        <f>IF(O373="snížená",K373,0)</f>
        <v>0</v>
      </c>
      <c r="BG373" s="233">
        <f>IF(O373="zákl. přenesená",K373,0)</f>
        <v>0</v>
      </c>
      <c r="BH373" s="233">
        <f>IF(O373="sníž. přenesená",K373,0)</f>
        <v>0</v>
      </c>
      <c r="BI373" s="233">
        <f>IF(O373="nulová",K373,0)</f>
        <v>0</v>
      </c>
      <c r="BJ373" s="18" t="s">
        <v>82</v>
      </c>
      <c r="BK373" s="233">
        <f>ROUND(P373*H373,2)</f>
        <v>0</v>
      </c>
      <c r="BL373" s="18" t="s">
        <v>628</v>
      </c>
      <c r="BM373" s="232" t="s">
        <v>636</v>
      </c>
    </row>
    <row r="374" s="2" customFormat="1">
      <c r="A374" s="39"/>
      <c r="B374" s="40"/>
      <c r="C374" s="41"/>
      <c r="D374" s="234" t="s">
        <v>176</v>
      </c>
      <c r="E374" s="41"/>
      <c r="F374" s="235" t="s">
        <v>637</v>
      </c>
      <c r="G374" s="41"/>
      <c r="H374" s="41"/>
      <c r="I374" s="236"/>
      <c r="J374" s="236"/>
      <c r="K374" s="41"/>
      <c r="L374" s="41"/>
      <c r="M374" s="45"/>
      <c r="N374" s="237"/>
      <c r="O374" s="238"/>
      <c r="P374" s="85"/>
      <c r="Q374" s="85"/>
      <c r="R374" s="85"/>
      <c r="S374" s="85"/>
      <c r="T374" s="85"/>
      <c r="U374" s="85"/>
      <c r="V374" s="85"/>
      <c r="W374" s="85"/>
      <c r="X374" s="86"/>
      <c r="Y374" s="39"/>
      <c r="Z374" s="39"/>
      <c r="AA374" s="39"/>
      <c r="AB374" s="39"/>
      <c r="AC374" s="39"/>
      <c r="AD374" s="39"/>
      <c r="AE374" s="39"/>
      <c r="AT374" s="18" t="s">
        <v>176</v>
      </c>
      <c r="AU374" s="18" t="s">
        <v>88</v>
      </c>
    </row>
    <row r="375" s="14" customFormat="1">
      <c r="A375" s="14"/>
      <c r="B375" s="251"/>
      <c r="C375" s="252"/>
      <c r="D375" s="241" t="s">
        <v>178</v>
      </c>
      <c r="E375" s="253" t="s">
        <v>20</v>
      </c>
      <c r="F375" s="254" t="s">
        <v>638</v>
      </c>
      <c r="G375" s="252"/>
      <c r="H375" s="253" t="s">
        <v>20</v>
      </c>
      <c r="I375" s="255"/>
      <c r="J375" s="255"/>
      <c r="K375" s="252"/>
      <c r="L375" s="252"/>
      <c r="M375" s="256"/>
      <c r="N375" s="257"/>
      <c r="O375" s="258"/>
      <c r="P375" s="258"/>
      <c r="Q375" s="258"/>
      <c r="R375" s="258"/>
      <c r="S375" s="258"/>
      <c r="T375" s="258"/>
      <c r="U375" s="258"/>
      <c r="V375" s="258"/>
      <c r="W375" s="258"/>
      <c r="X375" s="259"/>
      <c r="Y375" s="14"/>
      <c r="Z375" s="14"/>
      <c r="AA375" s="14"/>
      <c r="AB375" s="14"/>
      <c r="AC375" s="14"/>
      <c r="AD375" s="14"/>
      <c r="AE375" s="14"/>
      <c r="AT375" s="260" t="s">
        <v>178</v>
      </c>
      <c r="AU375" s="260" t="s">
        <v>88</v>
      </c>
      <c r="AV375" s="14" t="s">
        <v>82</v>
      </c>
      <c r="AW375" s="14" t="s">
        <v>5</v>
      </c>
      <c r="AX375" s="14" t="s">
        <v>75</v>
      </c>
      <c r="AY375" s="260" t="s">
        <v>167</v>
      </c>
    </row>
    <row r="376" s="13" customFormat="1">
      <c r="A376" s="13"/>
      <c r="B376" s="239"/>
      <c r="C376" s="240"/>
      <c r="D376" s="241" t="s">
        <v>178</v>
      </c>
      <c r="E376" s="242" t="s">
        <v>20</v>
      </c>
      <c r="F376" s="243" t="s">
        <v>632</v>
      </c>
      <c r="G376" s="240"/>
      <c r="H376" s="244">
        <v>1</v>
      </c>
      <c r="I376" s="245"/>
      <c r="J376" s="245"/>
      <c r="K376" s="240"/>
      <c r="L376" s="240"/>
      <c r="M376" s="246"/>
      <c r="N376" s="247"/>
      <c r="O376" s="248"/>
      <c r="P376" s="248"/>
      <c r="Q376" s="248"/>
      <c r="R376" s="248"/>
      <c r="S376" s="248"/>
      <c r="T376" s="248"/>
      <c r="U376" s="248"/>
      <c r="V376" s="248"/>
      <c r="W376" s="248"/>
      <c r="X376" s="249"/>
      <c r="Y376" s="13"/>
      <c r="Z376" s="13"/>
      <c r="AA376" s="13"/>
      <c r="AB376" s="13"/>
      <c r="AC376" s="13"/>
      <c r="AD376" s="13"/>
      <c r="AE376" s="13"/>
      <c r="AT376" s="250" t="s">
        <v>178</v>
      </c>
      <c r="AU376" s="250" t="s">
        <v>88</v>
      </c>
      <c r="AV376" s="13" t="s">
        <v>88</v>
      </c>
      <c r="AW376" s="13" t="s">
        <v>5</v>
      </c>
      <c r="AX376" s="13" t="s">
        <v>82</v>
      </c>
      <c r="AY376" s="250" t="s">
        <v>167</v>
      </c>
    </row>
    <row r="377" s="2" customFormat="1" ht="16.5" customHeight="1">
      <c r="A377" s="39"/>
      <c r="B377" s="40"/>
      <c r="C377" s="220" t="s">
        <v>639</v>
      </c>
      <c r="D377" s="220" t="s">
        <v>169</v>
      </c>
      <c r="E377" s="221" t="s">
        <v>640</v>
      </c>
      <c r="F377" s="222" t="s">
        <v>641</v>
      </c>
      <c r="G377" s="223" t="s">
        <v>627</v>
      </c>
      <c r="H377" s="224">
        <v>1</v>
      </c>
      <c r="I377" s="225"/>
      <c r="J377" s="225"/>
      <c r="K377" s="226">
        <f>ROUND(P377*H377,2)</f>
        <v>0</v>
      </c>
      <c r="L377" s="222" t="s">
        <v>20</v>
      </c>
      <c r="M377" s="45"/>
      <c r="N377" s="227" t="s">
        <v>20</v>
      </c>
      <c r="O377" s="228" t="s">
        <v>44</v>
      </c>
      <c r="P377" s="229">
        <f>I377+J377</f>
        <v>0</v>
      </c>
      <c r="Q377" s="229">
        <f>ROUND(I377*H377,2)</f>
        <v>0</v>
      </c>
      <c r="R377" s="229">
        <f>ROUND(J377*H377,2)</f>
        <v>0</v>
      </c>
      <c r="S377" s="85"/>
      <c r="T377" s="230">
        <f>S377*H377</f>
        <v>0</v>
      </c>
      <c r="U377" s="230">
        <v>0</v>
      </c>
      <c r="V377" s="230">
        <f>U377*H377</f>
        <v>0</v>
      </c>
      <c r="W377" s="230">
        <v>0</v>
      </c>
      <c r="X377" s="231">
        <f>W377*H377</f>
        <v>0</v>
      </c>
      <c r="Y377" s="39"/>
      <c r="Z377" s="39"/>
      <c r="AA377" s="39"/>
      <c r="AB377" s="39"/>
      <c r="AC377" s="39"/>
      <c r="AD377" s="39"/>
      <c r="AE377" s="39"/>
      <c r="AR377" s="232" t="s">
        <v>628</v>
      </c>
      <c r="AT377" s="232" t="s">
        <v>169</v>
      </c>
      <c r="AU377" s="232" t="s">
        <v>88</v>
      </c>
      <c r="AY377" s="18" t="s">
        <v>167</v>
      </c>
      <c r="BE377" s="233">
        <f>IF(O377="základní",K377,0)</f>
        <v>0</v>
      </c>
      <c r="BF377" s="233">
        <f>IF(O377="snížená",K377,0)</f>
        <v>0</v>
      </c>
      <c r="BG377" s="233">
        <f>IF(O377="zákl. přenesená",K377,0)</f>
        <v>0</v>
      </c>
      <c r="BH377" s="233">
        <f>IF(O377="sníž. přenesená",K377,0)</f>
        <v>0</v>
      </c>
      <c r="BI377" s="233">
        <f>IF(O377="nulová",K377,0)</f>
        <v>0</v>
      </c>
      <c r="BJ377" s="18" t="s">
        <v>82</v>
      </c>
      <c r="BK377" s="233">
        <f>ROUND(P377*H377,2)</f>
        <v>0</v>
      </c>
      <c r="BL377" s="18" t="s">
        <v>628</v>
      </c>
      <c r="BM377" s="232" t="s">
        <v>642</v>
      </c>
    </row>
    <row r="378" s="14" customFormat="1">
      <c r="A378" s="14"/>
      <c r="B378" s="251"/>
      <c r="C378" s="252"/>
      <c r="D378" s="241" t="s">
        <v>178</v>
      </c>
      <c r="E378" s="253" t="s">
        <v>20</v>
      </c>
      <c r="F378" s="254" t="s">
        <v>643</v>
      </c>
      <c r="G378" s="252"/>
      <c r="H378" s="253" t="s">
        <v>20</v>
      </c>
      <c r="I378" s="255"/>
      <c r="J378" s="255"/>
      <c r="K378" s="252"/>
      <c r="L378" s="252"/>
      <c r="M378" s="256"/>
      <c r="N378" s="257"/>
      <c r="O378" s="258"/>
      <c r="P378" s="258"/>
      <c r="Q378" s="258"/>
      <c r="R378" s="258"/>
      <c r="S378" s="258"/>
      <c r="T378" s="258"/>
      <c r="U378" s="258"/>
      <c r="V378" s="258"/>
      <c r="W378" s="258"/>
      <c r="X378" s="259"/>
      <c r="Y378" s="14"/>
      <c r="Z378" s="14"/>
      <c r="AA378" s="14"/>
      <c r="AB378" s="14"/>
      <c r="AC378" s="14"/>
      <c r="AD378" s="14"/>
      <c r="AE378" s="14"/>
      <c r="AT378" s="260" t="s">
        <v>178</v>
      </c>
      <c r="AU378" s="260" t="s">
        <v>88</v>
      </c>
      <c r="AV378" s="14" t="s">
        <v>82</v>
      </c>
      <c r="AW378" s="14" t="s">
        <v>5</v>
      </c>
      <c r="AX378" s="14" t="s">
        <v>75</v>
      </c>
      <c r="AY378" s="260" t="s">
        <v>167</v>
      </c>
    </row>
    <row r="379" s="13" customFormat="1">
      <c r="A379" s="13"/>
      <c r="B379" s="239"/>
      <c r="C379" s="240"/>
      <c r="D379" s="241" t="s">
        <v>178</v>
      </c>
      <c r="E379" s="242" t="s">
        <v>20</v>
      </c>
      <c r="F379" s="243" t="s">
        <v>632</v>
      </c>
      <c r="G379" s="240"/>
      <c r="H379" s="244">
        <v>1</v>
      </c>
      <c r="I379" s="245"/>
      <c r="J379" s="245"/>
      <c r="K379" s="240"/>
      <c r="L379" s="240"/>
      <c r="M379" s="246"/>
      <c r="N379" s="247"/>
      <c r="O379" s="248"/>
      <c r="P379" s="248"/>
      <c r="Q379" s="248"/>
      <c r="R379" s="248"/>
      <c r="S379" s="248"/>
      <c r="T379" s="248"/>
      <c r="U379" s="248"/>
      <c r="V379" s="248"/>
      <c r="W379" s="248"/>
      <c r="X379" s="249"/>
      <c r="Y379" s="13"/>
      <c r="Z379" s="13"/>
      <c r="AA379" s="13"/>
      <c r="AB379" s="13"/>
      <c r="AC379" s="13"/>
      <c r="AD379" s="13"/>
      <c r="AE379" s="13"/>
      <c r="AT379" s="250" t="s">
        <v>178</v>
      </c>
      <c r="AU379" s="250" t="s">
        <v>88</v>
      </c>
      <c r="AV379" s="13" t="s">
        <v>88</v>
      </c>
      <c r="AW379" s="13" t="s">
        <v>5</v>
      </c>
      <c r="AX379" s="13" t="s">
        <v>82</v>
      </c>
      <c r="AY379" s="250" t="s">
        <v>167</v>
      </c>
    </row>
    <row r="380" s="2" customFormat="1" ht="24.15" customHeight="1">
      <c r="A380" s="39"/>
      <c r="B380" s="40"/>
      <c r="C380" s="220" t="s">
        <v>644</v>
      </c>
      <c r="D380" s="220" t="s">
        <v>169</v>
      </c>
      <c r="E380" s="221" t="s">
        <v>645</v>
      </c>
      <c r="F380" s="222" t="s">
        <v>646</v>
      </c>
      <c r="G380" s="223" t="s">
        <v>627</v>
      </c>
      <c r="H380" s="224">
        <v>1</v>
      </c>
      <c r="I380" s="225"/>
      <c r="J380" s="225"/>
      <c r="K380" s="226">
        <f>ROUND(P380*H380,2)</f>
        <v>0</v>
      </c>
      <c r="L380" s="222" t="s">
        <v>173</v>
      </c>
      <c r="M380" s="45"/>
      <c r="N380" s="227" t="s">
        <v>20</v>
      </c>
      <c r="O380" s="228" t="s">
        <v>44</v>
      </c>
      <c r="P380" s="229">
        <f>I380+J380</f>
        <v>0</v>
      </c>
      <c r="Q380" s="229">
        <f>ROUND(I380*H380,2)</f>
        <v>0</v>
      </c>
      <c r="R380" s="229">
        <f>ROUND(J380*H380,2)</f>
        <v>0</v>
      </c>
      <c r="S380" s="85"/>
      <c r="T380" s="230">
        <f>S380*H380</f>
        <v>0</v>
      </c>
      <c r="U380" s="230">
        <v>0</v>
      </c>
      <c r="V380" s="230">
        <f>U380*H380</f>
        <v>0</v>
      </c>
      <c r="W380" s="230">
        <v>0</v>
      </c>
      <c r="X380" s="231">
        <f>W380*H380</f>
        <v>0</v>
      </c>
      <c r="Y380" s="39"/>
      <c r="Z380" s="39"/>
      <c r="AA380" s="39"/>
      <c r="AB380" s="39"/>
      <c r="AC380" s="39"/>
      <c r="AD380" s="39"/>
      <c r="AE380" s="39"/>
      <c r="AR380" s="232" t="s">
        <v>628</v>
      </c>
      <c r="AT380" s="232" t="s">
        <v>169</v>
      </c>
      <c r="AU380" s="232" t="s">
        <v>88</v>
      </c>
      <c r="AY380" s="18" t="s">
        <v>167</v>
      </c>
      <c r="BE380" s="233">
        <f>IF(O380="základní",K380,0)</f>
        <v>0</v>
      </c>
      <c r="BF380" s="233">
        <f>IF(O380="snížená",K380,0)</f>
        <v>0</v>
      </c>
      <c r="BG380" s="233">
        <f>IF(O380="zákl. přenesená",K380,0)</f>
        <v>0</v>
      </c>
      <c r="BH380" s="233">
        <f>IF(O380="sníž. přenesená",K380,0)</f>
        <v>0</v>
      </c>
      <c r="BI380" s="233">
        <f>IF(O380="nulová",K380,0)</f>
        <v>0</v>
      </c>
      <c r="BJ380" s="18" t="s">
        <v>82</v>
      </c>
      <c r="BK380" s="233">
        <f>ROUND(P380*H380,2)</f>
        <v>0</v>
      </c>
      <c r="BL380" s="18" t="s">
        <v>628</v>
      </c>
      <c r="BM380" s="232" t="s">
        <v>647</v>
      </c>
    </row>
    <row r="381" s="2" customFormat="1">
      <c r="A381" s="39"/>
      <c r="B381" s="40"/>
      <c r="C381" s="41"/>
      <c r="D381" s="234" t="s">
        <v>176</v>
      </c>
      <c r="E381" s="41"/>
      <c r="F381" s="235" t="s">
        <v>648</v>
      </c>
      <c r="G381" s="41"/>
      <c r="H381" s="41"/>
      <c r="I381" s="236"/>
      <c r="J381" s="236"/>
      <c r="K381" s="41"/>
      <c r="L381" s="41"/>
      <c r="M381" s="45"/>
      <c r="N381" s="237"/>
      <c r="O381" s="238"/>
      <c r="P381" s="85"/>
      <c r="Q381" s="85"/>
      <c r="R381" s="85"/>
      <c r="S381" s="85"/>
      <c r="T381" s="85"/>
      <c r="U381" s="85"/>
      <c r="V381" s="85"/>
      <c r="W381" s="85"/>
      <c r="X381" s="86"/>
      <c r="Y381" s="39"/>
      <c r="Z381" s="39"/>
      <c r="AA381" s="39"/>
      <c r="AB381" s="39"/>
      <c r="AC381" s="39"/>
      <c r="AD381" s="39"/>
      <c r="AE381" s="39"/>
      <c r="AT381" s="18" t="s">
        <v>176</v>
      </c>
      <c r="AU381" s="18" t="s">
        <v>88</v>
      </c>
    </row>
    <row r="382" s="14" customFormat="1">
      <c r="A382" s="14"/>
      <c r="B382" s="251"/>
      <c r="C382" s="252"/>
      <c r="D382" s="241" t="s">
        <v>178</v>
      </c>
      <c r="E382" s="253" t="s">
        <v>20</v>
      </c>
      <c r="F382" s="254" t="s">
        <v>649</v>
      </c>
      <c r="G382" s="252"/>
      <c r="H382" s="253" t="s">
        <v>20</v>
      </c>
      <c r="I382" s="255"/>
      <c r="J382" s="255"/>
      <c r="K382" s="252"/>
      <c r="L382" s="252"/>
      <c r="M382" s="256"/>
      <c r="N382" s="257"/>
      <c r="O382" s="258"/>
      <c r="P382" s="258"/>
      <c r="Q382" s="258"/>
      <c r="R382" s="258"/>
      <c r="S382" s="258"/>
      <c r="T382" s="258"/>
      <c r="U382" s="258"/>
      <c r="V382" s="258"/>
      <c r="W382" s="258"/>
      <c r="X382" s="259"/>
      <c r="Y382" s="14"/>
      <c r="Z382" s="14"/>
      <c r="AA382" s="14"/>
      <c r="AB382" s="14"/>
      <c r="AC382" s="14"/>
      <c r="AD382" s="14"/>
      <c r="AE382" s="14"/>
      <c r="AT382" s="260" t="s">
        <v>178</v>
      </c>
      <c r="AU382" s="260" t="s">
        <v>88</v>
      </c>
      <c r="AV382" s="14" t="s">
        <v>82</v>
      </c>
      <c r="AW382" s="14" t="s">
        <v>5</v>
      </c>
      <c r="AX382" s="14" t="s">
        <v>75</v>
      </c>
      <c r="AY382" s="260" t="s">
        <v>167</v>
      </c>
    </row>
    <row r="383" s="13" customFormat="1">
      <c r="A383" s="13"/>
      <c r="B383" s="239"/>
      <c r="C383" s="240"/>
      <c r="D383" s="241" t="s">
        <v>178</v>
      </c>
      <c r="E383" s="242" t="s">
        <v>20</v>
      </c>
      <c r="F383" s="243" t="s">
        <v>650</v>
      </c>
      <c r="G383" s="240"/>
      <c r="H383" s="244">
        <v>1</v>
      </c>
      <c r="I383" s="245"/>
      <c r="J383" s="245"/>
      <c r="K383" s="240"/>
      <c r="L383" s="240"/>
      <c r="M383" s="246"/>
      <c r="N383" s="247"/>
      <c r="O383" s="248"/>
      <c r="P383" s="248"/>
      <c r="Q383" s="248"/>
      <c r="R383" s="248"/>
      <c r="S383" s="248"/>
      <c r="T383" s="248"/>
      <c r="U383" s="248"/>
      <c r="V383" s="248"/>
      <c r="W383" s="248"/>
      <c r="X383" s="249"/>
      <c r="Y383" s="13"/>
      <c r="Z383" s="13"/>
      <c r="AA383" s="13"/>
      <c r="AB383" s="13"/>
      <c r="AC383" s="13"/>
      <c r="AD383" s="13"/>
      <c r="AE383" s="13"/>
      <c r="AT383" s="250" t="s">
        <v>178</v>
      </c>
      <c r="AU383" s="250" t="s">
        <v>88</v>
      </c>
      <c r="AV383" s="13" t="s">
        <v>88</v>
      </c>
      <c r="AW383" s="13" t="s">
        <v>5</v>
      </c>
      <c r="AX383" s="13" t="s">
        <v>82</v>
      </c>
      <c r="AY383" s="250" t="s">
        <v>167</v>
      </c>
    </row>
    <row r="384" s="12" customFormat="1" ht="22.8" customHeight="1">
      <c r="A384" s="12"/>
      <c r="B384" s="203"/>
      <c r="C384" s="204"/>
      <c r="D384" s="205" t="s">
        <v>74</v>
      </c>
      <c r="E384" s="218" t="s">
        <v>651</v>
      </c>
      <c r="F384" s="218" t="s">
        <v>652</v>
      </c>
      <c r="G384" s="204"/>
      <c r="H384" s="204"/>
      <c r="I384" s="207"/>
      <c r="J384" s="207"/>
      <c r="K384" s="219">
        <f>BK384</f>
        <v>0</v>
      </c>
      <c r="L384" s="204"/>
      <c r="M384" s="209"/>
      <c r="N384" s="210"/>
      <c r="O384" s="211"/>
      <c r="P384" s="211"/>
      <c r="Q384" s="212">
        <f>SUM(Q385:Q390)</f>
        <v>0</v>
      </c>
      <c r="R384" s="212">
        <f>SUM(R385:R390)</f>
        <v>0</v>
      </c>
      <c r="S384" s="211"/>
      <c r="T384" s="213">
        <f>SUM(T385:T390)</f>
        <v>0</v>
      </c>
      <c r="U384" s="211"/>
      <c r="V384" s="213">
        <f>SUM(V385:V390)</f>
        <v>0</v>
      </c>
      <c r="W384" s="211"/>
      <c r="X384" s="214">
        <f>SUM(X385:X390)</f>
        <v>0</v>
      </c>
      <c r="Y384" s="12"/>
      <c r="Z384" s="12"/>
      <c r="AA384" s="12"/>
      <c r="AB384" s="12"/>
      <c r="AC384" s="12"/>
      <c r="AD384" s="12"/>
      <c r="AE384" s="12"/>
      <c r="AR384" s="215" t="s">
        <v>201</v>
      </c>
      <c r="AT384" s="216" t="s">
        <v>74</v>
      </c>
      <c r="AU384" s="216" t="s">
        <v>82</v>
      </c>
      <c r="AY384" s="215" t="s">
        <v>167</v>
      </c>
      <c r="BK384" s="217">
        <f>SUM(BK385:BK390)</f>
        <v>0</v>
      </c>
    </row>
    <row r="385" s="2" customFormat="1" ht="16.5" customHeight="1">
      <c r="A385" s="39"/>
      <c r="B385" s="40"/>
      <c r="C385" s="220" t="s">
        <v>653</v>
      </c>
      <c r="D385" s="220" t="s">
        <v>169</v>
      </c>
      <c r="E385" s="221" t="s">
        <v>82</v>
      </c>
      <c r="F385" s="222" t="s">
        <v>654</v>
      </c>
      <c r="G385" s="223" t="s">
        <v>627</v>
      </c>
      <c r="H385" s="224">
        <v>1</v>
      </c>
      <c r="I385" s="225"/>
      <c r="J385" s="225"/>
      <c r="K385" s="226">
        <f>ROUND(P385*H385,2)</f>
        <v>0</v>
      </c>
      <c r="L385" s="222" t="s">
        <v>20</v>
      </c>
      <c r="M385" s="45"/>
      <c r="N385" s="227" t="s">
        <v>20</v>
      </c>
      <c r="O385" s="228" t="s">
        <v>44</v>
      </c>
      <c r="P385" s="229">
        <f>I385+J385</f>
        <v>0</v>
      </c>
      <c r="Q385" s="229">
        <f>ROUND(I385*H385,2)</f>
        <v>0</v>
      </c>
      <c r="R385" s="229">
        <f>ROUND(J385*H385,2)</f>
        <v>0</v>
      </c>
      <c r="S385" s="85"/>
      <c r="T385" s="230">
        <f>S385*H385</f>
        <v>0</v>
      </c>
      <c r="U385" s="230">
        <v>0</v>
      </c>
      <c r="V385" s="230">
        <f>U385*H385</f>
        <v>0</v>
      </c>
      <c r="W385" s="230">
        <v>0</v>
      </c>
      <c r="X385" s="231">
        <f>W385*H385</f>
        <v>0</v>
      </c>
      <c r="Y385" s="39"/>
      <c r="Z385" s="39"/>
      <c r="AA385" s="39"/>
      <c r="AB385" s="39"/>
      <c r="AC385" s="39"/>
      <c r="AD385" s="39"/>
      <c r="AE385" s="39"/>
      <c r="AR385" s="232" t="s">
        <v>628</v>
      </c>
      <c r="AT385" s="232" t="s">
        <v>169</v>
      </c>
      <c r="AU385" s="232" t="s">
        <v>88</v>
      </c>
      <c r="AY385" s="18" t="s">
        <v>167</v>
      </c>
      <c r="BE385" s="233">
        <f>IF(O385="základní",K385,0)</f>
        <v>0</v>
      </c>
      <c r="BF385" s="233">
        <f>IF(O385="snížená",K385,0)</f>
        <v>0</v>
      </c>
      <c r="BG385" s="233">
        <f>IF(O385="zákl. přenesená",K385,0)</f>
        <v>0</v>
      </c>
      <c r="BH385" s="233">
        <f>IF(O385="sníž. přenesená",K385,0)</f>
        <v>0</v>
      </c>
      <c r="BI385" s="233">
        <f>IF(O385="nulová",K385,0)</f>
        <v>0</v>
      </c>
      <c r="BJ385" s="18" t="s">
        <v>82</v>
      </c>
      <c r="BK385" s="233">
        <f>ROUND(P385*H385,2)</f>
        <v>0</v>
      </c>
      <c r="BL385" s="18" t="s">
        <v>628</v>
      </c>
      <c r="BM385" s="232" t="s">
        <v>655</v>
      </c>
    </row>
    <row r="386" s="14" customFormat="1">
      <c r="A386" s="14"/>
      <c r="B386" s="251"/>
      <c r="C386" s="252"/>
      <c r="D386" s="241" t="s">
        <v>178</v>
      </c>
      <c r="E386" s="253" t="s">
        <v>20</v>
      </c>
      <c r="F386" s="254" t="s">
        <v>656</v>
      </c>
      <c r="G386" s="252"/>
      <c r="H386" s="253" t="s">
        <v>20</v>
      </c>
      <c r="I386" s="255"/>
      <c r="J386" s="255"/>
      <c r="K386" s="252"/>
      <c r="L386" s="252"/>
      <c r="M386" s="256"/>
      <c r="N386" s="257"/>
      <c r="O386" s="258"/>
      <c r="P386" s="258"/>
      <c r="Q386" s="258"/>
      <c r="R386" s="258"/>
      <c r="S386" s="258"/>
      <c r="T386" s="258"/>
      <c r="U386" s="258"/>
      <c r="V386" s="258"/>
      <c r="W386" s="258"/>
      <c r="X386" s="259"/>
      <c r="Y386" s="14"/>
      <c r="Z386" s="14"/>
      <c r="AA386" s="14"/>
      <c r="AB386" s="14"/>
      <c r="AC386" s="14"/>
      <c r="AD386" s="14"/>
      <c r="AE386" s="14"/>
      <c r="AT386" s="260" t="s">
        <v>178</v>
      </c>
      <c r="AU386" s="260" t="s">
        <v>88</v>
      </c>
      <c r="AV386" s="14" t="s">
        <v>82</v>
      </c>
      <c r="AW386" s="14" t="s">
        <v>5</v>
      </c>
      <c r="AX386" s="14" t="s">
        <v>75</v>
      </c>
      <c r="AY386" s="260" t="s">
        <v>167</v>
      </c>
    </row>
    <row r="387" s="13" customFormat="1">
      <c r="A387" s="13"/>
      <c r="B387" s="239"/>
      <c r="C387" s="240"/>
      <c r="D387" s="241" t="s">
        <v>178</v>
      </c>
      <c r="E387" s="242" t="s">
        <v>20</v>
      </c>
      <c r="F387" s="243" t="s">
        <v>657</v>
      </c>
      <c r="G387" s="240"/>
      <c r="H387" s="244">
        <v>1</v>
      </c>
      <c r="I387" s="245"/>
      <c r="J387" s="245"/>
      <c r="K387" s="240"/>
      <c r="L387" s="240"/>
      <c r="M387" s="246"/>
      <c r="N387" s="247"/>
      <c r="O387" s="248"/>
      <c r="P387" s="248"/>
      <c r="Q387" s="248"/>
      <c r="R387" s="248"/>
      <c r="S387" s="248"/>
      <c r="T387" s="248"/>
      <c r="U387" s="248"/>
      <c r="V387" s="248"/>
      <c r="W387" s="248"/>
      <c r="X387" s="249"/>
      <c r="Y387" s="13"/>
      <c r="Z387" s="13"/>
      <c r="AA387" s="13"/>
      <c r="AB387" s="13"/>
      <c r="AC387" s="13"/>
      <c r="AD387" s="13"/>
      <c r="AE387" s="13"/>
      <c r="AT387" s="250" t="s">
        <v>178</v>
      </c>
      <c r="AU387" s="250" t="s">
        <v>88</v>
      </c>
      <c r="AV387" s="13" t="s">
        <v>88</v>
      </c>
      <c r="AW387" s="13" t="s">
        <v>5</v>
      </c>
      <c r="AX387" s="13" t="s">
        <v>82</v>
      </c>
      <c r="AY387" s="250" t="s">
        <v>167</v>
      </c>
    </row>
    <row r="388" s="2" customFormat="1" ht="16.5" customHeight="1">
      <c r="A388" s="39"/>
      <c r="B388" s="40"/>
      <c r="C388" s="220" t="s">
        <v>658</v>
      </c>
      <c r="D388" s="220" t="s">
        <v>169</v>
      </c>
      <c r="E388" s="221" t="s">
        <v>659</v>
      </c>
      <c r="F388" s="222" t="s">
        <v>660</v>
      </c>
      <c r="G388" s="223" t="s">
        <v>627</v>
      </c>
      <c r="H388" s="224">
        <v>1</v>
      </c>
      <c r="I388" s="225"/>
      <c r="J388" s="225"/>
      <c r="K388" s="226">
        <f>ROUND(P388*H388,2)</f>
        <v>0</v>
      </c>
      <c r="L388" s="222" t="s">
        <v>20</v>
      </c>
      <c r="M388" s="45"/>
      <c r="N388" s="227" t="s">
        <v>20</v>
      </c>
      <c r="O388" s="228" t="s">
        <v>44</v>
      </c>
      <c r="P388" s="229">
        <f>I388+J388</f>
        <v>0</v>
      </c>
      <c r="Q388" s="229">
        <f>ROUND(I388*H388,2)</f>
        <v>0</v>
      </c>
      <c r="R388" s="229">
        <f>ROUND(J388*H388,2)</f>
        <v>0</v>
      </c>
      <c r="S388" s="85"/>
      <c r="T388" s="230">
        <f>S388*H388</f>
        <v>0</v>
      </c>
      <c r="U388" s="230">
        <v>0</v>
      </c>
      <c r="V388" s="230">
        <f>U388*H388</f>
        <v>0</v>
      </c>
      <c r="W388" s="230">
        <v>0</v>
      </c>
      <c r="X388" s="231">
        <f>W388*H388</f>
        <v>0</v>
      </c>
      <c r="Y388" s="39"/>
      <c r="Z388" s="39"/>
      <c r="AA388" s="39"/>
      <c r="AB388" s="39"/>
      <c r="AC388" s="39"/>
      <c r="AD388" s="39"/>
      <c r="AE388" s="39"/>
      <c r="AR388" s="232" t="s">
        <v>628</v>
      </c>
      <c r="AT388" s="232" t="s">
        <v>169</v>
      </c>
      <c r="AU388" s="232" t="s">
        <v>88</v>
      </c>
      <c r="AY388" s="18" t="s">
        <v>167</v>
      </c>
      <c r="BE388" s="233">
        <f>IF(O388="základní",K388,0)</f>
        <v>0</v>
      </c>
      <c r="BF388" s="233">
        <f>IF(O388="snížená",K388,0)</f>
        <v>0</v>
      </c>
      <c r="BG388" s="233">
        <f>IF(O388="zákl. přenesená",K388,0)</f>
        <v>0</v>
      </c>
      <c r="BH388" s="233">
        <f>IF(O388="sníž. přenesená",K388,0)</f>
        <v>0</v>
      </c>
      <c r="BI388" s="233">
        <f>IF(O388="nulová",K388,0)</f>
        <v>0</v>
      </c>
      <c r="BJ388" s="18" t="s">
        <v>82</v>
      </c>
      <c r="BK388" s="233">
        <f>ROUND(P388*H388,2)</f>
        <v>0</v>
      </c>
      <c r="BL388" s="18" t="s">
        <v>628</v>
      </c>
      <c r="BM388" s="232" t="s">
        <v>661</v>
      </c>
    </row>
    <row r="389" s="14" customFormat="1">
      <c r="A389" s="14"/>
      <c r="B389" s="251"/>
      <c r="C389" s="252"/>
      <c r="D389" s="241" t="s">
        <v>178</v>
      </c>
      <c r="E389" s="253" t="s">
        <v>20</v>
      </c>
      <c r="F389" s="254" t="s">
        <v>662</v>
      </c>
      <c r="G389" s="252"/>
      <c r="H389" s="253" t="s">
        <v>20</v>
      </c>
      <c r="I389" s="255"/>
      <c r="J389" s="255"/>
      <c r="K389" s="252"/>
      <c r="L389" s="252"/>
      <c r="M389" s="256"/>
      <c r="N389" s="257"/>
      <c r="O389" s="258"/>
      <c r="P389" s="258"/>
      <c r="Q389" s="258"/>
      <c r="R389" s="258"/>
      <c r="S389" s="258"/>
      <c r="T389" s="258"/>
      <c r="U389" s="258"/>
      <c r="V389" s="258"/>
      <c r="W389" s="258"/>
      <c r="X389" s="259"/>
      <c r="Y389" s="14"/>
      <c r="Z389" s="14"/>
      <c r="AA389" s="14"/>
      <c r="AB389" s="14"/>
      <c r="AC389" s="14"/>
      <c r="AD389" s="14"/>
      <c r="AE389" s="14"/>
      <c r="AT389" s="260" t="s">
        <v>178</v>
      </c>
      <c r="AU389" s="260" t="s">
        <v>88</v>
      </c>
      <c r="AV389" s="14" t="s">
        <v>82</v>
      </c>
      <c r="AW389" s="14" t="s">
        <v>5</v>
      </c>
      <c r="AX389" s="14" t="s">
        <v>75</v>
      </c>
      <c r="AY389" s="260" t="s">
        <v>167</v>
      </c>
    </row>
    <row r="390" s="13" customFormat="1">
      <c r="A390" s="13"/>
      <c r="B390" s="239"/>
      <c r="C390" s="240"/>
      <c r="D390" s="241" t="s">
        <v>178</v>
      </c>
      <c r="E390" s="242" t="s">
        <v>20</v>
      </c>
      <c r="F390" s="243" t="s">
        <v>663</v>
      </c>
      <c r="G390" s="240"/>
      <c r="H390" s="244">
        <v>1</v>
      </c>
      <c r="I390" s="245"/>
      <c r="J390" s="245"/>
      <c r="K390" s="240"/>
      <c r="L390" s="240"/>
      <c r="M390" s="246"/>
      <c r="N390" s="247"/>
      <c r="O390" s="248"/>
      <c r="P390" s="248"/>
      <c r="Q390" s="248"/>
      <c r="R390" s="248"/>
      <c r="S390" s="248"/>
      <c r="T390" s="248"/>
      <c r="U390" s="248"/>
      <c r="V390" s="248"/>
      <c r="W390" s="248"/>
      <c r="X390" s="249"/>
      <c r="Y390" s="13"/>
      <c r="Z390" s="13"/>
      <c r="AA390" s="13"/>
      <c r="AB390" s="13"/>
      <c r="AC390" s="13"/>
      <c r="AD390" s="13"/>
      <c r="AE390" s="13"/>
      <c r="AT390" s="250" t="s">
        <v>178</v>
      </c>
      <c r="AU390" s="250" t="s">
        <v>88</v>
      </c>
      <c r="AV390" s="13" t="s">
        <v>88</v>
      </c>
      <c r="AW390" s="13" t="s">
        <v>5</v>
      </c>
      <c r="AX390" s="13" t="s">
        <v>82</v>
      </c>
      <c r="AY390" s="250" t="s">
        <v>167</v>
      </c>
    </row>
    <row r="391" s="12" customFormat="1" ht="22.8" customHeight="1">
      <c r="A391" s="12"/>
      <c r="B391" s="203"/>
      <c r="C391" s="204"/>
      <c r="D391" s="205" t="s">
        <v>74</v>
      </c>
      <c r="E391" s="218" t="s">
        <v>664</v>
      </c>
      <c r="F391" s="218" t="s">
        <v>665</v>
      </c>
      <c r="G391" s="204"/>
      <c r="H391" s="204"/>
      <c r="I391" s="207"/>
      <c r="J391" s="207"/>
      <c r="K391" s="219">
        <f>BK391</f>
        <v>0</v>
      </c>
      <c r="L391" s="204"/>
      <c r="M391" s="209"/>
      <c r="N391" s="210"/>
      <c r="O391" s="211"/>
      <c r="P391" s="211"/>
      <c r="Q391" s="212">
        <f>SUM(Q392:Q394)</f>
        <v>0</v>
      </c>
      <c r="R391" s="212">
        <f>SUM(R392:R394)</f>
        <v>0</v>
      </c>
      <c r="S391" s="211"/>
      <c r="T391" s="213">
        <f>SUM(T392:T394)</f>
        <v>0</v>
      </c>
      <c r="U391" s="211"/>
      <c r="V391" s="213">
        <f>SUM(V392:V394)</f>
        <v>0</v>
      </c>
      <c r="W391" s="211"/>
      <c r="X391" s="214">
        <f>SUM(X392:X394)</f>
        <v>0</v>
      </c>
      <c r="Y391" s="12"/>
      <c r="Z391" s="12"/>
      <c r="AA391" s="12"/>
      <c r="AB391" s="12"/>
      <c r="AC391" s="12"/>
      <c r="AD391" s="12"/>
      <c r="AE391" s="12"/>
      <c r="AR391" s="215" t="s">
        <v>201</v>
      </c>
      <c r="AT391" s="216" t="s">
        <v>74</v>
      </c>
      <c r="AU391" s="216" t="s">
        <v>82</v>
      </c>
      <c r="AY391" s="215" t="s">
        <v>167</v>
      </c>
      <c r="BK391" s="217">
        <f>SUM(BK392:BK394)</f>
        <v>0</v>
      </c>
    </row>
    <row r="392" s="2" customFormat="1" ht="24.15" customHeight="1">
      <c r="A392" s="39"/>
      <c r="B392" s="40"/>
      <c r="C392" s="220" t="s">
        <v>666</v>
      </c>
      <c r="D392" s="220" t="s">
        <v>169</v>
      </c>
      <c r="E392" s="221" t="s">
        <v>667</v>
      </c>
      <c r="F392" s="222" t="s">
        <v>668</v>
      </c>
      <c r="G392" s="223" t="s">
        <v>627</v>
      </c>
      <c r="H392" s="224">
        <v>1</v>
      </c>
      <c r="I392" s="225"/>
      <c r="J392" s="225"/>
      <c r="K392" s="226">
        <f>ROUND(P392*H392,2)</f>
        <v>0</v>
      </c>
      <c r="L392" s="222" t="s">
        <v>173</v>
      </c>
      <c r="M392" s="45"/>
      <c r="N392" s="227" t="s">
        <v>20</v>
      </c>
      <c r="O392" s="228" t="s">
        <v>44</v>
      </c>
      <c r="P392" s="229">
        <f>I392+J392</f>
        <v>0</v>
      </c>
      <c r="Q392" s="229">
        <f>ROUND(I392*H392,2)</f>
        <v>0</v>
      </c>
      <c r="R392" s="229">
        <f>ROUND(J392*H392,2)</f>
        <v>0</v>
      </c>
      <c r="S392" s="85"/>
      <c r="T392" s="230">
        <f>S392*H392</f>
        <v>0</v>
      </c>
      <c r="U392" s="230">
        <v>0</v>
      </c>
      <c r="V392" s="230">
        <f>U392*H392</f>
        <v>0</v>
      </c>
      <c r="W392" s="230">
        <v>0</v>
      </c>
      <c r="X392" s="231">
        <f>W392*H392</f>
        <v>0</v>
      </c>
      <c r="Y392" s="39"/>
      <c r="Z392" s="39"/>
      <c r="AA392" s="39"/>
      <c r="AB392" s="39"/>
      <c r="AC392" s="39"/>
      <c r="AD392" s="39"/>
      <c r="AE392" s="39"/>
      <c r="AR392" s="232" t="s">
        <v>628</v>
      </c>
      <c r="AT392" s="232" t="s">
        <v>169</v>
      </c>
      <c r="AU392" s="232" t="s">
        <v>88</v>
      </c>
      <c r="AY392" s="18" t="s">
        <v>167</v>
      </c>
      <c r="BE392" s="233">
        <f>IF(O392="základní",K392,0)</f>
        <v>0</v>
      </c>
      <c r="BF392" s="233">
        <f>IF(O392="snížená",K392,0)</f>
        <v>0</v>
      </c>
      <c r="BG392" s="233">
        <f>IF(O392="zákl. přenesená",K392,0)</f>
        <v>0</v>
      </c>
      <c r="BH392" s="233">
        <f>IF(O392="sníž. přenesená",K392,0)</f>
        <v>0</v>
      </c>
      <c r="BI392" s="233">
        <f>IF(O392="nulová",K392,0)</f>
        <v>0</v>
      </c>
      <c r="BJ392" s="18" t="s">
        <v>82</v>
      </c>
      <c r="BK392" s="233">
        <f>ROUND(P392*H392,2)</f>
        <v>0</v>
      </c>
      <c r="BL392" s="18" t="s">
        <v>628</v>
      </c>
      <c r="BM392" s="232" t="s">
        <v>669</v>
      </c>
    </row>
    <row r="393" s="2" customFormat="1">
      <c r="A393" s="39"/>
      <c r="B393" s="40"/>
      <c r="C393" s="41"/>
      <c r="D393" s="234" t="s">
        <v>176</v>
      </c>
      <c r="E393" s="41"/>
      <c r="F393" s="235" t="s">
        <v>670</v>
      </c>
      <c r="G393" s="41"/>
      <c r="H393" s="41"/>
      <c r="I393" s="236"/>
      <c r="J393" s="236"/>
      <c r="K393" s="41"/>
      <c r="L393" s="41"/>
      <c r="M393" s="45"/>
      <c r="N393" s="237"/>
      <c r="O393" s="238"/>
      <c r="P393" s="85"/>
      <c r="Q393" s="85"/>
      <c r="R393" s="85"/>
      <c r="S393" s="85"/>
      <c r="T393" s="85"/>
      <c r="U393" s="85"/>
      <c r="V393" s="85"/>
      <c r="W393" s="85"/>
      <c r="X393" s="86"/>
      <c r="Y393" s="39"/>
      <c r="Z393" s="39"/>
      <c r="AA393" s="39"/>
      <c r="AB393" s="39"/>
      <c r="AC393" s="39"/>
      <c r="AD393" s="39"/>
      <c r="AE393" s="39"/>
      <c r="AT393" s="18" t="s">
        <v>176</v>
      </c>
      <c r="AU393" s="18" t="s">
        <v>88</v>
      </c>
    </row>
    <row r="394" s="13" customFormat="1">
      <c r="A394" s="13"/>
      <c r="B394" s="239"/>
      <c r="C394" s="240"/>
      <c r="D394" s="241" t="s">
        <v>178</v>
      </c>
      <c r="E394" s="242" t="s">
        <v>20</v>
      </c>
      <c r="F394" s="243" t="s">
        <v>671</v>
      </c>
      <c r="G394" s="240"/>
      <c r="H394" s="244">
        <v>1</v>
      </c>
      <c r="I394" s="245"/>
      <c r="J394" s="245"/>
      <c r="K394" s="240"/>
      <c r="L394" s="240"/>
      <c r="M394" s="246"/>
      <c r="N394" s="282"/>
      <c r="O394" s="283"/>
      <c r="P394" s="283"/>
      <c r="Q394" s="283"/>
      <c r="R394" s="283"/>
      <c r="S394" s="283"/>
      <c r="T394" s="283"/>
      <c r="U394" s="283"/>
      <c r="V394" s="283"/>
      <c r="W394" s="283"/>
      <c r="X394" s="284"/>
      <c r="Y394" s="13"/>
      <c r="Z394" s="13"/>
      <c r="AA394" s="13"/>
      <c r="AB394" s="13"/>
      <c r="AC394" s="13"/>
      <c r="AD394" s="13"/>
      <c r="AE394" s="13"/>
      <c r="AT394" s="250" t="s">
        <v>178</v>
      </c>
      <c r="AU394" s="250" t="s">
        <v>88</v>
      </c>
      <c r="AV394" s="13" t="s">
        <v>88</v>
      </c>
      <c r="AW394" s="13" t="s">
        <v>5</v>
      </c>
      <c r="AX394" s="13" t="s">
        <v>82</v>
      </c>
      <c r="AY394" s="250" t="s">
        <v>167</v>
      </c>
    </row>
    <row r="395" s="2" customFormat="1" ht="6.96" customHeight="1">
      <c r="A395" s="39"/>
      <c r="B395" s="60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45"/>
      <c r="N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</row>
  </sheetData>
  <sheetProtection sheet="1" autoFilter="0" formatColumns="0" formatRows="0" objects="1" scenarios="1" spinCount="100000" saltValue="TYnQBLQVWrXsgscCFde46lYOm8PR0asmlDepqxmn8gm2ahhGii9cs0fiCDR3md/5NtQffIxLbxsFrFLyVR6z6A==" hashValue="AUGJiKTDwLOst6P6vohXtVzz+T0n4p9lCZdPysJPIj/ZSrzAkauC/nQqeU+vLGrSkEUIMxVC1vLEiyJ1PmmyRQ==" algorithmName="SHA-512" password="CC35"/>
  <autoFilter ref="C99:L394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8:H88"/>
    <mergeCell ref="E90:H90"/>
    <mergeCell ref="E92:H92"/>
    <mergeCell ref="M2:Z2"/>
  </mergeCells>
  <hyperlinks>
    <hyperlink ref="F104" r:id="rId1" display="https://podminky.urs.cz/item/CS_URS_2022_01/113202111"/>
    <hyperlink ref="F107" r:id="rId2" display="https://podminky.urs.cz/item/CS_URS_2022_01/121151125"/>
    <hyperlink ref="F112" r:id="rId3" display="https://podminky.urs.cz/item/CS_URS_2022_01/129001101"/>
    <hyperlink ref="F115" r:id="rId4" display="https://podminky.urs.cz/item/CS_URS_2022_01/122252205"/>
    <hyperlink ref="F120" r:id="rId5" display="https://podminky.urs.cz/item/CS_URS_2022_01/122452205"/>
    <hyperlink ref="F125" r:id="rId6" display="https://podminky.urs.cz/item/CS_URS_2022_01/132351102"/>
    <hyperlink ref="F131" r:id="rId7" display="https://podminky.urs.cz/item/CS_URS_2022_01/133354101"/>
    <hyperlink ref="F136" r:id="rId8" display="https://podminky.urs.cz/item/CS_URS_2022_01/162551108"/>
    <hyperlink ref="F140" r:id="rId9" display="https://podminky.urs.cz/item/CS_URS_2022_01/162751117"/>
    <hyperlink ref="F150" r:id="rId10" display="https://podminky.urs.cz/item/CS_URS_2022_01/162751119"/>
    <hyperlink ref="F154" r:id="rId11" display="https://podminky.urs.cz/item/CS_URS_2022_01/171201221"/>
    <hyperlink ref="F157" r:id="rId12" display="https://podminky.urs.cz/item/CS_URS_2022_01/171152112"/>
    <hyperlink ref="F163" r:id="rId13" display="https://podminky.urs.cz/item/CS_URS_2022_01/171152111"/>
    <hyperlink ref="F171" r:id="rId14" display="https://podminky.urs.cz/item/CS_URS_2022_01/171251201"/>
    <hyperlink ref="F174" r:id="rId15" display="https://podminky.urs.cz/item/CS_URS_2022_01/174101101"/>
    <hyperlink ref="F180" r:id="rId16" display="https://podminky.urs.cz/item/CS_URS_2022_01/181351103"/>
    <hyperlink ref="F184" r:id="rId17" display="https://podminky.urs.cz/item/CS_URS_2022_01/182351023"/>
    <hyperlink ref="F188" r:id="rId18" display="https://podminky.urs.cz/item/CS_URS_2022_01/182251101"/>
    <hyperlink ref="F191" r:id="rId19" display="https://podminky.urs.cz/item/CS_URS_2022_01/181411131"/>
    <hyperlink ref="F194" r:id="rId20" display="https://podminky.urs.cz/item/CS_URS_2022_01/181411132"/>
    <hyperlink ref="F200" r:id="rId21" display="https://podminky.urs.cz/item/CS_URS_2022_01/185804312"/>
    <hyperlink ref="F204" r:id="rId22" display="https://podminky.urs.cz/item/CS_URS_2022_01/181951111"/>
    <hyperlink ref="F207" r:id="rId23" display="https://podminky.urs.cz/item/CS_URS_2022_01/181951112"/>
    <hyperlink ref="F213" r:id="rId24" display="https://podminky.urs.cz/item/CS_URS_2022_01/211561111"/>
    <hyperlink ref="F220" r:id="rId25" display="https://podminky.urs.cz/item/CS_URS_2022_01/212752101"/>
    <hyperlink ref="F225" r:id="rId26" display="https://podminky.urs.cz/item/CS_URS_2022_01/452112121"/>
    <hyperlink ref="F231" r:id="rId27" display="https://podminky.urs.cz/item/CS_URS_2022_01/564851113"/>
    <hyperlink ref="F238" r:id="rId28" display="https://podminky.urs.cz/item/CS_URS_2022_01/564861112"/>
    <hyperlink ref="F243" r:id="rId29" display="https://podminky.urs.cz/item/CS_URS_2022_01/564962111"/>
    <hyperlink ref="F247" r:id="rId30" display="https://podminky.urs.cz/item/CS_URS_2022_01/573411103"/>
    <hyperlink ref="F252" r:id="rId31" display="https://podminky.urs.cz/item/CS_URS_2022_01/573411104"/>
    <hyperlink ref="F257" r:id="rId32" display="https://podminky.urs.cz/item/CS_URS_2022_01/574381112"/>
    <hyperlink ref="F261" r:id="rId33" display="https://podminky.urs.cz/item/CS_URS_2022_01/577134221"/>
    <hyperlink ref="F265" r:id="rId34" display="https://podminky.urs.cz/item/CS_URS_2022_01/596211113"/>
    <hyperlink ref="F279" r:id="rId35" display="https://podminky.urs.cz/item/CS_URS_2022_01/895941343"/>
    <hyperlink ref="F284" r:id="rId36" display="https://podminky.urs.cz/item/CS_URS_2022_01/895941361"/>
    <hyperlink ref="F289" r:id="rId37" display="https://podminky.urs.cz/item/CS_URS_2022_01/895941362"/>
    <hyperlink ref="F294" r:id="rId38" display="https://podminky.urs.cz/item/CS_URS_2022_01/895941366"/>
    <hyperlink ref="F299" r:id="rId39" display="https://podminky.urs.cz/item/CS_URS_2022_01/899204112"/>
    <hyperlink ref="F306" r:id="rId40" display="https://podminky.urs.cz/item/CS_URS_2022_01/899331111"/>
    <hyperlink ref="F310" r:id="rId41" display="https://podminky.urs.cz/item/CS_URS_2022_01/914111111"/>
    <hyperlink ref="F321" r:id="rId42" display="https://podminky.urs.cz/item/CS_URS_2022_01/914511112"/>
    <hyperlink ref="F326" r:id="rId43" display="https://podminky.urs.cz/item/CS_URS_2022_01/915121122"/>
    <hyperlink ref="F329" r:id="rId44" display="https://podminky.urs.cz/item/CS_URS_2022_01/915223121"/>
    <hyperlink ref="F332" r:id="rId45" display="https://podminky.urs.cz/item/CS_URS_2022_01/915611111"/>
    <hyperlink ref="F335" r:id="rId46" display="https://podminky.urs.cz/item/CS_URS_2022_01/916131213"/>
    <hyperlink ref="F340" r:id="rId47" display="https://podminky.urs.cz/item/CS_URS_2022_01/916231213"/>
    <hyperlink ref="F345" r:id="rId48" display="https://podminky.urs.cz/item/CS_URS_2022_01/919726122"/>
    <hyperlink ref="F352" r:id="rId49" display="https://podminky.urs.cz/item/CS_URS_2022_01/919731123"/>
    <hyperlink ref="F357" r:id="rId50" display="https://podminky.urs.cz/item/CS_URS_2022_01/997221571"/>
    <hyperlink ref="F361" r:id="rId51" display="https://podminky.urs.cz/item/CS_URS_2022_01/997221579"/>
    <hyperlink ref="F366" r:id="rId52" display="https://podminky.urs.cz/item/CS_URS_2022_01/998225111"/>
    <hyperlink ref="F370" r:id="rId53" display="https://podminky.urs.cz/item/CS_URS_2022_01/011103000"/>
    <hyperlink ref="F374" r:id="rId54" display="https://podminky.urs.cz/item/CS_URS_2022_01/012203000"/>
    <hyperlink ref="F381" r:id="rId55" display="https://podminky.urs.cz/item/CS_URS_2022_01/013254000"/>
    <hyperlink ref="F393" r:id="rId56" display="https://podminky.urs.cz/item/CS_URS_2022_01/053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96</v>
      </c>
    </row>
    <row r="3" s="1" customFormat="1" ht="6.96" customHeight="1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"/>
      <c r="AT3" s="18" t="s">
        <v>88</v>
      </c>
    </row>
    <row r="4" s="1" customFormat="1" ht="24.96" customHeight="1">
      <c r="B4" s="21"/>
      <c r="D4" s="146" t="s">
        <v>121</v>
      </c>
      <c r="M4" s="21"/>
      <c r="N4" s="147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48" t="s">
        <v>17</v>
      </c>
      <c r="M6" s="21"/>
    </row>
    <row r="7" s="1" customFormat="1" ht="16.5" customHeight="1">
      <c r="B7" s="21"/>
      <c r="E7" s="149" t="str">
        <f>'Rekapitulace stavby'!K6</f>
        <v>Průmyslová zóna Ke Skrýšovu V. ETAPA</v>
      </c>
      <c r="F7" s="148"/>
      <c r="G7" s="148"/>
      <c r="H7" s="148"/>
      <c r="M7" s="21"/>
    </row>
    <row r="8" s="1" customFormat="1" ht="12" customHeight="1">
      <c r="B8" s="21"/>
      <c r="D8" s="148" t="s">
        <v>122</v>
      </c>
      <c r="M8" s="21"/>
    </row>
    <row r="9" s="2" customFormat="1" ht="16.5" customHeight="1">
      <c r="A9" s="39"/>
      <c r="B9" s="45"/>
      <c r="C9" s="39"/>
      <c r="D9" s="39"/>
      <c r="E9" s="149" t="s">
        <v>672</v>
      </c>
      <c r="F9" s="39"/>
      <c r="G9" s="39"/>
      <c r="H9" s="39"/>
      <c r="I9" s="39"/>
      <c r="J9" s="39"/>
      <c r="K9" s="39"/>
      <c r="L9" s="39"/>
      <c r="M9" s="15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8" t="s">
        <v>124</v>
      </c>
      <c r="E10" s="39"/>
      <c r="F10" s="39"/>
      <c r="G10" s="39"/>
      <c r="H10" s="39"/>
      <c r="I10" s="39"/>
      <c r="J10" s="39"/>
      <c r="K10" s="39"/>
      <c r="L10" s="39"/>
      <c r="M10" s="15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1" t="s">
        <v>673</v>
      </c>
      <c r="F11" s="39"/>
      <c r="G11" s="39"/>
      <c r="H11" s="39"/>
      <c r="I11" s="39"/>
      <c r="J11" s="39"/>
      <c r="K11" s="39"/>
      <c r="L11" s="39"/>
      <c r="M11" s="15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15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8" t="s">
        <v>19</v>
      </c>
      <c r="E13" s="39"/>
      <c r="F13" s="136" t="s">
        <v>20</v>
      </c>
      <c r="G13" s="39"/>
      <c r="H13" s="39"/>
      <c r="I13" s="148" t="s">
        <v>21</v>
      </c>
      <c r="J13" s="136" t="s">
        <v>20</v>
      </c>
      <c r="K13" s="39"/>
      <c r="L13" s="39"/>
      <c r="M13" s="15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8" t="s">
        <v>22</v>
      </c>
      <c r="E14" s="39"/>
      <c r="F14" s="136" t="s">
        <v>23</v>
      </c>
      <c r="G14" s="39"/>
      <c r="H14" s="39"/>
      <c r="I14" s="148" t="s">
        <v>24</v>
      </c>
      <c r="J14" s="152" t="str">
        <f>'Rekapitulace stavby'!AN8</f>
        <v>16. 12. 2022</v>
      </c>
      <c r="K14" s="39"/>
      <c r="L14" s="39"/>
      <c r="M14" s="15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5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8" t="s">
        <v>26</v>
      </c>
      <c r="E16" s="39"/>
      <c r="F16" s="39"/>
      <c r="G16" s="39"/>
      <c r="H16" s="39"/>
      <c r="I16" s="148" t="s">
        <v>27</v>
      </c>
      <c r="J16" s="136" t="s">
        <v>20</v>
      </c>
      <c r="K16" s="39"/>
      <c r="L16" s="39"/>
      <c r="M16" s="15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6" t="s">
        <v>33</v>
      </c>
      <c r="F17" s="39"/>
      <c r="G17" s="39"/>
      <c r="H17" s="39"/>
      <c r="I17" s="148" t="s">
        <v>29</v>
      </c>
      <c r="J17" s="136" t="s">
        <v>20</v>
      </c>
      <c r="K17" s="39"/>
      <c r="L17" s="39"/>
      <c r="M17" s="15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5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8" t="s">
        <v>30</v>
      </c>
      <c r="E19" s="39"/>
      <c r="F19" s="39"/>
      <c r="G19" s="39"/>
      <c r="H19" s="39"/>
      <c r="I19" s="148" t="s">
        <v>27</v>
      </c>
      <c r="J19" s="34" t="str">
        <f>'Rekapitulace stavby'!AN13</f>
        <v>Vyplň údaj</v>
      </c>
      <c r="K19" s="39"/>
      <c r="L19" s="39"/>
      <c r="M19" s="15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6"/>
      <c r="G20" s="136"/>
      <c r="H20" s="136"/>
      <c r="I20" s="148" t="s">
        <v>29</v>
      </c>
      <c r="J20" s="34" t="str">
        <f>'Rekapitulace stavby'!AN14</f>
        <v>Vyplň údaj</v>
      </c>
      <c r="K20" s="39"/>
      <c r="L20" s="39"/>
      <c r="M20" s="15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5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8" t="s">
        <v>32</v>
      </c>
      <c r="E22" s="39"/>
      <c r="F22" s="39"/>
      <c r="G22" s="39"/>
      <c r="H22" s="39"/>
      <c r="I22" s="148" t="s">
        <v>27</v>
      </c>
      <c r="J22" s="136" t="s">
        <v>20</v>
      </c>
      <c r="K22" s="39"/>
      <c r="L22" s="39"/>
      <c r="M22" s="15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6" t="s">
        <v>33</v>
      </c>
      <c r="F23" s="39"/>
      <c r="G23" s="39"/>
      <c r="H23" s="39"/>
      <c r="I23" s="148" t="s">
        <v>29</v>
      </c>
      <c r="J23" s="136" t="s">
        <v>20</v>
      </c>
      <c r="K23" s="39"/>
      <c r="L23" s="39"/>
      <c r="M23" s="15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15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8" t="s">
        <v>34</v>
      </c>
      <c r="E25" s="39"/>
      <c r="F25" s="39"/>
      <c r="G25" s="39"/>
      <c r="H25" s="39"/>
      <c r="I25" s="148" t="s">
        <v>27</v>
      </c>
      <c r="J25" s="136" t="s">
        <v>20</v>
      </c>
      <c r="K25" s="39"/>
      <c r="L25" s="39"/>
      <c r="M25" s="15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6" t="s">
        <v>33</v>
      </c>
      <c r="F26" s="39"/>
      <c r="G26" s="39"/>
      <c r="H26" s="39"/>
      <c r="I26" s="148" t="s">
        <v>29</v>
      </c>
      <c r="J26" s="136" t="s">
        <v>20</v>
      </c>
      <c r="K26" s="39"/>
      <c r="L26" s="39"/>
      <c r="M26" s="15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15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8" t="s">
        <v>37</v>
      </c>
      <c r="E28" s="39"/>
      <c r="F28" s="39"/>
      <c r="G28" s="39"/>
      <c r="H28" s="39"/>
      <c r="I28" s="39"/>
      <c r="J28" s="39"/>
      <c r="K28" s="39"/>
      <c r="L28" s="39"/>
      <c r="M28" s="15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3"/>
      <c r="B29" s="154"/>
      <c r="C29" s="153"/>
      <c r="D29" s="153"/>
      <c r="E29" s="155" t="s">
        <v>20</v>
      </c>
      <c r="F29" s="155"/>
      <c r="G29" s="155"/>
      <c r="H29" s="155"/>
      <c r="I29" s="153"/>
      <c r="J29" s="153"/>
      <c r="K29" s="153"/>
      <c r="L29" s="153"/>
      <c r="M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15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7"/>
      <c r="E31" s="157"/>
      <c r="F31" s="157"/>
      <c r="G31" s="157"/>
      <c r="H31" s="157"/>
      <c r="I31" s="157"/>
      <c r="J31" s="157"/>
      <c r="K31" s="157"/>
      <c r="L31" s="157"/>
      <c r="M31" s="15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48" t="s">
        <v>127</v>
      </c>
      <c r="F32" s="39"/>
      <c r="G32" s="39"/>
      <c r="H32" s="39"/>
      <c r="I32" s="39"/>
      <c r="J32" s="39"/>
      <c r="K32" s="158">
        <f>I65</f>
        <v>0</v>
      </c>
      <c r="L32" s="39"/>
      <c r="M32" s="15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48" t="s">
        <v>128</v>
      </c>
      <c r="F33" s="39"/>
      <c r="G33" s="39"/>
      <c r="H33" s="39"/>
      <c r="I33" s="39"/>
      <c r="J33" s="39"/>
      <c r="K33" s="158">
        <f>J65</f>
        <v>0</v>
      </c>
      <c r="L33" s="39"/>
      <c r="M33" s="15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59" t="s">
        <v>39</v>
      </c>
      <c r="E34" s="39"/>
      <c r="F34" s="39"/>
      <c r="G34" s="39"/>
      <c r="H34" s="39"/>
      <c r="I34" s="39"/>
      <c r="J34" s="39"/>
      <c r="K34" s="160">
        <f>ROUND(K95, 2)</f>
        <v>0</v>
      </c>
      <c r="L34" s="39"/>
      <c r="M34" s="15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57"/>
      <c r="E35" s="157"/>
      <c r="F35" s="157"/>
      <c r="G35" s="157"/>
      <c r="H35" s="157"/>
      <c r="I35" s="157"/>
      <c r="J35" s="157"/>
      <c r="K35" s="157"/>
      <c r="L35" s="157"/>
      <c r="M35" s="15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1" t="s">
        <v>41</v>
      </c>
      <c r="G36" s="39"/>
      <c r="H36" s="39"/>
      <c r="I36" s="161" t="s">
        <v>40</v>
      </c>
      <c r="J36" s="39"/>
      <c r="K36" s="161" t="s">
        <v>42</v>
      </c>
      <c r="L36" s="39"/>
      <c r="M36" s="15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2" t="s">
        <v>43</v>
      </c>
      <c r="E37" s="148" t="s">
        <v>44</v>
      </c>
      <c r="F37" s="158">
        <f>ROUND((SUM(BE95:BE173)),  2)</f>
        <v>0</v>
      </c>
      <c r="G37" s="39"/>
      <c r="H37" s="39"/>
      <c r="I37" s="163">
        <v>0.20999999999999999</v>
      </c>
      <c r="J37" s="39"/>
      <c r="K37" s="158">
        <f>ROUND(((SUM(BE95:BE173))*I37),  2)</f>
        <v>0</v>
      </c>
      <c r="L37" s="39"/>
      <c r="M37" s="15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48" t="s">
        <v>45</v>
      </c>
      <c r="F38" s="158">
        <f>ROUND((SUM(BF95:BF173)),  2)</f>
        <v>0</v>
      </c>
      <c r="G38" s="39"/>
      <c r="H38" s="39"/>
      <c r="I38" s="163">
        <v>0.14999999999999999</v>
      </c>
      <c r="J38" s="39"/>
      <c r="K38" s="158">
        <f>ROUND(((SUM(BF95:BF173))*I38),  2)</f>
        <v>0</v>
      </c>
      <c r="L38" s="39"/>
      <c r="M38" s="15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8" t="s">
        <v>46</v>
      </c>
      <c r="F39" s="158">
        <f>ROUND((SUM(BG95:BG173)),  2)</f>
        <v>0</v>
      </c>
      <c r="G39" s="39"/>
      <c r="H39" s="39"/>
      <c r="I39" s="163">
        <v>0.20999999999999999</v>
      </c>
      <c r="J39" s="39"/>
      <c r="K39" s="158">
        <f>0</f>
        <v>0</v>
      </c>
      <c r="L39" s="39"/>
      <c r="M39" s="15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48" t="s">
        <v>47</v>
      </c>
      <c r="F40" s="158">
        <f>ROUND((SUM(BH95:BH173)),  2)</f>
        <v>0</v>
      </c>
      <c r="G40" s="39"/>
      <c r="H40" s="39"/>
      <c r="I40" s="163">
        <v>0.14999999999999999</v>
      </c>
      <c r="J40" s="39"/>
      <c r="K40" s="158">
        <f>0</f>
        <v>0</v>
      </c>
      <c r="L40" s="39"/>
      <c r="M40" s="15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48" t="s">
        <v>48</v>
      </c>
      <c r="F41" s="158">
        <f>ROUND((SUM(BI95:BI173)),  2)</f>
        <v>0</v>
      </c>
      <c r="G41" s="39"/>
      <c r="H41" s="39"/>
      <c r="I41" s="163">
        <v>0</v>
      </c>
      <c r="J41" s="39"/>
      <c r="K41" s="158">
        <f>0</f>
        <v>0</v>
      </c>
      <c r="L41" s="39"/>
      <c r="M41" s="15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15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4"/>
      <c r="D43" s="165" t="s">
        <v>49</v>
      </c>
      <c r="E43" s="166"/>
      <c r="F43" s="166"/>
      <c r="G43" s="167" t="s">
        <v>50</v>
      </c>
      <c r="H43" s="168" t="s">
        <v>51</v>
      </c>
      <c r="I43" s="166"/>
      <c r="J43" s="166"/>
      <c r="K43" s="169">
        <f>SUM(K34:K41)</f>
        <v>0</v>
      </c>
      <c r="L43" s="170"/>
      <c r="M43" s="15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5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8" s="2" customFormat="1" ht="6.96" customHeight="1">
      <c r="A48" s="39"/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50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24.96" customHeight="1">
      <c r="A49" s="39"/>
      <c r="B49" s="40"/>
      <c r="C49" s="24" t="s">
        <v>129</v>
      </c>
      <c r="D49" s="41"/>
      <c r="E49" s="41"/>
      <c r="F49" s="41"/>
      <c r="G49" s="41"/>
      <c r="H49" s="41"/>
      <c r="I49" s="41"/>
      <c r="J49" s="41"/>
      <c r="K49" s="41"/>
      <c r="L49" s="41"/>
      <c r="M49" s="150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6.96" customHeight="1">
      <c r="A50" s="39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15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2" customHeight="1">
      <c r="A51" s="39"/>
      <c r="B51" s="40"/>
      <c r="C51" s="33" t="s">
        <v>17</v>
      </c>
      <c r="D51" s="41"/>
      <c r="E51" s="41"/>
      <c r="F51" s="41"/>
      <c r="G51" s="41"/>
      <c r="H51" s="41"/>
      <c r="I51" s="41"/>
      <c r="J51" s="41"/>
      <c r="K51" s="41"/>
      <c r="L51" s="41"/>
      <c r="M51" s="15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6.5" customHeight="1">
      <c r="A52" s="39"/>
      <c r="B52" s="40"/>
      <c r="C52" s="41"/>
      <c r="D52" s="41"/>
      <c r="E52" s="175" t="str">
        <f>E7</f>
        <v>Průmyslová zóna Ke Skrýšovu V. ETAPA</v>
      </c>
      <c r="F52" s="33"/>
      <c r="G52" s="33"/>
      <c r="H52" s="33"/>
      <c r="I52" s="41"/>
      <c r="J52" s="41"/>
      <c r="K52" s="41"/>
      <c r="L52" s="41"/>
      <c r="M52" s="15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1" customFormat="1" ht="12" customHeight="1">
      <c r="B53" s="22"/>
      <c r="C53" s="33" t="s">
        <v>122</v>
      </c>
      <c r="D53" s="23"/>
      <c r="E53" s="23"/>
      <c r="F53" s="23"/>
      <c r="G53" s="23"/>
      <c r="H53" s="23"/>
      <c r="I53" s="23"/>
      <c r="J53" s="23"/>
      <c r="K53" s="23"/>
      <c r="L53" s="23"/>
      <c r="M53" s="21"/>
    </row>
    <row r="54" s="2" customFormat="1" ht="16.5" customHeight="1">
      <c r="A54" s="39"/>
      <c r="B54" s="40"/>
      <c r="C54" s="41"/>
      <c r="D54" s="41"/>
      <c r="E54" s="175" t="s">
        <v>672</v>
      </c>
      <c r="F54" s="41"/>
      <c r="G54" s="41"/>
      <c r="H54" s="41"/>
      <c r="I54" s="41"/>
      <c r="J54" s="41"/>
      <c r="K54" s="41"/>
      <c r="L54" s="41"/>
      <c r="M54" s="15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2" customHeight="1">
      <c r="A55" s="39"/>
      <c r="B55" s="40"/>
      <c r="C55" s="33" t="s">
        <v>124</v>
      </c>
      <c r="D55" s="41"/>
      <c r="E55" s="41"/>
      <c r="F55" s="41"/>
      <c r="G55" s="41"/>
      <c r="H55" s="41"/>
      <c r="I55" s="41"/>
      <c r="J55" s="41"/>
      <c r="K55" s="41"/>
      <c r="L55" s="41"/>
      <c r="M55" s="150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6.5" customHeight="1">
      <c r="A56" s="39"/>
      <c r="B56" s="40"/>
      <c r="C56" s="41"/>
      <c r="D56" s="41"/>
      <c r="E56" s="70" t="str">
        <f>E11</f>
        <v>SO-02 - Vodovod</v>
      </c>
      <c r="F56" s="41"/>
      <c r="G56" s="41"/>
      <c r="H56" s="41"/>
      <c r="I56" s="41"/>
      <c r="J56" s="41"/>
      <c r="K56" s="41"/>
      <c r="L56" s="41"/>
      <c r="M56" s="150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150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2" customHeight="1">
      <c r="A58" s="39"/>
      <c r="B58" s="40"/>
      <c r="C58" s="33" t="s">
        <v>22</v>
      </c>
      <c r="D58" s="41"/>
      <c r="E58" s="41"/>
      <c r="F58" s="28" t="str">
        <f>F14</f>
        <v>Pelhřimov</v>
      </c>
      <c r="G58" s="41"/>
      <c r="H58" s="41"/>
      <c r="I58" s="33" t="s">
        <v>24</v>
      </c>
      <c r="J58" s="73" t="str">
        <f>IF(J14="","",J14)</f>
        <v>16. 12. 2022</v>
      </c>
      <c r="K58" s="41"/>
      <c r="L58" s="41"/>
      <c r="M58" s="150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6.96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150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5.15" customHeight="1">
      <c r="A60" s="39"/>
      <c r="B60" s="40"/>
      <c r="C60" s="33" t="s">
        <v>26</v>
      </c>
      <c r="D60" s="41"/>
      <c r="E60" s="41"/>
      <c r="F60" s="28" t="str">
        <f>E17</f>
        <v xml:space="preserve"> </v>
      </c>
      <c r="G60" s="41"/>
      <c r="H60" s="41"/>
      <c r="I60" s="33" t="s">
        <v>32</v>
      </c>
      <c r="J60" s="37" t="str">
        <f>E23</f>
        <v xml:space="preserve"> </v>
      </c>
      <c r="K60" s="41"/>
      <c r="L60" s="41"/>
      <c r="M60" s="150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15.15" customHeight="1">
      <c r="A61" s="39"/>
      <c r="B61" s="40"/>
      <c r="C61" s="33" t="s">
        <v>30</v>
      </c>
      <c r="D61" s="41"/>
      <c r="E61" s="41"/>
      <c r="F61" s="28" t="str">
        <f>IF(E20="","",E20)</f>
        <v>Vyplň údaj</v>
      </c>
      <c r="G61" s="41"/>
      <c r="H61" s="41"/>
      <c r="I61" s="33" t="s">
        <v>34</v>
      </c>
      <c r="J61" s="37" t="str">
        <f>E26</f>
        <v xml:space="preserve"> </v>
      </c>
      <c r="K61" s="41"/>
      <c r="L61" s="41"/>
      <c r="M61" s="15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150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9.28" customHeight="1">
      <c r="A63" s="39"/>
      <c r="B63" s="40"/>
      <c r="C63" s="176" t="s">
        <v>130</v>
      </c>
      <c r="D63" s="177"/>
      <c r="E63" s="177"/>
      <c r="F63" s="177"/>
      <c r="G63" s="177"/>
      <c r="H63" s="177"/>
      <c r="I63" s="178" t="s">
        <v>131</v>
      </c>
      <c r="J63" s="178" t="s">
        <v>132</v>
      </c>
      <c r="K63" s="178" t="s">
        <v>133</v>
      </c>
      <c r="L63" s="177"/>
      <c r="M63" s="150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10.32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150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22.8" customHeight="1">
      <c r="A65" s="39"/>
      <c r="B65" s="40"/>
      <c r="C65" s="179" t="s">
        <v>73</v>
      </c>
      <c r="D65" s="41"/>
      <c r="E65" s="41"/>
      <c r="F65" s="41"/>
      <c r="G65" s="41"/>
      <c r="H65" s="41"/>
      <c r="I65" s="103">
        <f>Q95</f>
        <v>0</v>
      </c>
      <c r="J65" s="103">
        <f>R95</f>
        <v>0</v>
      </c>
      <c r="K65" s="103">
        <f>K95</f>
        <v>0</v>
      </c>
      <c r="L65" s="41"/>
      <c r="M65" s="15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U65" s="18" t="s">
        <v>134</v>
      </c>
    </row>
    <row r="66" s="9" customFormat="1" ht="24.96" customHeight="1">
      <c r="A66" s="9"/>
      <c r="B66" s="180"/>
      <c r="C66" s="181"/>
      <c r="D66" s="182" t="s">
        <v>135</v>
      </c>
      <c r="E66" s="183"/>
      <c r="F66" s="183"/>
      <c r="G66" s="183"/>
      <c r="H66" s="183"/>
      <c r="I66" s="184">
        <f>Q96</f>
        <v>0</v>
      </c>
      <c r="J66" s="184">
        <f>R96</f>
        <v>0</v>
      </c>
      <c r="K66" s="184">
        <f>K96</f>
        <v>0</v>
      </c>
      <c r="L66" s="181"/>
      <c r="M66" s="18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6"/>
      <c r="C67" s="128"/>
      <c r="D67" s="187" t="s">
        <v>136</v>
      </c>
      <c r="E67" s="188"/>
      <c r="F67" s="188"/>
      <c r="G67" s="188"/>
      <c r="H67" s="188"/>
      <c r="I67" s="189">
        <f>Q97</f>
        <v>0</v>
      </c>
      <c r="J67" s="189">
        <f>R97</f>
        <v>0</v>
      </c>
      <c r="K67" s="189">
        <f>K97</f>
        <v>0</v>
      </c>
      <c r="L67" s="128"/>
      <c r="M67" s="19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6"/>
      <c r="C68" s="128"/>
      <c r="D68" s="187" t="s">
        <v>138</v>
      </c>
      <c r="E68" s="188"/>
      <c r="F68" s="188"/>
      <c r="G68" s="188"/>
      <c r="H68" s="188"/>
      <c r="I68" s="189">
        <f>Q130</f>
        <v>0</v>
      </c>
      <c r="J68" s="189">
        <f>R130</f>
        <v>0</v>
      </c>
      <c r="K68" s="189">
        <f>K130</f>
        <v>0</v>
      </c>
      <c r="L68" s="128"/>
      <c r="M68" s="19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6"/>
      <c r="C69" s="128"/>
      <c r="D69" s="187" t="s">
        <v>139</v>
      </c>
      <c r="E69" s="188"/>
      <c r="F69" s="188"/>
      <c r="G69" s="188"/>
      <c r="H69" s="188"/>
      <c r="I69" s="189">
        <f>Q133</f>
        <v>0</v>
      </c>
      <c r="J69" s="189">
        <f>R133</f>
        <v>0</v>
      </c>
      <c r="K69" s="189">
        <f>K133</f>
        <v>0</v>
      </c>
      <c r="L69" s="128"/>
      <c r="M69" s="19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6"/>
      <c r="C70" s="128"/>
      <c r="D70" s="187" t="s">
        <v>140</v>
      </c>
      <c r="E70" s="188"/>
      <c r="F70" s="188"/>
      <c r="G70" s="188"/>
      <c r="H70" s="188"/>
      <c r="I70" s="189">
        <f>Q137</f>
        <v>0</v>
      </c>
      <c r="J70" s="189">
        <f>R137</f>
        <v>0</v>
      </c>
      <c r="K70" s="189">
        <f>K137</f>
        <v>0</v>
      </c>
      <c r="L70" s="128"/>
      <c r="M70" s="19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6"/>
      <c r="C71" s="128"/>
      <c r="D71" s="187" t="s">
        <v>141</v>
      </c>
      <c r="E71" s="188"/>
      <c r="F71" s="188"/>
      <c r="G71" s="188"/>
      <c r="H71" s="188"/>
      <c r="I71" s="189">
        <f>Q164</f>
        <v>0</v>
      </c>
      <c r="J71" s="189">
        <f>R164</f>
        <v>0</v>
      </c>
      <c r="K71" s="189">
        <f>K164</f>
        <v>0</v>
      </c>
      <c r="L71" s="128"/>
      <c r="M71" s="19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6"/>
      <c r="C72" s="128"/>
      <c r="D72" s="187" t="s">
        <v>142</v>
      </c>
      <c r="E72" s="188"/>
      <c r="F72" s="188"/>
      <c r="G72" s="188"/>
      <c r="H72" s="188"/>
      <c r="I72" s="189">
        <f>Q166</f>
        <v>0</v>
      </c>
      <c r="J72" s="189">
        <f>R166</f>
        <v>0</v>
      </c>
      <c r="K72" s="189">
        <f>K166</f>
        <v>0</v>
      </c>
      <c r="L72" s="128"/>
      <c r="M72" s="19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6"/>
      <c r="C73" s="128"/>
      <c r="D73" s="187" t="s">
        <v>143</v>
      </c>
      <c r="E73" s="188"/>
      <c r="F73" s="188"/>
      <c r="G73" s="188"/>
      <c r="H73" s="188"/>
      <c r="I73" s="189">
        <f>Q172</f>
        <v>0</v>
      </c>
      <c r="J73" s="189">
        <f>R172</f>
        <v>0</v>
      </c>
      <c r="K73" s="189">
        <f>K172</f>
        <v>0</v>
      </c>
      <c r="L73" s="128"/>
      <c r="M73" s="19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150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150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150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148</v>
      </c>
      <c r="D80" s="41"/>
      <c r="E80" s="41"/>
      <c r="F80" s="41"/>
      <c r="G80" s="41"/>
      <c r="H80" s="41"/>
      <c r="I80" s="41"/>
      <c r="J80" s="41"/>
      <c r="K80" s="41"/>
      <c r="L80" s="41"/>
      <c r="M80" s="150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15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17</v>
      </c>
      <c r="D82" s="41"/>
      <c r="E82" s="41"/>
      <c r="F82" s="41"/>
      <c r="G82" s="41"/>
      <c r="H82" s="41"/>
      <c r="I82" s="41"/>
      <c r="J82" s="41"/>
      <c r="K82" s="41"/>
      <c r="L82" s="41"/>
      <c r="M82" s="15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75" t="str">
        <f>E7</f>
        <v>Průmyslová zóna Ke Skrýšovu V. ETAPA</v>
      </c>
      <c r="F83" s="33"/>
      <c r="G83" s="33"/>
      <c r="H83" s="33"/>
      <c r="I83" s="41"/>
      <c r="J83" s="41"/>
      <c r="K83" s="41"/>
      <c r="L83" s="41"/>
      <c r="M83" s="15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2"/>
      <c r="C84" s="33" t="s">
        <v>122</v>
      </c>
      <c r="D84" s="23"/>
      <c r="E84" s="23"/>
      <c r="F84" s="23"/>
      <c r="G84" s="23"/>
      <c r="H84" s="23"/>
      <c r="I84" s="23"/>
      <c r="J84" s="23"/>
      <c r="K84" s="23"/>
      <c r="L84" s="23"/>
      <c r="M84" s="21"/>
    </row>
    <row r="85" s="2" customFormat="1" ht="16.5" customHeight="1">
      <c r="A85" s="39"/>
      <c r="B85" s="40"/>
      <c r="C85" s="41"/>
      <c r="D85" s="41"/>
      <c r="E85" s="175" t="s">
        <v>672</v>
      </c>
      <c r="F85" s="41"/>
      <c r="G85" s="41"/>
      <c r="H85" s="41"/>
      <c r="I85" s="41"/>
      <c r="J85" s="41"/>
      <c r="K85" s="41"/>
      <c r="L85" s="41"/>
      <c r="M85" s="15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41"/>
      <c r="M86" s="15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0" t="str">
        <f>E11</f>
        <v>SO-02 - Vodovod</v>
      </c>
      <c r="F87" s="41"/>
      <c r="G87" s="41"/>
      <c r="H87" s="41"/>
      <c r="I87" s="41"/>
      <c r="J87" s="41"/>
      <c r="K87" s="41"/>
      <c r="L87" s="41"/>
      <c r="M87" s="15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15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22</v>
      </c>
      <c r="D89" s="41"/>
      <c r="E89" s="41"/>
      <c r="F89" s="28" t="str">
        <f>F14</f>
        <v>Pelhřimov</v>
      </c>
      <c r="G89" s="41"/>
      <c r="H89" s="41"/>
      <c r="I89" s="33" t="s">
        <v>24</v>
      </c>
      <c r="J89" s="73" t="str">
        <f>IF(J14="","",J14)</f>
        <v>16. 12. 2022</v>
      </c>
      <c r="K89" s="41"/>
      <c r="L89" s="41"/>
      <c r="M89" s="15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15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26</v>
      </c>
      <c r="D91" s="41"/>
      <c r="E91" s="41"/>
      <c r="F91" s="28" t="str">
        <f>E17</f>
        <v xml:space="preserve"> </v>
      </c>
      <c r="G91" s="41"/>
      <c r="H91" s="41"/>
      <c r="I91" s="33" t="s">
        <v>32</v>
      </c>
      <c r="J91" s="37" t="str">
        <f>E23</f>
        <v xml:space="preserve"> </v>
      </c>
      <c r="K91" s="41"/>
      <c r="L91" s="41"/>
      <c r="M91" s="15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IF(E20="","",E20)</f>
        <v>Vyplň údaj</v>
      </c>
      <c r="G92" s="41"/>
      <c r="H92" s="41"/>
      <c r="I92" s="33" t="s">
        <v>34</v>
      </c>
      <c r="J92" s="37" t="str">
        <f>E26</f>
        <v xml:space="preserve"> </v>
      </c>
      <c r="K92" s="41"/>
      <c r="L92" s="41"/>
      <c r="M92" s="15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15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91"/>
      <c r="B94" s="192"/>
      <c r="C94" s="193" t="s">
        <v>149</v>
      </c>
      <c r="D94" s="194" t="s">
        <v>58</v>
      </c>
      <c r="E94" s="194" t="s">
        <v>54</v>
      </c>
      <c r="F94" s="194" t="s">
        <v>55</v>
      </c>
      <c r="G94" s="194" t="s">
        <v>150</v>
      </c>
      <c r="H94" s="194" t="s">
        <v>151</v>
      </c>
      <c r="I94" s="194" t="s">
        <v>152</v>
      </c>
      <c r="J94" s="194" t="s">
        <v>153</v>
      </c>
      <c r="K94" s="194" t="s">
        <v>133</v>
      </c>
      <c r="L94" s="195" t="s">
        <v>154</v>
      </c>
      <c r="M94" s="196"/>
      <c r="N94" s="93" t="s">
        <v>20</v>
      </c>
      <c r="O94" s="94" t="s">
        <v>43</v>
      </c>
      <c r="P94" s="94" t="s">
        <v>155</v>
      </c>
      <c r="Q94" s="94" t="s">
        <v>156</v>
      </c>
      <c r="R94" s="94" t="s">
        <v>157</v>
      </c>
      <c r="S94" s="94" t="s">
        <v>158</v>
      </c>
      <c r="T94" s="94" t="s">
        <v>159</v>
      </c>
      <c r="U94" s="94" t="s">
        <v>160</v>
      </c>
      <c r="V94" s="94" t="s">
        <v>161</v>
      </c>
      <c r="W94" s="94" t="s">
        <v>162</v>
      </c>
      <c r="X94" s="95" t="s">
        <v>163</v>
      </c>
      <c r="Y94" s="191"/>
      <c r="Z94" s="191"/>
      <c r="AA94" s="191"/>
      <c r="AB94" s="191"/>
      <c r="AC94" s="191"/>
      <c r="AD94" s="191"/>
      <c r="AE94" s="191"/>
    </row>
    <row r="95" s="2" customFormat="1" ht="22.8" customHeight="1">
      <c r="A95" s="39"/>
      <c r="B95" s="40"/>
      <c r="C95" s="100" t="s">
        <v>164</v>
      </c>
      <c r="D95" s="41"/>
      <c r="E95" s="41"/>
      <c r="F95" s="41"/>
      <c r="G95" s="41"/>
      <c r="H95" s="41"/>
      <c r="I95" s="41"/>
      <c r="J95" s="41"/>
      <c r="K95" s="197">
        <f>BK95</f>
        <v>0</v>
      </c>
      <c r="L95" s="41"/>
      <c r="M95" s="45"/>
      <c r="N95" s="96"/>
      <c r="O95" s="198"/>
      <c r="P95" s="97"/>
      <c r="Q95" s="199">
        <f>Q96</f>
        <v>0</v>
      </c>
      <c r="R95" s="199">
        <f>R96</f>
        <v>0</v>
      </c>
      <c r="S95" s="97"/>
      <c r="T95" s="200">
        <f>T96</f>
        <v>0</v>
      </c>
      <c r="U95" s="97"/>
      <c r="V95" s="200">
        <f>V96</f>
        <v>80.063789200000002</v>
      </c>
      <c r="W95" s="97"/>
      <c r="X95" s="201">
        <f>X96</f>
        <v>7.8209999999999997</v>
      </c>
      <c r="Y95" s="39"/>
      <c r="Z95" s="39"/>
      <c r="AA95" s="39"/>
      <c r="AB95" s="39"/>
      <c r="AC95" s="39"/>
      <c r="AD95" s="39"/>
      <c r="AE95" s="39"/>
      <c r="AT95" s="18" t="s">
        <v>74</v>
      </c>
      <c r="AU95" s="18" t="s">
        <v>134</v>
      </c>
      <c r="BK95" s="202">
        <f>BK96</f>
        <v>0</v>
      </c>
    </row>
    <row r="96" s="12" customFormat="1" ht="25.92" customHeight="1">
      <c r="A96" s="12"/>
      <c r="B96" s="203"/>
      <c r="C96" s="204"/>
      <c r="D96" s="205" t="s">
        <v>74</v>
      </c>
      <c r="E96" s="206" t="s">
        <v>165</v>
      </c>
      <c r="F96" s="206" t="s">
        <v>166</v>
      </c>
      <c r="G96" s="204"/>
      <c r="H96" s="204"/>
      <c r="I96" s="207"/>
      <c r="J96" s="207"/>
      <c r="K96" s="208">
        <f>BK96</f>
        <v>0</v>
      </c>
      <c r="L96" s="204"/>
      <c r="M96" s="209"/>
      <c r="N96" s="210"/>
      <c r="O96" s="211"/>
      <c r="P96" s="211"/>
      <c r="Q96" s="212">
        <f>Q97+Q130+Q133+Q137+Q164+Q166+Q172</f>
        <v>0</v>
      </c>
      <c r="R96" s="212">
        <f>R97+R130+R133+R137+R164+R166+R172</f>
        <v>0</v>
      </c>
      <c r="S96" s="211"/>
      <c r="T96" s="213">
        <f>T97+T130+T133+T137+T164+T166+T172</f>
        <v>0</v>
      </c>
      <c r="U96" s="211"/>
      <c r="V96" s="213">
        <f>V97+V130+V133+V137+V164+V166+V172</f>
        <v>80.063789200000002</v>
      </c>
      <c r="W96" s="211"/>
      <c r="X96" s="214">
        <f>X97+X130+X133+X137+X164+X166+X172</f>
        <v>7.8209999999999997</v>
      </c>
      <c r="Y96" s="12"/>
      <c r="Z96" s="12"/>
      <c r="AA96" s="12"/>
      <c r="AB96" s="12"/>
      <c r="AC96" s="12"/>
      <c r="AD96" s="12"/>
      <c r="AE96" s="12"/>
      <c r="AR96" s="215" t="s">
        <v>82</v>
      </c>
      <c r="AT96" s="216" t="s">
        <v>74</v>
      </c>
      <c r="AU96" s="216" t="s">
        <v>75</v>
      </c>
      <c r="AY96" s="215" t="s">
        <v>167</v>
      </c>
      <c r="BK96" s="217">
        <f>BK97+BK130+BK133+BK137+BK164+BK166+BK172</f>
        <v>0</v>
      </c>
    </row>
    <row r="97" s="12" customFormat="1" ht="22.8" customHeight="1">
      <c r="A97" s="12"/>
      <c r="B97" s="203"/>
      <c r="C97" s="204"/>
      <c r="D97" s="205" t="s">
        <v>74</v>
      </c>
      <c r="E97" s="218" t="s">
        <v>82</v>
      </c>
      <c r="F97" s="218" t="s">
        <v>168</v>
      </c>
      <c r="G97" s="204"/>
      <c r="H97" s="204"/>
      <c r="I97" s="207"/>
      <c r="J97" s="207"/>
      <c r="K97" s="219">
        <f>BK97</f>
        <v>0</v>
      </c>
      <c r="L97" s="204"/>
      <c r="M97" s="209"/>
      <c r="N97" s="210"/>
      <c r="O97" s="211"/>
      <c r="P97" s="211"/>
      <c r="Q97" s="212">
        <f>SUM(Q98:Q129)</f>
        <v>0</v>
      </c>
      <c r="R97" s="212">
        <f>SUM(R98:R129)</f>
        <v>0</v>
      </c>
      <c r="S97" s="211"/>
      <c r="T97" s="213">
        <f>SUM(T98:T129)</f>
        <v>0</v>
      </c>
      <c r="U97" s="211"/>
      <c r="V97" s="213">
        <f>SUM(V98:V129)</f>
        <v>69.171300000000002</v>
      </c>
      <c r="W97" s="211"/>
      <c r="X97" s="214">
        <f>SUM(X98:X129)</f>
        <v>7.8209999999999997</v>
      </c>
      <c r="Y97" s="12"/>
      <c r="Z97" s="12"/>
      <c r="AA97" s="12"/>
      <c r="AB97" s="12"/>
      <c r="AC97" s="12"/>
      <c r="AD97" s="12"/>
      <c r="AE97" s="12"/>
      <c r="AR97" s="215" t="s">
        <v>82</v>
      </c>
      <c r="AT97" s="216" t="s">
        <v>74</v>
      </c>
      <c r="AU97" s="216" t="s">
        <v>82</v>
      </c>
      <c r="AY97" s="215" t="s">
        <v>167</v>
      </c>
      <c r="BK97" s="217">
        <f>SUM(BK98:BK129)</f>
        <v>0</v>
      </c>
    </row>
    <row r="98" s="2" customFormat="1" ht="37.8" customHeight="1">
      <c r="A98" s="39"/>
      <c r="B98" s="40"/>
      <c r="C98" s="220" t="s">
        <v>82</v>
      </c>
      <c r="D98" s="220" t="s">
        <v>169</v>
      </c>
      <c r="E98" s="221" t="s">
        <v>674</v>
      </c>
      <c r="F98" s="222" t="s">
        <v>675</v>
      </c>
      <c r="G98" s="223" t="s">
        <v>182</v>
      </c>
      <c r="H98" s="224">
        <v>8.5</v>
      </c>
      <c r="I98" s="225"/>
      <c r="J98" s="225"/>
      <c r="K98" s="226">
        <f>ROUND(P98*H98,2)</f>
        <v>0</v>
      </c>
      <c r="L98" s="222" t="s">
        <v>20</v>
      </c>
      <c r="M98" s="45"/>
      <c r="N98" s="227" t="s">
        <v>20</v>
      </c>
      <c r="O98" s="228" t="s">
        <v>44</v>
      </c>
      <c r="P98" s="229">
        <f>I98+J98</f>
        <v>0</v>
      </c>
      <c r="Q98" s="229">
        <f>ROUND(I98*H98,2)</f>
        <v>0</v>
      </c>
      <c r="R98" s="229">
        <f>ROUND(J98*H98,2)</f>
        <v>0</v>
      </c>
      <c r="S98" s="85"/>
      <c r="T98" s="230">
        <f>S98*H98</f>
        <v>0</v>
      </c>
      <c r="U98" s="230">
        <v>0</v>
      </c>
      <c r="V98" s="230">
        <f>U98*H98</f>
        <v>0</v>
      </c>
      <c r="W98" s="230">
        <v>0.57999999999999996</v>
      </c>
      <c r="X98" s="231">
        <f>W98*H98</f>
        <v>4.9299999999999997</v>
      </c>
      <c r="Y98" s="39"/>
      <c r="Z98" s="39"/>
      <c r="AA98" s="39"/>
      <c r="AB98" s="39"/>
      <c r="AC98" s="39"/>
      <c r="AD98" s="39"/>
      <c r="AE98" s="39"/>
      <c r="AR98" s="232" t="s">
        <v>174</v>
      </c>
      <c r="AT98" s="232" t="s">
        <v>169</v>
      </c>
      <c r="AU98" s="232" t="s">
        <v>88</v>
      </c>
      <c r="AY98" s="18" t="s">
        <v>167</v>
      </c>
      <c r="BE98" s="233">
        <f>IF(O98="základní",K98,0)</f>
        <v>0</v>
      </c>
      <c r="BF98" s="233">
        <f>IF(O98="snížená",K98,0)</f>
        <v>0</v>
      </c>
      <c r="BG98" s="233">
        <f>IF(O98="zákl. přenesená",K98,0)</f>
        <v>0</v>
      </c>
      <c r="BH98" s="233">
        <f>IF(O98="sníž. přenesená",K98,0)</f>
        <v>0</v>
      </c>
      <c r="BI98" s="233">
        <f>IF(O98="nulová",K98,0)</f>
        <v>0</v>
      </c>
      <c r="BJ98" s="18" t="s">
        <v>82</v>
      </c>
      <c r="BK98" s="233">
        <f>ROUND(P98*H98,2)</f>
        <v>0</v>
      </c>
      <c r="BL98" s="18" t="s">
        <v>174</v>
      </c>
      <c r="BM98" s="232" t="s">
        <v>676</v>
      </c>
    </row>
    <row r="99" s="2" customFormat="1" ht="37.8" customHeight="1">
      <c r="A99" s="39"/>
      <c r="B99" s="40"/>
      <c r="C99" s="220" t="s">
        <v>88</v>
      </c>
      <c r="D99" s="220" t="s">
        <v>169</v>
      </c>
      <c r="E99" s="221" t="s">
        <v>677</v>
      </c>
      <c r="F99" s="222" t="s">
        <v>678</v>
      </c>
      <c r="G99" s="223" t="s">
        <v>182</v>
      </c>
      <c r="H99" s="224">
        <v>8.5</v>
      </c>
      <c r="I99" s="225"/>
      <c r="J99" s="225"/>
      <c r="K99" s="226">
        <f>ROUND(P99*H99,2)</f>
        <v>0</v>
      </c>
      <c r="L99" s="222" t="s">
        <v>20</v>
      </c>
      <c r="M99" s="45"/>
      <c r="N99" s="227" t="s">
        <v>20</v>
      </c>
      <c r="O99" s="228" t="s">
        <v>44</v>
      </c>
      <c r="P99" s="229">
        <f>I99+J99</f>
        <v>0</v>
      </c>
      <c r="Q99" s="229">
        <f>ROUND(I99*H99,2)</f>
        <v>0</v>
      </c>
      <c r="R99" s="229">
        <f>ROUND(J99*H99,2)</f>
        <v>0</v>
      </c>
      <c r="S99" s="85"/>
      <c r="T99" s="230">
        <f>S99*H99</f>
        <v>0</v>
      </c>
      <c r="U99" s="230">
        <v>0</v>
      </c>
      <c r="V99" s="230">
        <f>U99*H99</f>
        <v>0</v>
      </c>
      <c r="W99" s="230">
        <v>0.316</v>
      </c>
      <c r="X99" s="231">
        <f>W99*H99</f>
        <v>2.6859999999999999</v>
      </c>
      <c r="Y99" s="39"/>
      <c r="Z99" s="39"/>
      <c r="AA99" s="39"/>
      <c r="AB99" s="39"/>
      <c r="AC99" s="39"/>
      <c r="AD99" s="39"/>
      <c r="AE99" s="39"/>
      <c r="AR99" s="232" t="s">
        <v>174</v>
      </c>
      <c r="AT99" s="232" t="s">
        <v>169</v>
      </c>
      <c r="AU99" s="232" t="s">
        <v>88</v>
      </c>
      <c r="AY99" s="18" t="s">
        <v>167</v>
      </c>
      <c r="BE99" s="233">
        <f>IF(O99="základní",K99,0)</f>
        <v>0</v>
      </c>
      <c r="BF99" s="233">
        <f>IF(O99="snížená",K99,0)</f>
        <v>0</v>
      </c>
      <c r="BG99" s="233">
        <f>IF(O99="zákl. přenesená",K99,0)</f>
        <v>0</v>
      </c>
      <c r="BH99" s="233">
        <f>IF(O99="sníž. přenesená",K99,0)</f>
        <v>0</v>
      </c>
      <c r="BI99" s="233">
        <f>IF(O99="nulová",K99,0)</f>
        <v>0</v>
      </c>
      <c r="BJ99" s="18" t="s">
        <v>82</v>
      </c>
      <c r="BK99" s="233">
        <f>ROUND(P99*H99,2)</f>
        <v>0</v>
      </c>
      <c r="BL99" s="18" t="s">
        <v>174</v>
      </c>
      <c r="BM99" s="232" t="s">
        <v>679</v>
      </c>
    </row>
    <row r="100" s="2" customFormat="1" ht="24.15" customHeight="1">
      <c r="A100" s="39"/>
      <c r="B100" s="40"/>
      <c r="C100" s="220" t="s">
        <v>107</v>
      </c>
      <c r="D100" s="220" t="s">
        <v>169</v>
      </c>
      <c r="E100" s="221" t="s">
        <v>170</v>
      </c>
      <c r="F100" s="222" t="s">
        <v>680</v>
      </c>
      <c r="G100" s="223" t="s">
        <v>172</v>
      </c>
      <c r="H100" s="224">
        <v>1</v>
      </c>
      <c r="I100" s="225"/>
      <c r="J100" s="225"/>
      <c r="K100" s="226">
        <f>ROUND(P100*H100,2)</f>
        <v>0</v>
      </c>
      <c r="L100" s="222" t="s">
        <v>20</v>
      </c>
      <c r="M100" s="45"/>
      <c r="N100" s="227" t="s">
        <v>20</v>
      </c>
      <c r="O100" s="228" t="s">
        <v>44</v>
      </c>
      <c r="P100" s="229">
        <f>I100+J100</f>
        <v>0</v>
      </c>
      <c r="Q100" s="229">
        <f>ROUND(I100*H100,2)</f>
        <v>0</v>
      </c>
      <c r="R100" s="229">
        <f>ROUND(J100*H100,2)</f>
        <v>0</v>
      </c>
      <c r="S100" s="85"/>
      <c r="T100" s="230">
        <f>S100*H100</f>
        <v>0</v>
      </c>
      <c r="U100" s="230">
        <v>0</v>
      </c>
      <c r="V100" s="230">
        <f>U100*H100</f>
        <v>0</v>
      </c>
      <c r="W100" s="230">
        <v>0.20499999999999999</v>
      </c>
      <c r="X100" s="231">
        <f>W100*H100</f>
        <v>0.20499999999999999</v>
      </c>
      <c r="Y100" s="39"/>
      <c r="Z100" s="39"/>
      <c r="AA100" s="39"/>
      <c r="AB100" s="39"/>
      <c r="AC100" s="39"/>
      <c r="AD100" s="39"/>
      <c r="AE100" s="39"/>
      <c r="AR100" s="232" t="s">
        <v>174</v>
      </c>
      <c r="AT100" s="232" t="s">
        <v>169</v>
      </c>
      <c r="AU100" s="232" t="s">
        <v>88</v>
      </c>
      <c r="AY100" s="18" t="s">
        <v>167</v>
      </c>
      <c r="BE100" s="233">
        <f>IF(O100="základní",K100,0)</f>
        <v>0</v>
      </c>
      <c r="BF100" s="233">
        <f>IF(O100="snížená",K100,0)</f>
        <v>0</v>
      </c>
      <c r="BG100" s="233">
        <f>IF(O100="zákl. přenesená",K100,0)</f>
        <v>0</v>
      </c>
      <c r="BH100" s="233">
        <f>IF(O100="sníž. přenesená",K100,0)</f>
        <v>0</v>
      </c>
      <c r="BI100" s="233">
        <f>IF(O100="nulová",K100,0)</f>
        <v>0</v>
      </c>
      <c r="BJ100" s="18" t="s">
        <v>82</v>
      </c>
      <c r="BK100" s="233">
        <f>ROUND(P100*H100,2)</f>
        <v>0</v>
      </c>
      <c r="BL100" s="18" t="s">
        <v>174</v>
      </c>
      <c r="BM100" s="232" t="s">
        <v>681</v>
      </c>
    </row>
    <row r="101" s="2" customFormat="1" ht="24.15" customHeight="1">
      <c r="A101" s="39"/>
      <c r="B101" s="40"/>
      <c r="C101" s="220" t="s">
        <v>174</v>
      </c>
      <c r="D101" s="220" t="s">
        <v>169</v>
      </c>
      <c r="E101" s="221" t="s">
        <v>682</v>
      </c>
      <c r="F101" s="222" t="s">
        <v>683</v>
      </c>
      <c r="G101" s="223" t="s">
        <v>190</v>
      </c>
      <c r="H101" s="224">
        <v>2.7000000000000002</v>
      </c>
      <c r="I101" s="225"/>
      <c r="J101" s="225"/>
      <c r="K101" s="226">
        <f>ROUND(P101*H101,2)</f>
        <v>0</v>
      </c>
      <c r="L101" s="222" t="s">
        <v>20</v>
      </c>
      <c r="M101" s="45"/>
      <c r="N101" s="227" t="s">
        <v>20</v>
      </c>
      <c r="O101" s="228" t="s">
        <v>44</v>
      </c>
      <c r="P101" s="229">
        <f>I101+J101</f>
        <v>0</v>
      </c>
      <c r="Q101" s="229">
        <f>ROUND(I101*H101,2)</f>
        <v>0</v>
      </c>
      <c r="R101" s="229">
        <f>ROUND(J101*H101,2)</f>
        <v>0</v>
      </c>
      <c r="S101" s="85"/>
      <c r="T101" s="230">
        <f>S101*H101</f>
        <v>0</v>
      </c>
      <c r="U101" s="230">
        <v>0</v>
      </c>
      <c r="V101" s="230">
        <f>U101*H101</f>
        <v>0</v>
      </c>
      <c r="W101" s="230">
        <v>0</v>
      </c>
      <c r="X101" s="231">
        <f>W101*H101</f>
        <v>0</v>
      </c>
      <c r="Y101" s="39"/>
      <c r="Z101" s="39"/>
      <c r="AA101" s="39"/>
      <c r="AB101" s="39"/>
      <c r="AC101" s="39"/>
      <c r="AD101" s="39"/>
      <c r="AE101" s="39"/>
      <c r="AR101" s="232" t="s">
        <v>174</v>
      </c>
      <c r="AT101" s="232" t="s">
        <v>169</v>
      </c>
      <c r="AU101" s="232" t="s">
        <v>88</v>
      </c>
      <c r="AY101" s="18" t="s">
        <v>167</v>
      </c>
      <c r="BE101" s="233">
        <f>IF(O101="základní",K101,0)</f>
        <v>0</v>
      </c>
      <c r="BF101" s="233">
        <f>IF(O101="snížená",K101,0)</f>
        <v>0</v>
      </c>
      <c r="BG101" s="233">
        <f>IF(O101="zákl. přenesená",K101,0)</f>
        <v>0</v>
      </c>
      <c r="BH101" s="233">
        <f>IF(O101="sníž. přenesená",K101,0)</f>
        <v>0</v>
      </c>
      <c r="BI101" s="233">
        <f>IF(O101="nulová",K101,0)</f>
        <v>0</v>
      </c>
      <c r="BJ101" s="18" t="s">
        <v>82</v>
      </c>
      <c r="BK101" s="233">
        <f>ROUND(P101*H101,2)</f>
        <v>0</v>
      </c>
      <c r="BL101" s="18" t="s">
        <v>174</v>
      </c>
      <c r="BM101" s="232" t="s">
        <v>684</v>
      </c>
    </row>
    <row r="102" s="13" customFormat="1">
      <c r="A102" s="13"/>
      <c r="B102" s="239"/>
      <c r="C102" s="240"/>
      <c r="D102" s="241" t="s">
        <v>178</v>
      </c>
      <c r="E102" s="242" t="s">
        <v>20</v>
      </c>
      <c r="F102" s="243" t="s">
        <v>685</v>
      </c>
      <c r="G102" s="240"/>
      <c r="H102" s="244">
        <v>4.5</v>
      </c>
      <c r="I102" s="245"/>
      <c r="J102" s="245"/>
      <c r="K102" s="240"/>
      <c r="L102" s="240"/>
      <c r="M102" s="246"/>
      <c r="N102" s="247"/>
      <c r="O102" s="248"/>
      <c r="P102" s="248"/>
      <c r="Q102" s="248"/>
      <c r="R102" s="248"/>
      <c r="S102" s="248"/>
      <c r="T102" s="248"/>
      <c r="U102" s="248"/>
      <c r="V102" s="248"/>
      <c r="W102" s="248"/>
      <c r="X102" s="249"/>
      <c r="Y102" s="13"/>
      <c r="Z102" s="13"/>
      <c r="AA102" s="13"/>
      <c r="AB102" s="13"/>
      <c r="AC102" s="13"/>
      <c r="AD102" s="13"/>
      <c r="AE102" s="13"/>
      <c r="AT102" s="250" t="s">
        <v>178</v>
      </c>
      <c r="AU102" s="250" t="s">
        <v>88</v>
      </c>
      <c r="AV102" s="13" t="s">
        <v>88</v>
      </c>
      <c r="AW102" s="13" t="s">
        <v>5</v>
      </c>
      <c r="AX102" s="13" t="s">
        <v>75</v>
      </c>
      <c r="AY102" s="250" t="s">
        <v>167</v>
      </c>
    </row>
    <row r="103" s="13" customFormat="1">
      <c r="A103" s="13"/>
      <c r="B103" s="239"/>
      <c r="C103" s="240"/>
      <c r="D103" s="241" t="s">
        <v>178</v>
      </c>
      <c r="E103" s="242" t="s">
        <v>20</v>
      </c>
      <c r="F103" s="243" t="s">
        <v>686</v>
      </c>
      <c r="G103" s="240"/>
      <c r="H103" s="244">
        <v>2.7000000000000002</v>
      </c>
      <c r="I103" s="245"/>
      <c r="J103" s="245"/>
      <c r="K103" s="240"/>
      <c r="L103" s="240"/>
      <c r="M103" s="246"/>
      <c r="N103" s="247"/>
      <c r="O103" s="248"/>
      <c r="P103" s="248"/>
      <c r="Q103" s="248"/>
      <c r="R103" s="248"/>
      <c r="S103" s="248"/>
      <c r="T103" s="248"/>
      <c r="U103" s="248"/>
      <c r="V103" s="248"/>
      <c r="W103" s="248"/>
      <c r="X103" s="249"/>
      <c r="Y103" s="13"/>
      <c r="Z103" s="13"/>
      <c r="AA103" s="13"/>
      <c r="AB103" s="13"/>
      <c r="AC103" s="13"/>
      <c r="AD103" s="13"/>
      <c r="AE103" s="13"/>
      <c r="AT103" s="250" t="s">
        <v>178</v>
      </c>
      <c r="AU103" s="250" t="s">
        <v>88</v>
      </c>
      <c r="AV103" s="13" t="s">
        <v>88</v>
      </c>
      <c r="AW103" s="13" t="s">
        <v>5</v>
      </c>
      <c r="AX103" s="13" t="s">
        <v>82</v>
      </c>
      <c r="AY103" s="250" t="s">
        <v>167</v>
      </c>
    </row>
    <row r="104" s="2" customFormat="1" ht="24.15" customHeight="1">
      <c r="A104" s="39"/>
      <c r="B104" s="40"/>
      <c r="C104" s="220" t="s">
        <v>201</v>
      </c>
      <c r="D104" s="220" t="s">
        <v>169</v>
      </c>
      <c r="E104" s="221" t="s">
        <v>687</v>
      </c>
      <c r="F104" s="222" t="s">
        <v>688</v>
      </c>
      <c r="G104" s="223" t="s">
        <v>190</v>
      </c>
      <c r="H104" s="224">
        <v>77.760000000000005</v>
      </c>
      <c r="I104" s="225"/>
      <c r="J104" s="225"/>
      <c r="K104" s="226">
        <f>ROUND(P104*H104,2)</f>
        <v>0</v>
      </c>
      <c r="L104" s="222" t="s">
        <v>20</v>
      </c>
      <c r="M104" s="45"/>
      <c r="N104" s="227" t="s">
        <v>20</v>
      </c>
      <c r="O104" s="228" t="s">
        <v>44</v>
      </c>
      <c r="P104" s="229">
        <f>I104+J104</f>
        <v>0</v>
      </c>
      <c r="Q104" s="229">
        <f>ROUND(I104*H104,2)</f>
        <v>0</v>
      </c>
      <c r="R104" s="229">
        <f>ROUND(J104*H104,2)</f>
        <v>0</v>
      </c>
      <c r="S104" s="85"/>
      <c r="T104" s="230">
        <f>S104*H104</f>
        <v>0</v>
      </c>
      <c r="U104" s="230">
        <v>0</v>
      </c>
      <c r="V104" s="230">
        <f>U104*H104</f>
        <v>0</v>
      </c>
      <c r="W104" s="230">
        <v>0</v>
      </c>
      <c r="X104" s="231">
        <f>W104*H104</f>
        <v>0</v>
      </c>
      <c r="Y104" s="39"/>
      <c r="Z104" s="39"/>
      <c r="AA104" s="39"/>
      <c r="AB104" s="39"/>
      <c r="AC104" s="39"/>
      <c r="AD104" s="39"/>
      <c r="AE104" s="39"/>
      <c r="AR104" s="232" t="s">
        <v>174</v>
      </c>
      <c r="AT104" s="232" t="s">
        <v>169</v>
      </c>
      <c r="AU104" s="232" t="s">
        <v>88</v>
      </c>
      <c r="AY104" s="18" t="s">
        <v>167</v>
      </c>
      <c r="BE104" s="233">
        <f>IF(O104="základní",K104,0)</f>
        <v>0</v>
      </c>
      <c r="BF104" s="233">
        <f>IF(O104="snížená",K104,0)</f>
        <v>0</v>
      </c>
      <c r="BG104" s="233">
        <f>IF(O104="zákl. přenesená",K104,0)</f>
        <v>0</v>
      </c>
      <c r="BH104" s="233">
        <f>IF(O104="sníž. přenesená",K104,0)</f>
        <v>0</v>
      </c>
      <c r="BI104" s="233">
        <f>IF(O104="nulová",K104,0)</f>
        <v>0</v>
      </c>
      <c r="BJ104" s="18" t="s">
        <v>82</v>
      </c>
      <c r="BK104" s="233">
        <f>ROUND(P104*H104,2)</f>
        <v>0</v>
      </c>
      <c r="BL104" s="18" t="s">
        <v>174</v>
      </c>
      <c r="BM104" s="232" t="s">
        <v>689</v>
      </c>
    </row>
    <row r="105" s="13" customFormat="1">
      <c r="A105" s="13"/>
      <c r="B105" s="239"/>
      <c r="C105" s="240"/>
      <c r="D105" s="241" t="s">
        <v>178</v>
      </c>
      <c r="E105" s="242" t="s">
        <v>20</v>
      </c>
      <c r="F105" s="243" t="s">
        <v>690</v>
      </c>
      <c r="G105" s="240"/>
      <c r="H105" s="244">
        <v>129.59999999999999</v>
      </c>
      <c r="I105" s="245"/>
      <c r="J105" s="245"/>
      <c r="K105" s="240"/>
      <c r="L105" s="240"/>
      <c r="M105" s="246"/>
      <c r="N105" s="247"/>
      <c r="O105" s="248"/>
      <c r="P105" s="248"/>
      <c r="Q105" s="248"/>
      <c r="R105" s="248"/>
      <c r="S105" s="248"/>
      <c r="T105" s="248"/>
      <c r="U105" s="248"/>
      <c r="V105" s="248"/>
      <c r="W105" s="248"/>
      <c r="X105" s="249"/>
      <c r="Y105" s="13"/>
      <c r="Z105" s="13"/>
      <c r="AA105" s="13"/>
      <c r="AB105" s="13"/>
      <c r="AC105" s="13"/>
      <c r="AD105" s="13"/>
      <c r="AE105" s="13"/>
      <c r="AT105" s="250" t="s">
        <v>178</v>
      </c>
      <c r="AU105" s="250" t="s">
        <v>88</v>
      </c>
      <c r="AV105" s="13" t="s">
        <v>88</v>
      </c>
      <c r="AW105" s="13" t="s">
        <v>5</v>
      </c>
      <c r="AX105" s="13" t="s">
        <v>75</v>
      </c>
      <c r="AY105" s="250" t="s">
        <v>167</v>
      </c>
    </row>
    <row r="106" s="13" customFormat="1">
      <c r="A106" s="13"/>
      <c r="B106" s="239"/>
      <c r="C106" s="240"/>
      <c r="D106" s="241" t="s">
        <v>178</v>
      </c>
      <c r="E106" s="242" t="s">
        <v>20</v>
      </c>
      <c r="F106" s="243" t="s">
        <v>691</v>
      </c>
      <c r="G106" s="240"/>
      <c r="H106" s="244">
        <v>77.760000000000005</v>
      </c>
      <c r="I106" s="245"/>
      <c r="J106" s="245"/>
      <c r="K106" s="240"/>
      <c r="L106" s="240"/>
      <c r="M106" s="246"/>
      <c r="N106" s="247"/>
      <c r="O106" s="248"/>
      <c r="P106" s="248"/>
      <c r="Q106" s="248"/>
      <c r="R106" s="248"/>
      <c r="S106" s="248"/>
      <c r="T106" s="248"/>
      <c r="U106" s="248"/>
      <c r="V106" s="248"/>
      <c r="W106" s="248"/>
      <c r="X106" s="249"/>
      <c r="Y106" s="13"/>
      <c r="Z106" s="13"/>
      <c r="AA106" s="13"/>
      <c r="AB106" s="13"/>
      <c r="AC106" s="13"/>
      <c r="AD106" s="13"/>
      <c r="AE106" s="13"/>
      <c r="AT106" s="250" t="s">
        <v>178</v>
      </c>
      <c r="AU106" s="250" t="s">
        <v>88</v>
      </c>
      <c r="AV106" s="13" t="s">
        <v>88</v>
      </c>
      <c r="AW106" s="13" t="s">
        <v>5</v>
      </c>
      <c r="AX106" s="13" t="s">
        <v>82</v>
      </c>
      <c r="AY106" s="250" t="s">
        <v>167</v>
      </c>
    </row>
    <row r="107" s="2" customFormat="1" ht="24.15" customHeight="1">
      <c r="A107" s="39"/>
      <c r="B107" s="40"/>
      <c r="C107" s="220" t="s">
        <v>206</v>
      </c>
      <c r="D107" s="220" t="s">
        <v>169</v>
      </c>
      <c r="E107" s="221" t="s">
        <v>692</v>
      </c>
      <c r="F107" s="222" t="s">
        <v>693</v>
      </c>
      <c r="G107" s="223" t="s">
        <v>190</v>
      </c>
      <c r="H107" s="224">
        <v>1.125</v>
      </c>
      <c r="I107" s="225"/>
      <c r="J107" s="225"/>
      <c r="K107" s="226">
        <f>ROUND(P107*H107,2)</f>
        <v>0</v>
      </c>
      <c r="L107" s="222" t="s">
        <v>20</v>
      </c>
      <c r="M107" s="45"/>
      <c r="N107" s="227" t="s">
        <v>20</v>
      </c>
      <c r="O107" s="228" t="s">
        <v>44</v>
      </c>
      <c r="P107" s="229">
        <f>I107+J107</f>
        <v>0</v>
      </c>
      <c r="Q107" s="229">
        <f>ROUND(I107*H107,2)</f>
        <v>0</v>
      </c>
      <c r="R107" s="229">
        <f>ROUND(J107*H107,2)</f>
        <v>0</v>
      </c>
      <c r="S107" s="85"/>
      <c r="T107" s="230">
        <f>S107*H107</f>
        <v>0</v>
      </c>
      <c r="U107" s="230">
        <v>0</v>
      </c>
      <c r="V107" s="230">
        <f>U107*H107</f>
        <v>0</v>
      </c>
      <c r="W107" s="230">
        <v>0</v>
      </c>
      <c r="X107" s="231">
        <f>W107*H107</f>
        <v>0</v>
      </c>
      <c r="Y107" s="39"/>
      <c r="Z107" s="39"/>
      <c r="AA107" s="39"/>
      <c r="AB107" s="39"/>
      <c r="AC107" s="39"/>
      <c r="AD107" s="39"/>
      <c r="AE107" s="39"/>
      <c r="AR107" s="232" t="s">
        <v>174</v>
      </c>
      <c r="AT107" s="232" t="s">
        <v>169</v>
      </c>
      <c r="AU107" s="232" t="s">
        <v>88</v>
      </c>
      <c r="AY107" s="18" t="s">
        <v>167</v>
      </c>
      <c r="BE107" s="233">
        <f>IF(O107="základní",K107,0)</f>
        <v>0</v>
      </c>
      <c r="BF107" s="233">
        <f>IF(O107="snížená",K107,0)</f>
        <v>0</v>
      </c>
      <c r="BG107" s="233">
        <f>IF(O107="zákl. přenesená",K107,0)</f>
        <v>0</v>
      </c>
      <c r="BH107" s="233">
        <f>IF(O107="sníž. přenesená",K107,0)</f>
        <v>0</v>
      </c>
      <c r="BI107" s="233">
        <f>IF(O107="nulová",K107,0)</f>
        <v>0</v>
      </c>
      <c r="BJ107" s="18" t="s">
        <v>82</v>
      </c>
      <c r="BK107" s="233">
        <f>ROUND(P107*H107,2)</f>
        <v>0</v>
      </c>
      <c r="BL107" s="18" t="s">
        <v>174</v>
      </c>
      <c r="BM107" s="232" t="s">
        <v>694</v>
      </c>
    </row>
    <row r="108" s="13" customFormat="1">
      <c r="A108" s="13"/>
      <c r="B108" s="239"/>
      <c r="C108" s="240"/>
      <c r="D108" s="241" t="s">
        <v>178</v>
      </c>
      <c r="E108" s="242" t="s">
        <v>20</v>
      </c>
      <c r="F108" s="243" t="s">
        <v>695</v>
      </c>
      <c r="G108" s="240"/>
      <c r="H108" s="244">
        <v>1.125</v>
      </c>
      <c r="I108" s="245"/>
      <c r="J108" s="245"/>
      <c r="K108" s="240"/>
      <c r="L108" s="240"/>
      <c r="M108" s="246"/>
      <c r="N108" s="247"/>
      <c r="O108" s="248"/>
      <c r="P108" s="248"/>
      <c r="Q108" s="248"/>
      <c r="R108" s="248"/>
      <c r="S108" s="248"/>
      <c r="T108" s="248"/>
      <c r="U108" s="248"/>
      <c r="V108" s="248"/>
      <c r="W108" s="248"/>
      <c r="X108" s="249"/>
      <c r="Y108" s="13"/>
      <c r="Z108" s="13"/>
      <c r="AA108" s="13"/>
      <c r="AB108" s="13"/>
      <c r="AC108" s="13"/>
      <c r="AD108" s="13"/>
      <c r="AE108" s="13"/>
      <c r="AT108" s="250" t="s">
        <v>178</v>
      </c>
      <c r="AU108" s="250" t="s">
        <v>88</v>
      </c>
      <c r="AV108" s="13" t="s">
        <v>88</v>
      </c>
      <c r="AW108" s="13" t="s">
        <v>5</v>
      </c>
      <c r="AX108" s="13" t="s">
        <v>82</v>
      </c>
      <c r="AY108" s="250" t="s">
        <v>167</v>
      </c>
    </row>
    <row r="109" s="2" customFormat="1" ht="24.15" customHeight="1">
      <c r="A109" s="39"/>
      <c r="B109" s="40"/>
      <c r="C109" s="220" t="s">
        <v>214</v>
      </c>
      <c r="D109" s="220" t="s">
        <v>169</v>
      </c>
      <c r="E109" s="221" t="s">
        <v>696</v>
      </c>
      <c r="F109" s="222" t="s">
        <v>697</v>
      </c>
      <c r="G109" s="223" t="s">
        <v>190</v>
      </c>
      <c r="H109" s="224">
        <v>32.399999999999999</v>
      </c>
      <c r="I109" s="225"/>
      <c r="J109" s="225"/>
      <c r="K109" s="226">
        <f>ROUND(P109*H109,2)</f>
        <v>0</v>
      </c>
      <c r="L109" s="222" t="s">
        <v>20</v>
      </c>
      <c r="M109" s="45"/>
      <c r="N109" s="227" t="s">
        <v>20</v>
      </c>
      <c r="O109" s="228" t="s">
        <v>44</v>
      </c>
      <c r="P109" s="229">
        <f>I109+J109</f>
        <v>0</v>
      </c>
      <c r="Q109" s="229">
        <f>ROUND(I109*H109,2)</f>
        <v>0</v>
      </c>
      <c r="R109" s="229">
        <f>ROUND(J109*H109,2)</f>
        <v>0</v>
      </c>
      <c r="S109" s="85"/>
      <c r="T109" s="230">
        <f>S109*H109</f>
        <v>0</v>
      </c>
      <c r="U109" s="230">
        <v>0</v>
      </c>
      <c r="V109" s="230">
        <f>U109*H109</f>
        <v>0</v>
      </c>
      <c r="W109" s="230">
        <v>0</v>
      </c>
      <c r="X109" s="231">
        <f>W109*H109</f>
        <v>0</v>
      </c>
      <c r="Y109" s="39"/>
      <c r="Z109" s="39"/>
      <c r="AA109" s="39"/>
      <c r="AB109" s="39"/>
      <c r="AC109" s="39"/>
      <c r="AD109" s="39"/>
      <c r="AE109" s="39"/>
      <c r="AR109" s="232" t="s">
        <v>174</v>
      </c>
      <c r="AT109" s="232" t="s">
        <v>169</v>
      </c>
      <c r="AU109" s="232" t="s">
        <v>88</v>
      </c>
      <c r="AY109" s="18" t="s">
        <v>167</v>
      </c>
      <c r="BE109" s="233">
        <f>IF(O109="základní",K109,0)</f>
        <v>0</v>
      </c>
      <c r="BF109" s="233">
        <f>IF(O109="snížená",K109,0)</f>
        <v>0</v>
      </c>
      <c r="BG109" s="233">
        <f>IF(O109="zákl. přenesená",K109,0)</f>
        <v>0</v>
      </c>
      <c r="BH109" s="233">
        <f>IF(O109="sníž. přenesená",K109,0)</f>
        <v>0</v>
      </c>
      <c r="BI109" s="233">
        <f>IF(O109="nulová",K109,0)</f>
        <v>0</v>
      </c>
      <c r="BJ109" s="18" t="s">
        <v>82</v>
      </c>
      <c r="BK109" s="233">
        <f>ROUND(P109*H109,2)</f>
        <v>0</v>
      </c>
      <c r="BL109" s="18" t="s">
        <v>174</v>
      </c>
      <c r="BM109" s="232" t="s">
        <v>698</v>
      </c>
    </row>
    <row r="110" s="13" customFormat="1">
      <c r="A110" s="13"/>
      <c r="B110" s="239"/>
      <c r="C110" s="240"/>
      <c r="D110" s="241" t="s">
        <v>178</v>
      </c>
      <c r="E110" s="242" t="s">
        <v>20</v>
      </c>
      <c r="F110" s="243" t="s">
        <v>699</v>
      </c>
      <c r="G110" s="240"/>
      <c r="H110" s="244">
        <v>32.399999999999999</v>
      </c>
      <c r="I110" s="245"/>
      <c r="J110" s="245"/>
      <c r="K110" s="240"/>
      <c r="L110" s="240"/>
      <c r="M110" s="246"/>
      <c r="N110" s="247"/>
      <c r="O110" s="248"/>
      <c r="P110" s="248"/>
      <c r="Q110" s="248"/>
      <c r="R110" s="248"/>
      <c r="S110" s="248"/>
      <c r="T110" s="248"/>
      <c r="U110" s="248"/>
      <c r="V110" s="248"/>
      <c r="W110" s="248"/>
      <c r="X110" s="249"/>
      <c r="Y110" s="13"/>
      <c r="Z110" s="13"/>
      <c r="AA110" s="13"/>
      <c r="AB110" s="13"/>
      <c r="AC110" s="13"/>
      <c r="AD110" s="13"/>
      <c r="AE110" s="13"/>
      <c r="AT110" s="250" t="s">
        <v>178</v>
      </c>
      <c r="AU110" s="250" t="s">
        <v>88</v>
      </c>
      <c r="AV110" s="13" t="s">
        <v>88</v>
      </c>
      <c r="AW110" s="13" t="s">
        <v>5</v>
      </c>
      <c r="AX110" s="13" t="s">
        <v>82</v>
      </c>
      <c r="AY110" s="250" t="s">
        <v>167</v>
      </c>
    </row>
    <row r="111" s="2" customFormat="1" ht="24.15" customHeight="1">
      <c r="A111" s="39"/>
      <c r="B111" s="40"/>
      <c r="C111" s="220" t="s">
        <v>220</v>
      </c>
      <c r="D111" s="220" t="s">
        <v>169</v>
      </c>
      <c r="E111" s="221" t="s">
        <v>700</v>
      </c>
      <c r="F111" s="222" t="s">
        <v>701</v>
      </c>
      <c r="G111" s="223" t="s">
        <v>190</v>
      </c>
      <c r="H111" s="224">
        <v>0.67500000000000004</v>
      </c>
      <c r="I111" s="225"/>
      <c r="J111" s="225"/>
      <c r="K111" s="226">
        <f>ROUND(P111*H111,2)</f>
        <v>0</v>
      </c>
      <c r="L111" s="222" t="s">
        <v>20</v>
      </c>
      <c r="M111" s="45"/>
      <c r="N111" s="227" t="s">
        <v>20</v>
      </c>
      <c r="O111" s="228" t="s">
        <v>44</v>
      </c>
      <c r="P111" s="229">
        <f>I111+J111</f>
        <v>0</v>
      </c>
      <c r="Q111" s="229">
        <f>ROUND(I111*H111,2)</f>
        <v>0</v>
      </c>
      <c r="R111" s="229">
        <f>ROUND(J111*H111,2)</f>
        <v>0</v>
      </c>
      <c r="S111" s="85"/>
      <c r="T111" s="230">
        <f>S111*H111</f>
        <v>0</v>
      </c>
      <c r="U111" s="230">
        <v>0</v>
      </c>
      <c r="V111" s="230">
        <f>U111*H111</f>
        <v>0</v>
      </c>
      <c r="W111" s="230">
        <v>0</v>
      </c>
      <c r="X111" s="231">
        <f>W111*H111</f>
        <v>0</v>
      </c>
      <c r="Y111" s="39"/>
      <c r="Z111" s="39"/>
      <c r="AA111" s="39"/>
      <c r="AB111" s="39"/>
      <c r="AC111" s="39"/>
      <c r="AD111" s="39"/>
      <c r="AE111" s="39"/>
      <c r="AR111" s="232" t="s">
        <v>174</v>
      </c>
      <c r="AT111" s="232" t="s">
        <v>169</v>
      </c>
      <c r="AU111" s="232" t="s">
        <v>88</v>
      </c>
      <c r="AY111" s="18" t="s">
        <v>167</v>
      </c>
      <c r="BE111" s="233">
        <f>IF(O111="základní",K111,0)</f>
        <v>0</v>
      </c>
      <c r="BF111" s="233">
        <f>IF(O111="snížená",K111,0)</f>
        <v>0</v>
      </c>
      <c r="BG111" s="233">
        <f>IF(O111="zákl. přenesená",K111,0)</f>
        <v>0</v>
      </c>
      <c r="BH111" s="233">
        <f>IF(O111="sníž. přenesená",K111,0)</f>
        <v>0</v>
      </c>
      <c r="BI111" s="233">
        <f>IF(O111="nulová",K111,0)</f>
        <v>0</v>
      </c>
      <c r="BJ111" s="18" t="s">
        <v>82</v>
      </c>
      <c r="BK111" s="233">
        <f>ROUND(P111*H111,2)</f>
        <v>0</v>
      </c>
      <c r="BL111" s="18" t="s">
        <v>174</v>
      </c>
      <c r="BM111" s="232" t="s">
        <v>702</v>
      </c>
    </row>
    <row r="112" s="13" customFormat="1">
      <c r="A112" s="13"/>
      <c r="B112" s="239"/>
      <c r="C112" s="240"/>
      <c r="D112" s="241" t="s">
        <v>178</v>
      </c>
      <c r="E112" s="242" t="s">
        <v>20</v>
      </c>
      <c r="F112" s="243" t="s">
        <v>703</v>
      </c>
      <c r="G112" s="240"/>
      <c r="H112" s="244">
        <v>0.67500000000000004</v>
      </c>
      <c r="I112" s="245"/>
      <c r="J112" s="245"/>
      <c r="K112" s="240"/>
      <c r="L112" s="240"/>
      <c r="M112" s="246"/>
      <c r="N112" s="247"/>
      <c r="O112" s="248"/>
      <c r="P112" s="248"/>
      <c r="Q112" s="248"/>
      <c r="R112" s="248"/>
      <c r="S112" s="248"/>
      <c r="T112" s="248"/>
      <c r="U112" s="248"/>
      <c r="V112" s="248"/>
      <c r="W112" s="248"/>
      <c r="X112" s="249"/>
      <c r="Y112" s="13"/>
      <c r="Z112" s="13"/>
      <c r="AA112" s="13"/>
      <c r="AB112" s="13"/>
      <c r="AC112" s="13"/>
      <c r="AD112" s="13"/>
      <c r="AE112" s="13"/>
      <c r="AT112" s="250" t="s">
        <v>178</v>
      </c>
      <c r="AU112" s="250" t="s">
        <v>88</v>
      </c>
      <c r="AV112" s="13" t="s">
        <v>88</v>
      </c>
      <c r="AW112" s="13" t="s">
        <v>5</v>
      </c>
      <c r="AX112" s="13" t="s">
        <v>82</v>
      </c>
      <c r="AY112" s="250" t="s">
        <v>167</v>
      </c>
    </row>
    <row r="113" s="2" customFormat="1" ht="24.15" customHeight="1">
      <c r="A113" s="39"/>
      <c r="B113" s="40"/>
      <c r="C113" s="220" t="s">
        <v>227</v>
      </c>
      <c r="D113" s="220" t="s">
        <v>169</v>
      </c>
      <c r="E113" s="221" t="s">
        <v>704</v>
      </c>
      <c r="F113" s="222" t="s">
        <v>705</v>
      </c>
      <c r="G113" s="223" t="s">
        <v>190</v>
      </c>
      <c r="H113" s="224">
        <v>19.440000000000001</v>
      </c>
      <c r="I113" s="225"/>
      <c r="J113" s="225"/>
      <c r="K113" s="226">
        <f>ROUND(P113*H113,2)</f>
        <v>0</v>
      </c>
      <c r="L113" s="222" t="s">
        <v>20</v>
      </c>
      <c r="M113" s="45"/>
      <c r="N113" s="227" t="s">
        <v>20</v>
      </c>
      <c r="O113" s="228" t="s">
        <v>44</v>
      </c>
      <c r="P113" s="229">
        <f>I113+J113</f>
        <v>0</v>
      </c>
      <c r="Q113" s="229">
        <f>ROUND(I113*H113,2)</f>
        <v>0</v>
      </c>
      <c r="R113" s="229">
        <f>ROUND(J113*H113,2)</f>
        <v>0</v>
      </c>
      <c r="S113" s="85"/>
      <c r="T113" s="230">
        <f>S113*H113</f>
        <v>0</v>
      </c>
      <c r="U113" s="230">
        <v>0</v>
      </c>
      <c r="V113" s="230">
        <f>U113*H113</f>
        <v>0</v>
      </c>
      <c r="W113" s="230">
        <v>0</v>
      </c>
      <c r="X113" s="231">
        <f>W113*H113</f>
        <v>0</v>
      </c>
      <c r="Y113" s="39"/>
      <c r="Z113" s="39"/>
      <c r="AA113" s="39"/>
      <c r="AB113" s="39"/>
      <c r="AC113" s="39"/>
      <c r="AD113" s="39"/>
      <c r="AE113" s="39"/>
      <c r="AR113" s="232" t="s">
        <v>174</v>
      </c>
      <c r="AT113" s="232" t="s">
        <v>169</v>
      </c>
      <c r="AU113" s="232" t="s">
        <v>88</v>
      </c>
      <c r="AY113" s="18" t="s">
        <v>167</v>
      </c>
      <c r="BE113" s="233">
        <f>IF(O113="základní",K113,0)</f>
        <v>0</v>
      </c>
      <c r="BF113" s="233">
        <f>IF(O113="snížená",K113,0)</f>
        <v>0</v>
      </c>
      <c r="BG113" s="233">
        <f>IF(O113="zákl. přenesená",K113,0)</f>
        <v>0</v>
      </c>
      <c r="BH113" s="233">
        <f>IF(O113="sníž. přenesená",K113,0)</f>
        <v>0</v>
      </c>
      <c r="BI113" s="233">
        <f>IF(O113="nulová",K113,0)</f>
        <v>0</v>
      </c>
      <c r="BJ113" s="18" t="s">
        <v>82</v>
      </c>
      <c r="BK113" s="233">
        <f>ROUND(P113*H113,2)</f>
        <v>0</v>
      </c>
      <c r="BL113" s="18" t="s">
        <v>174</v>
      </c>
      <c r="BM113" s="232" t="s">
        <v>706</v>
      </c>
    </row>
    <row r="114" s="13" customFormat="1">
      <c r="A114" s="13"/>
      <c r="B114" s="239"/>
      <c r="C114" s="240"/>
      <c r="D114" s="241" t="s">
        <v>178</v>
      </c>
      <c r="E114" s="242" t="s">
        <v>20</v>
      </c>
      <c r="F114" s="243" t="s">
        <v>707</v>
      </c>
      <c r="G114" s="240"/>
      <c r="H114" s="244">
        <v>19.440000000000001</v>
      </c>
      <c r="I114" s="245"/>
      <c r="J114" s="245"/>
      <c r="K114" s="240"/>
      <c r="L114" s="240"/>
      <c r="M114" s="246"/>
      <c r="N114" s="247"/>
      <c r="O114" s="248"/>
      <c r="P114" s="248"/>
      <c r="Q114" s="248"/>
      <c r="R114" s="248"/>
      <c r="S114" s="248"/>
      <c r="T114" s="248"/>
      <c r="U114" s="248"/>
      <c r="V114" s="248"/>
      <c r="W114" s="248"/>
      <c r="X114" s="249"/>
      <c r="Y114" s="13"/>
      <c r="Z114" s="13"/>
      <c r="AA114" s="13"/>
      <c r="AB114" s="13"/>
      <c r="AC114" s="13"/>
      <c r="AD114" s="13"/>
      <c r="AE114" s="13"/>
      <c r="AT114" s="250" t="s">
        <v>178</v>
      </c>
      <c r="AU114" s="250" t="s">
        <v>88</v>
      </c>
      <c r="AV114" s="13" t="s">
        <v>88</v>
      </c>
      <c r="AW114" s="13" t="s">
        <v>5</v>
      </c>
      <c r="AX114" s="13" t="s">
        <v>82</v>
      </c>
      <c r="AY114" s="250" t="s">
        <v>167</v>
      </c>
    </row>
    <row r="115" s="2" customFormat="1" ht="24.15" customHeight="1">
      <c r="A115" s="39"/>
      <c r="B115" s="40"/>
      <c r="C115" s="220" t="s">
        <v>240</v>
      </c>
      <c r="D115" s="220" t="s">
        <v>169</v>
      </c>
      <c r="E115" s="221" t="s">
        <v>708</v>
      </c>
      <c r="F115" s="222" t="s">
        <v>709</v>
      </c>
      <c r="G115" s="223" t="s">
        <v>182</v>
      </c>
      <c r="H115" s="224">
        <v>17.100000000000001</v>
      </c>
      <c r="I115" s="225"/>
      <c r="J115" s="225"/>
      <c r="K115" s="226">
        <f>ROUND(P115*H115,2)</f>
        <v>0</v>
      </c>
      <c r="L115" s="222" t="s">
        <v>20</v>
      </c>
      <c r="M115" s="45"/>
      <c r="N115" s="227" t="s">
        <v>20</v>
      </c>
      <c r="O115" s="228" t="s">
        <v>44</v>
      </c>
      <c r="P115" s="229">
        <f>I115+J115</f>
        <v>0</v>
      </c>
      <c r="Q115" s="229">
        <f>ROUND(I115*H115,2)</f>
        <v>0</v>
      </c>
      <c r="R115" s="229">
        <f>ROUND(J115*H115,2)</f>
        <v>0</v>
      </c>
      <c r="S115" s="85"/>
      <c r="T115" s="230">
        <f>S115*H115</f>
        <v>0</v>
      </c>
      <c r="U115" s="230">
        <v>0.0030000000000000001</v>
      </c>
      <c r="V115" s="230">
        <f>U115*H115</f>
        <v>0.051300000000000005</v>
      </c>
      <c r="W115" s="230">
        <v>0</v>
      </c>
      <c r="X115" s="231">
        <f>W115*H115</f>
        <v>0</v>
      </c>
      <c r="Y115" s="39"/>
      <c r="Z115" s="39"/>
      <c r="AA115" s="39"/>
      <c r="AB115" s="39"/>
      <c r="AC115" s="39"/>
      <c r="AD115" s="39"/>
      <c r="AE115" s="39"/>
      <c r="AR115" s="232" t="s">
        <v>174</v>
      </c>
      <c r="AT115" s="232" t="s">
        <v>169</v>
      </c>
      <c r="AU115" s="232" t="s">
        <v>88</v>
      </c>
      <c r="AY115" s="18" t="s">
        <v>167</v>
      </c>
      <c r="BE115" s="233">
        <f>IF(O115="základní",K115,0)</f>
        <v>0</v>
      </c>
      <c r="BF115" s="233">
        <f>IF(O115="snížená",K115,0)</f>
        <v>0</v>
      </c>
      <c r="BG115" s="233">
        <f>IF(O115="zákl. přenesená",K115,0)</f>
        <v>0</v>
      </c>
      <c r="BH115" s="233">
        <f>IF(O115="sníž. přenesená",K115,0)</f>
        <v>0</v>
      </c>
      <c r="BI115" s="233">
        <f>IF(O115="nulová",K115,0)</f>
        <v>0</v>
      </c>
      <c r="BJ115" s="18" t="s">
        <v>82</v>
      </c>
      <c r="BK115" s="233">
        <f>ROUND(P115*H115,2)</f>
        <v>0</v>
      </c>
      <c r="BL115" s="18" t="s">
        <v>174</v>
      </c>
      <c r="BM115" s="232" t="s">
        <v>710</v>
      </c>
    </row>
    <row r="116" s="13" customFormat="1">
      <c r="A116" s="13"/>
      <c r="B116" s="239"/>
      <c r="C116" s="240"/>
      <c r="D116" s="241" t="s">
        <v>178</v>
      </c>
      <c r="E116" s="242" t="s">
        <v>20</v>
      </c>
      <c r="F116" s="243" t="s">
        <v>711</v>
      </c>
      <c r="G116" s="240"/>
      <c r="H116" s="244">
        <v>17.100000000000001</v>
      </c>
      <c r="I116" s="245"/>
      <c r="J116" s="245"/>
      <c r="K116" s="240"/>
      <c r="L116" s="240"/>
      <c r="M116" s="246"/>
      <c r="N116" s="247"/>
      <c r="O116" s="248"/>
      <c r="P116" s="248"/>
      <c r="Q116" s="248"/>
      <c r="R116" s="248"/>
      <c r="S116" s="248"/>
      <c r="T116" s="248"/>
      <c r="U116" s="248"/>
      <c r="V116" s="248"/>
      <c r="W116" s="248"/>
      <c r="X116" s="249"/>
      <c r="Y116" s="13"/>
      <c r="Z116" s="13"/>
      <c r="AA116" s="13"/>
      <c r="AB116" s="13"/>
      <c r="AC116" s="13"/>
      <c r="AD116" s="13"/>
      <c r="AE116" s="13"/>
      <c r="AT116" s="250" t="s">
        <v>178</v>
      </c>
      <c r="AU116" s="250" t="s">
        <v>88</v>
      </c>
      <c r="AV116" s="13" t="s">
        <v>88</v>
      </c>
      <c r="AW116" s="13" t="s">
        <v>5</v>
      </c>
      <c r="AX116" s="13" t="s">
        <v>82</v>
      </c>
      <c r="AY116" s="250" t="s">
        <v>167</v>
      </c>
    </row>
    <row r="117" s="2" customFormat="1" ht="24.15" customHeight="1">
      <c r="A117" s="39"/>
      <c r="B117" s="40"/>
      <c r="C117" s="220" t="s">
        <v>246</v>
      </c>
      <c r="D117" s="220" t="s">
        <v>169</v>
      </c>
      <c r="E117" s="221" t="s">
        <v>712</v>
      </c>
      <c r="F117" s="222" t="s">
        <v>713</v>
      </c>
      <c r="G117" s="223" t="s">
        <v>182</v>
      </c>
      <c r="H117" s="224">
        <v>17.100000000000001</v>
      </c>
      <c r="I117" s="225"/>
      <c r="J117" s="225"/>
      <c r="K117" s="226">
        <f>ROUND(P117*H117,2)</f>
        <v>0</v>
      </c>
      <c r="L117" s="222" t="s">
        <v>20</v>
      </c>
      <c r="M117" s="45"/>
      <c r="N117" s="227" t="s">
        <v>20</v>
      </c>
      <c r="O117" s="228" t="s">
        <v>44</v>
      </c>
      <c r="P117" s="229">
        <f>I117+J117</f>
        <v>0</v>
      </c>
      <c r="Q117" s="229">
        <f>ROUND(I117*H117,2)</f>
        <v>0</v>
      </c>
      <c r="R117" s="229">
        <f>ROUND(J117*H117,2)</f>
        <v>0</v>
      </c>
      <c r="S117" s="85"/>
      <c r="T117" s="230">
        <f>S117*H117</f>
        <v>0</v>
      </c>
      <c r="U117" s="230">
        <v>0</v>
      </c>
      <c r="V117" s="230">
        <f>U117*H117</f>
        <v>0</v>
      </c>
      <c r="W117" s="230">
        <v>0</v>
      </c>
      <c r="X117" s="231">
        <f>W117*H117</f>
        <v>0</v>
      </c>
      <c r="Y117" s="39"/>
      <c r="Z117" s="39"/>
      <c r="AA117" s="39"/>
      <c r="AB117" s="39"/>
      <c r="AC117" s="39"/>
      <c r="AD117" s="39"/>
      <c r="AE117" s="39"/>
      <c r="AR117" s="232" t="s">
        <v>174</v>
      </c>
      <c r="AT117" s="232" t="s">
        <v>169</v>
      </c>
      <c r="AU117" s="232" t="s">
        <v>88</v>
      </c>
      <c r="AY117" s="18" t="s">
        <v>167</v>
      </c>
      <c r="BE117" s="233">
        <f>IF(O117="základní",K117,0)</f>
        <v>0</v>
      </c>
      <c r="BF117" s="233">
        <f>IF(O117="snížená",K117,0)</f>
        <v>0</v>
      </c>
      <c r="BG117" s="233">
        <f>IF(O117="zákl. přenesená",K117,0)</f>
        <v>0</v>
      </c>
      <c r="BH117" s="233">
        <f>IF(O117="sníž. přenesená",K117,0)</f>
        <v>0</v>
      </c>
      <c r="BI117" s="233">
        <f>IF(O117="nulová",K117,0)</f>
        <v>0</v>
      </c>
      <c r="BJ117" s="18" t="s">
        <v>82</v>
      </c>
      <c r="BK117" s="233">
        <f>ROUND(P117*H117,2)</f>
        <v>0</v>
      </c>
      <c r="BL117" s="18" t="s">
        <v>174</v>
      </c>
      <c r="BM117" s="232" t="s">
        <v>714</v>
      </c>
    </row>
    <row r="118" s="2" customFormat="1" ht="37.8" customHeight="1">
      <c r="A118" s="39"/>
      <c r="B118" s="40"/>
      <c r="C118" s="220" t="s">
        <v>253</v>
      </c>
      <c r="D118" s="220" t="s">
        <v>169</v>
      </c>
      <c r="E118" s="221" t="s">
        <v>715</v>
      </c>
      <c r="F118" s="222" t="s">
        <v>716</v>
      </c>
      <c r="G118" s="223" t="s">
        <v>190</v>
      </c>
      <c r="H118" s="224">
        <v>23.085000000000001</v>
      </c>
      <c r="I118" s="225"/>
      <c r="J118" s="225"/>
      <c r="K118" s="226">
        <f>ROUND(P118*H118,2)</f>
        <v>0</v>
      </c>
      <c r="L118" s="222" t="s">
        <v>20</v>
      </c>
      <c r="M118" s="45"/>
      <c r="N118" s="227" t="s">
        <v>20</v>
      </c>
      <c r="O118" s="228" t="s">
        <v>44</v>
      </c>
      <c r="P118" s="229">
        <f>I118+J118</f>
        <v>0</v>
      </c>
      <c r="Q118" s="229">
        <f>ROUND(I118*H118,2)</f>
        <v>0</v>
      </c>
      <c r="R118" s="229">
        <f>ROUND(J118*H118,2)</f>
        <v>0</v>
      </c>
      <c r="S118" s="85"/>
      <c r="T118" s="230">
        <f>S118*H118</f>
        <v>0</v>
      </c>
      <c r="U118" s="230">
        <v>0</v>
      </c>
      <c r="V118" s="230">
        <f>U118*H118</f>
        <v>0</v>
      </c>
      <c r="W118" s="230">
        <v>0</v>
      </c>
      <c r="X118" s="231">
        <f>W118*H118</f>
        <v>0</v>
      </c>
      <c r="Y118" s="39"/>
      <c r="Z118" s="39"/>
      <c r="AA118" s="39"/>
      <c r="AB118" s="39"/>
      <c r="AC118" s="39"/>
      <c r="AD118" s="39"/>
      <c r="AE118" s="39"/>
      <c r="AR118" s="232" t="s">
        <v>174</v>
      </c>
      <c r="AT118" s="232" t="s">
        <v>169</v>
      </c>
      <c r="AU118" s="232" t="s">
        <v>88</v>
      </c>
      <c r="AY118" s="18" t="s">
        <v>167</v>
      </c>
      <c r="BE118" s="233">
        <f>IF(O118="základní",K118,0)</f>
        <v>0</v>
      </c>
      <c r="BF118" s="233">
        <f>IF(O118="snížená",K118,0)</f>
        <v>0</v>
      </c>
      <c r="BG118" s="233">
        <f>IF(O118="zákl. přenesená",K118,0)</f>
        <v>0</v>
      </c>
      <c r="BH118" s="233">
        <f>IF(O118="sníž. přenesená",K118,0)</f>
        <v>0</v>
      </c>
      <c r="BI118" s="233">
        <f>IF(O118="nulová",K118,0)</f>
        <v>0</v>
      </c>
      <c r="BJ118" s="18" t="s">
        <v>82</v>
      </c>
      <c r="BK118" s="233">
        <f>ROUND(P118*H118,2)</f>
        <v>0</v>
      </c>
      <c r="BL118" s="18" t="s">
        <v>174</v>
      </c>
      <c r="BM118" s="232" t="s">
        <v>717</v>
      </c>
    </row>
    <row r="119" s="13" customFormat="1">
      <c r="A119" s="13"/>
      <c r="B119" s="239"/>
      <c r="C119" s="240"/>
      <c r="D119" s="241" t="s">
        <v>178</v>
      </c>
      <c r="E119" s="242" t="s">
        <v>20</v>
      </c>
      <c r="F119" s="243" t="s">
        <v>718</v>
      </c>
      <c r="G119" s="240"/>
      <c r="H119" s="244">
        <v>23.085000000000001</v>
      </c>
      <c r="I119" s="245"/>
      <c r="J119" s="245"/>
      <c r="K119" s="240"/>
      <c r="L119" s="240"/>
      <c r="M119" s="246"/>
      <c r="N119" s="247"/>
      <c r="O119" s="248"/>
      <c r="P119" s="248"/>
      <c r="Q119" s="248"/>
      <c r="R119" s="248"/>
      <c r="S119" s="248"/>
      <c r="T119" s="248"/>
      <c r="U119" s="248"/>
      <c r="V119" s="248"/>
      <c r="W119" s="248"/>
      <c r="X119" s="249"/>
      <c r="Y119" s="13"/>
      <c r="Z119" s="13"/>
      <c r="AA119" s="13"/>
      <c r="AB119" s="13"/>
      <c r="AC119" s="13"/>
      <c r="AD119" s="13"/>
      <c r="AE119" s="13"/>
      <c r="AT119" s="250" t="s">
        <v>178</v>
      </c>
      <c r="AU119" s="250" t="s">
        <v>88</v>
      </c>
      <c r="AV119" s="13" t="s">
        <v>88</v>
      </c>
      <c r="AW119" s="13" t="s">
        <v>5</v>
      </c>
      <c r="AX119" s="13" t="s">
        <v>82</v>
      </c>
      <c r="AY119" s="250" t="s">
        <v>167</v>
      </c>
    </row>
    <row r="120" s="2" customFormat="1" ht="37.8" customHeight="1">
      <c r="A120" s="39"/>
      <c r="B120" s="40"/>
      <c r="C120" s="220" t="s">
        <v>261</v>
      </c>
      <c r="D120" s="220" t="s">
        <v>169</v>
      </c>
      <c r="E120" s="221" t="s">
        <v>719</v>
      </c>
      <c r="F120" s="222" t="s">
        <v>720</v>
      </c>
      <c r="G120" s="223" t="s">
        <v>190</v>
      </c>
      <c r="H120" s="224">
        <v>20.114999999999998</v>
      </c>
      <c r="I120" s="225"/>
      <c r="J120" s="225"/>
      <c r="K120" s="226">
        <f>ROUND(P120*H120,2)</f>
        <v>0</v>
      </c>
      <c r="L120" s="222" t="s">
        <v>20</v>
      </c>
      <c r="M120" s="45"/>
      <c r="N120" s="227" t="s">
        <v>20</v>
      </c>
      <c r="O120" s="228" t="s">
        <v>44</v>
      </c>
      <c r="P120" s="229">
        <f>I120+J120</f>
        <v>0</v>
      </c>
      <c r="Q120" s="229">
        <f>ROUND(I120*H120,2)</f>
        <v>0</v>
      </c>
      <c r="R120" s="229">
        <f>ROUND(J120*H120,2)</f>
        <v>0</v>
      </c>
      <c r="S120" s="85"/>
      <c r="T120" s="230">
        <f>S120*H120</f>
        <v>0</v>
      </c>
      <c r="U120" s="230">
        <v>0</v>
      </c>
      <c r="V120" s="230">
        <f>U120*H120</f>
        <v>0</v>
      </c>
      <c r="W120" s="230">
        <v>0</v>
      </c>
      <c r="X120" s="231">
        <f>W120*H120</f>
        <v>0</v>
      </c>
      <c r="Y120" s="39"/>
      <c r="Z120" s="39"/>
      <c r="AA120" s="39"/>
      <c r="AB120" s="39"/>
      <c r="AC120" s="39"/>
      <c r="AD120" s="39"/>
      <c r="AE120" s="39"/>
      <c r="AR120" s="232" t="s">
        <v>174</v>
      </c>
      <c r="AT120" s="232" t="s">
        <v>169</v>
      </c>
      <c r="AU120" s="232" t="s">
        <v>88</v>
      </c>
      <c r="AY120" s="18" t="s">
        <v>167</v>
      </c>
      <c r="BE120" s="233">
        <f>IF(O120="základní",K120,0)</f>
        <v>0</v>
      </c>
      <c r="BF120" s="233">
        <f>IF(O120="snížená",K120,0)</f>
        <v>0</v>
      </c>
      <c r="BG120" s="233">
        <f>IF(O120="zákl. přenesená",K120,0)</f>
        <v>0</v>
      </c>
      <c r="BH120" s="233">
        <f>IF(O120="sníž. přenesená",K120,0)</f>
        <v>0</v>
      </c>
      <c r="BI120" s="233">
        <f>IF(O120="nulová",K120,0)</f>
        <v>0</v>
      </c>
      <c r="BJ120" s="18" t="s">
        <v>82</v>
      </c>
      <c r="BK120" s="233">
        <f>ROUND(P120*H120,2)</f>
        <v>0</v>
      </c>
      <c r="BL120" s="18" t="s">
        <v>174</v>
      </c>
      <c r="BM120" s="232" t="s">
        <v>721</v>
      </c>
    </row>
    <row r="121" s="13" customFormat="1">
      <c r="A121" s="13"/>
      <c r="B121" s="239"/>
      <c r="C121" s="240"/>
      <c r="D121" s="241" t="s">
        <v>178</v>
      </c>
      <c r="E121" s="242" t="s">
        <v>20</v>
      </c>
      <c r="F121" s="243" t="s">
        <v>722</v>
      </c>
      <c r="G121" s="240"/>
      <c r="H121" s="244">
        <v>20.114999999999998</v>
      </c>
      <c r="I121" s="245"/>
      <c r="J121" s="245"/>
      <c r="K121" s="240"/>
      <c r="L121" s="240"/>
      <c r="M121" s="246"/>
      <c r="N121" s="247"/>
      <c r="O121" s="248"/>
      <c r="P121" s="248"/>
      <c r="Q121" s="248"/>
      <c r="R121" s="248"/>
      <c r="S121" s="248"/>
      <c r="T121" s="248"/>
      <c r="U121" s="248"/>
      <c r="V121" s="248"/>
      <c r="W121" s="248"/>
      <c r="X121" s="249"/>
      <c r="Y121" s="13"/>
      <c r="Z121" s="13"/>
      <c r="AA121" s="13"/>
      <c r="AB121" s="13"/>
      <c r="AC121" s="13"/>
      <c r="AD121" s="13"/>
      <c r="AE121" s="13"/>
      <c r="AT121" s="250" t="s">
        <v>178</v>
      </c>
      <c r="AU121" s="250" t="s">
        <v>88</v>
      </c>
      <c r="AV121" s="13" t="s">
        <v>88</v>
      </c>
      <c r="AW121" s="13" t="s">
        <v>5</v>
      </c>
      <c r="AX121" s="13" t="s">
        <v>82</v>
      </c>
      <c r="AY121" s="250" t="s">
        <v>167</v>
      </c>
    </row>
    <row r="122" s="2" customFormat="1" ht="24.15" customHeight="1">
      <c r="A122" s="39"/>
      <c r="B122" s="40"/>
      <c r="C122" s="220" t="s">
        <v>268</v>
      </c>
      <c r="D122" s="220" t="s">
        <v>169</v>
      </c>
      <c r="E122" s="221" t="s">
        <v>723</v>
      </c>
      <c r="F122" s="222" t="s">
        <v>724</v>
      </c>
      <c r="G122" s="223" t="s">
        <v>190</v>
      </c>
      <c r="H122" s="224">
        <v>23.085000000000001</v>
      </c>
      <c r="I122" s="225"/>
      <c r="J122" s="225"/>
      <c r="K122" s="226">
        <f>ROUND(P122*H122,2)</f>
        <v>0</v>
      </c>
      <c r="L122" s="222" t="s">
        <v>20</v>
      </c>
      <c r="M122" s="45"/>
      <c r="N122" s="227" t="s">
        <v>20</v>
      </c>
      <c r="O122" s="228" t="s">
        <v>44</v>
      </c>
      <c r="P122" s="229">
        <f>I122+J122</f>
        <v>0</v>
      </c>
      <c r="Q122" s="229">
        <f>ROUND(I122*H122,2)</f>
        <v>0</v>
      </c>
      <c r="R122" s="229">
        <f>ROUND(J122*H122,2)</f>
        <v>0</v>
      </c>
      <c r="S122" s="85"/>
      <c r="T122" s="230">
        <f>S122*H122</f>
        <v>0</v>
      </c>
      <c r="U122" s="230">
        <v>0</v>
      </c>
      <c r="V122" s="230">
        <f>U122*H122</f>
        <v>0</v>
      </c>
      <c r="W122" s="230">
        <v>0</v>
      </c>
      <c r="X122" s="231">
        <f>W122*H122</f>
        <v>0</v>
      </c>
      <c r="Y122" s="39"/>
      <c r="Z122" s="39"/>
      <c r="AA122" s="39"/>
      <c r="AB122" s="39"/>
      <c r="AC122" s="39"/>
      <c r="AD122" s="39"/>
      <c r="AE122" s="39"/>
      <c r="AR122" s="232" t="s">
        <v>174</v>
      </c>
      <c r="AT122" s="232" t="s">
        <v>169</v>
      </c>
      <c r="AU122" s="232" t="s">
        <v>88</v>
      </c>
      <c r="AY122" s="18" t="s">
        <v>167</v>
      </c>
      <c r="BE122" s="233">
        <f>IF(O122="základní",K122,0)</f>
        <v>0</v>
      </c>
      <c r="BF122" s="233">
        <f>IF(O122="snížená",K122,0)</f>
        <v>0</v>
      </c>
      <c r="BG122" s="233">
        <f>IF(O122="zákl. přenesená",K122,0)</f>
        <v>0</v>
      </c>
      <c r="BH122" s="233">
        <f>IF(O122="sníž. přenesená",K122,0)</f>
        <v>0</v>
      </c>
      <c r="BI122" s="233">
        <f>IF(O122="nulová",K122,0)</f>
        <v>0</v>
      </c>
      <c r="BJ122" s="18" t="s">
        <v>82</v>
      </c>
      <c r="BK122" s="233">
        <f>ROUND(P122*H122,2)</f>
        <v>0</v>
      </c>
      <c r="BL122" s="18" t="s">
        <v>174</v>
      </c>
      <c r="BM122" s="232" t="s">
        <v>725</v>
      </c>
    </row>
    <row r="123" s="2" customFormat="1" ht="24.15" customHeight="1">
      <c r="A123" s="39"/>
      <c r="B123" s="40"/>
      <c r="C123" s="220" t="s">
        <v>9</v>
      </c>
      <c r="D123" s="220" t="s">
        <v>169</v>
      </c>
      <c r="E123" s="221" t="s">
        <v>726</v>
      </c>
      <c r="F123" s="222" t="s">
        <v>727</v>
      </c>
      <c r="G123" s="223" t="s">
        <v>190</v>
      </c>
      <c r="H123" s="224">
        <v>20.114999999999998</v>
      </c>
      <c r="I123" s="225"/>
      <c r="J123" s="225"/>
      <c r="K123" s="226">
        <f>ROUND(P123*H123,2)</f>
        <v>0</v>
      </c>
      <c r="L123" s="222" t="s">
        <v>20</v>
      </c>
      <c r="M123" s="45"/>
      <c r="N123" s="227" t="s">
        <v>20</v>
      </c>
      <c r="O123" s="228" t="s">
        <v>44</v>
      </c>
      <c r="P123" s="229">
        <f>I123+J123</f>
        <v>0</v>
      </c>
      <c r="Q123" s="229">
        <f>ROUND(I123*H123,2)</f>
        <v>0</v>
      </c>
      <c r="R123" s="229">
        <f>ROUND(J123*H123,2)</f>
        <v>0</v>
      </c>
      <c r="S123" s="85"/>
      <c r="T123" s="230">
        <f>S123*H123</f>
        <v>0</v>
      </c>
      <c r="U123" s="230">
        <v>0</v>
      </c>
      <c r="V123" s="230">
        <f>U123*H123</f>
        <v>0</v>
      </c>
      <c r="W123" s="230">
        <v>0</v>
      </c>
      <c r="X123" s="231">
        <f>W123*H123</f>
        <v>0</v>
      </c>
      <c r="Y123" s="39"/>
      <c r="Z123" s="39"/>
      <c r="AA123" s="39"/>
      <c r="AB123" s="39"/>
      <c r="AC123" s="39"/>
      <c r="AD123" s="39"/>
      <c r="AE123" s="39"/>
      <c r="AR123" s="232" t="s">
        <v>174</v>
      </c>
      <c r="AT123" s="232" t="s">
        <v>169</v>
      </c>
      <c r="AU123" s="232" t="s">
        <v>88</v>
      </c>
      <c r="AY123" s="18" t="s">
        <v>167</v>
      </c>
      <c r="BE123" s="233">
        <f>IF(O123="základní",K123,0)</f>
        <v>0</v>
      </c>
      <c r="BF123" s="233">
        <f>IF(O123="snížená",K123,0)</f>
        <v>0</v>
      </c>
      <c r="BG123" s="233">
        <f>IF(O123="zákl. přenesená",K123,0)</f>
        <v>0</v>
      </c>
      <c r="BH123" s="233">
        <f>IF(O123="sníž. přenesená",K123,0)</f>
        <v>0</v>
      </c>
      <c r="BI123" s="233">
        <f>IF(O123="nulová",K123,0)</f>
        <v>0</v>
      </c>
      <c r="BJ123" s="18" t="s">
        <v>82</v>
      </c>
      <c r="BK123" s="233">
        <f>ROUND(P123*H123,2)</f>
        <v>0</v>
      </c>
      <c r="BL123" s="18" t="s">
        <v>174</v>
      </c>
      <c r="BM123" s="232" t="s">
        <v>728</v>
      </c>
    </row>
    <row r="124" s="2" customFormat="1" ht="24.15" customHeight="1">
      <c r="A124" s="39"/>
      <c r="B124" s="40"/>
      <c r="C124" s="220" t="s">
        <v>280</v>
      </c>
      <c r="D124" s="220" t="s">
        <v>169</v>
      </c>
      <c r="E124" s="221" t="s">
        <v>729</v>
      </c>
      <c r="F124" s="222" t="s">
        <v>730</v>
      </c>
      <c r="G124" s="223" t="s">
        <v>190</v>
      </c>
      <c r="H124" s="224">
        <v>90.900000000000006</v>
      </c>
      <c r="I124" s="225"/>
      <c r="J124" s="225"/>
      <c r="K124" s="226">
        <f>ROUND(P124*H124,2)</f>
        <v>0</v>
      </c>
      <c r="L124" s="222" t="s">
        <v>20</v>
      </c>
      <c r="M124" s="45"/>
      <c r="N124" s="227" t="s">
        <v>20</v>
      </c>
      <c r="O124" s="228" t="s">
        <v>44</v>
      </c>
      <c r="P124" s="229">
        <f>I124+J124</f>
        <v>0</v>
      </c>
      <c r="Q124" s="229">
        <f>ROUND(I124*H124,2)</f>
        <v>0</v>
      </c>
      <c r="R124" s="229">
        <f>ROUND(J124*H124,2)</f>
        <v>0</v>
      </c>
      <c r="S124" s="85"/>
      <c r="T124" s="230">
        <f>S124*H124</f>
        <v>0</v>
      </c>
      <c r="U124" s="230">
        <v>0</v>
      </c>
      <c r="V124" s="230">
        <f>U124*H124</f>
        <v>0</v>
      </c>
      <c r="W124" s="230">
        <v>0</v>
      </c>
      <c r="X124" s="231">
        <f>W124*H124</f>
        <v>0</v>
      </c>
      <c r="Y124" s="39"/>
      <c r="Z124" s="39"/>
      <c r="AA124" s="39"/>
      <c r="AB124" s="39"/>
      <c r="AC124" s="39"/>
      <c r="AD124" s="39"/>
      <c r="AE124" s="39"/>
      <c r="AR124" s="232" t="s">
        <v>174</v>
      </c>
      <c r="AT124" s="232" t="s">
        <v>169</v>
      </c>
      <c r="AU124" s="232" t="s">
        <v>88</v>
      </c>
      <c r="AY124" s="18" t="s">
        <v>167</v>
      </c>
      <c r="BE124" s="233">
        <f>IF(O124="základní",K124,0)</f>
        <v>0</v>
      </c>
      <c r="BF124" s="233">
        <f>IF(O124="snížená",K124,0)</f>
        <v>0</v>
      </c>
      <c r="BG124" s="233">
        <f>IF(O124="zákl. přenesená",K124,0)</f>
        <v>0</v>
      </c>
      <c r="BH124" s="233">
        <f>IF(O124="sníž. přenesená",K124,0)</f>
        <v>0</v>
      </c>
      <c r="BI124" s="233">
        <f>IF(O124="nulová",K124,0)</f>
        <v>0</v>
      </c>
      <c r="BJ124" s="18" t="s">
        <v>82</v>
      </c>
      <c r="BK124" s="233">
        <f>ROUND(P124*H124,2)</f>
        <v>0</v>
      </c>
      <c r="BL124" s="18" t="s">
        <v>174</v>
      </c>
      <c r="BM124" s="232" t="s">
        <v>731</v>
      </c>
    </row>
    <row r="125" s="13" customFormat="1">
      <c r="A125" s="13"/>
      <c r="B125" s="239"/>
      <c r="C125" s="240"/>
      <c r="D125" s="241" t="s">
        <v>178</v>
      </c>
      <c r="E125" s="242" t="s">
        <v>20</v>
      </c>
      <c r="F125" s="243" t="s">
        <v>732</v>
      </c>
      <c r="G125" s="240"/>
      <c r="H125" s="244">
        <v>90.900000000000006</v>
      </c>
      <c r="I125" s="245"/>
      <c r="J125" s="245"/>
      <c r="K125" s="240"/>
      <c r="L125" s="240"/>
      <c r="M125" s="246"/>
      <c r="N125" s="247"/>
      <c r="O125" s="248"/>
      <c r="P125" s="248"/>
      <c r="Q125" s="248"/>
      <c r="R125" s="248"/>
      <c r="S125" s="248"/>
      <c r="T125" s="248"/>
      <c r="U125" s="248"/>
      <c r="V125" s="248"/>
      <c r="W125" s="248"/>
      <c r="X125" s="249"/>
      <c r="Y125" s="13"/>
      <c r="Z125" s="13"/>
      <c r="AA125" s="13"/>
      <c r="AB125" s="13"/>
      <c r="AC125" s="13"/>
      <c r="AD125" s="13"/>
      <c r="AE125" s="13"/>
      <c r="AT125" s="250" t="s">
        <v>178</v>
      </c>
      <c r="AU125" s="250" t="s">
        <v>88</v>
      </c>
      <c r="AV125" s="13" t="s">
        <v>88</v>
      </c>
      <c r="AW125" s="13" t="s">
        <v>5</v>
      </c>
      <c r="AX125" s="13" t="s">
        <v>82</v>
      </c>
      <c r="AY125" s="250" t="s">
        <v>167</v>
      </c>
    </row>
    <row r="126" s="2" customFormat="1" ht="37.8" customHeight="1">
      <c r="A126" s="39"/>
      <c r="B126" s="40"/>
      <c r="C126" s="220" t="s">
        <v>288</v>
      </c>
      <c r="D126" s="220" t="s">
        <v>169</v>
      </c>
      <c r="E126" s="221" t="s">
        <v>733</v>
      </c>
      <c r="F126" s="222" t="s">
        <v>734</v>
      </c>
      <c r="G126" s="223" t="s">
        <v>190</v>
      </c>
      <c r="H126" s="224">
        <v>34.560000000000002</v>
      </c>
      <c r="I126" s="225"/>
      <c r="J126" s="225"/>
      <c r="K126" s="226">
        <f>ROUND(P126*H126,2)</f>
        <v>0</v>
      </c>
      <c r="L126" s="222" t="s">
        <v>20</v>
      </c>
      <c r="M126" s="45"/>
      <c r="N126" s="227" t="s">
        <v>20</v>
      </c>
      <c r="O126" s="228" t="s">
        <v>44</v>
      </c>
      <c r="P126" s="229">
        <f>I126+J126</f>
        <v>0</v>
      </c>
      <c r="Q126" s="229">
        <f>ROUND(I126*H126,2)</f>
        <v>0</v>
      </c>
      <c r="R126" s="229">
        <f>ROUND(J126*H126,2)</f>
        <v>0</v>
      </c>
      <c r="S126" s="85"/>
      <c r="T126" s="230">
        <f>S126*H126</f>
        <v>0</v>
      </c>
      <c r="U126" s="230">
        <v>0</v>
      </c>
      <c r="V126" s="230">
        <f>U126*H126</f>
        <v>0</v>
      </c>
      <c r="W126" s="230">
        <v>0</v>
      </c>
      <c r="X126" s="231">
        <f>W126*H126</f>
        <v>0</v>
      </c>
      <c r="Y126" s="39"/>
      <c r="Z126" s="39"/>
      <c r="AA126" s="39"/>
      <c r="AB126" s="39"/>
      <c r="AC126" s="39"/>
      <c r="AD126" s="39"/>
      <c r="AE126" s="39"/>
      <c r="AR126" s="232" t="s">
        <v>174</v>
      </c>
      <c r="AT126" s="232" t="s">
        <v>169</v>
      </c>
      <c r="AU126" s="232" t="s">
        <v>88</v>
      </c>
      <c r="AY126" s="18" t="s">
        <v>167</v>
      </c>
      <c r="BE126" s="233">
        <f>IF(O126="základní",K126,0)</f>
        <v>0</v>
      </c>
      <c r="BF126" s="233">
        <f>IF(O126="snížená",K126,0)</f>
        <v>0</v>
      </c>
      <c r="BG126" s="233">
        <f>IF(O126="zákl. přenesená",K126,0)</f>
        <v>0</v>
      </c>
      <c r="BH126" s="233">
        <f>IF(O126="sníž. přenesená",K126,0)</f>
        <v>0</v>
      </c>
      <c r="BI126" s="233">
        <f>IF(O126="nulová",K126,0)</f>
        <v>0</v>
      </c>
      <c r="BJ126" s="18" t="s">
        <v>82</v>
      </c>
      <c r="BK126" s="233">
        <f>ROUND(P126*H126,2)</f>
        <v>0</v>
      </c>
      <c r="BL126" s="18" t="s">
        <v>174</v>
      </c>
      <c r="BM126" s="232" t="s">
        <v>735</v>
      </c>
    </row>
    <row r="127" s="13" customFormat="1">
      <c r="A127" s="13"/>
      <c r="B127" s="239"/>
      <c r="C127" s="240"/>
      <c r="D127" s="241" t="s">
        <v>178</v>
      </c>
      <c r="E127" s="242" t="s">
        <v>20</v>
      </c>
      <c r="F127" s="243" t="s">
        <v>736</v>
      </c>
      <c r="G127" s="240"/>
      <c r="H127" s="244">
        <v>34.560000000000002</v>
      </c>
      <c r="I127" s="245"/>
      <c r="J127" s="245"/>
      <c r="K127" s="240"/>
      <c r="L127" s="240"/>
      <c r="M127" s="246"/>
      <c r="N127" s="247"/>
      <c r="O127" s="248"/>
      <c r="P127" s="248"/>
      <c r="Q127" s="248"/>
      <c r="R127" s="248"/>
      <c r="S127" s="248"/>
      <c r="T127" s="248"/>
      <c r="U127" s="248"/>
      <c r="V127" s="248"/>
      <c r="W127" s="248"/>
      <c r="X127" s="249"/>
      <c r="Y127" s="13"/>
      <c r="Z127" s="13"/>
      <c r="AA127" s="13"/>
      <c r="AB127" s="13"/>
      <c r="AC127" s="13"/>
      <c r="AD127" s="13"/>
      <c r="AE127" s="13"/>
      <c r="AT127" s="250" t="s">
        <v>178</v>
      </c>
      <c r="AU127" s="250" t="s">
        <v>88</v>
      </c>
      <c r="AV127" s="13" t="s">
        <v>88</v>
      </c>
      <c r="AW127" s="13" t="s">
        <v>5</v>
      </c>
      <c r="AX127" s="13" t="s">
        <v>82</v>
      </c>
      <c r="AY127" s="250" t="s">
        <v>167</v>
      </c>
    </row>
    <row r="128" s="2" customFormat="1" ht="16.5" customHeight="1">
      <c r="A128" s="39"/>
      <c r="B128" s="40"/>
      <c r="C128" s="272" t="s">
        <v>295</v>
      </c>
      <c r="D128" s="272" t="s">
        <v>269</v>
      </c>
      <c r="E128" s="273" t="s">
        <v>737</v>
      </c>
      <c r="F128" s="274" t="s">
        <v>738</v>
      </c>
      <c r="G128" s="275" t="s">
        <v>249</v>
      </c>
      <c r="H128" s="276">
        <v>69.120000000000005</v>
      </c>
      <c r="I128" s="277"/>
      <c r="J128" s="278"/>
      <c r="K128" s="279">
        <f>ROUND(P128*H128,2)</f>
        <v>0</v>
      </c>
      <c r="L128" s="274" t="s">
        <v>20</v>
      </c>
      <c r="M128" s="280"/>
      <c r="N128" s="281" t="s">
        <v>20</v>
      </c>
      <c r="O128" s="228" t="s">
        <v>44</v>
      </c>
      <c r="P128" s="229">
        <f>I128+J128</f>
        <v>0</v>
      </c>
      <c r="Q128" s="229">
        <f>ROUND(I128*H128,2)</f>
        <v>0</v>
      </c>
      <c r="R128" s="229">
        <f>ROUND(J128*H128,2)</f>
        <v>0</v>
      </c>
      <c r="S128" s="85"/>
      <c r="T128" s="230">
        <f>S128*H128</f>
        <v>0</v>
      </c>
      <c r="U128" s="230">
        <v>1</v>
      </c>
      <c r="V128" s="230">
        <f>U128*H128</f>
        <v>69.120000000000005</v>
      </c>
      <c r="W128" s="230">
        <v>0</v>
      </c>
      <c r="X128" s="231">
        <f>W128*H128</f>
        <v>0</v>
      </c>
      <c r="Y128" s="39"/>
      <c r="Z128" s="39"/>
      <c r="AA128" s="39"/>
      <c r="AB128" s="39"/>
      <c r="AC128" s="39"/>
      <c r="AD128" s="39"/>
      <c r="AE128" s="39"/>
      <c r="AR128" s="232" t="s">
        <v>220</v>
      </c>
      <c r="AT128" s="232" t="s">
        <v>269</v>
      </c>
      <c r="AU128" s="232" t="s">
        <v>88</v>
      </c>
      <c r="AY128" s="18" t="s">
        <v>167</v>
      </c>
      <c r="BE128" s="233">
        <f>IF(O128="základní",K128,0)</f>
        <v>0</v>
      </c>
      <c r="BF128" s="233">
        <f>IF(O128="snížená",K128,0)</f>
        <v>0</v>
      </c>
      <c r="BG128" s="233">
        <f>IF(O128="zákl. přenesená",K128,0)</f>
        <v>0</v>
      </c>
      <c r="BH128" s="233">
        <f>IF(O128="sníž. přenesená",K128,0)</f>
        <v>0</v>
      </c>
      <c r="BI128" s="233">
        <f>IF(O128="nulová",K128,0)</f>
        <v>0</v>
      </c>
      <c r="BJ128" s="18" t="s">
        <v>82</v>
      </c>
      <c r="BK128" s="233">
        <f>ROUND(P128*H128,2)</f>
        <v>0</v>
      </c>
      <c r="BL128" s="18" t="s">
        <v>174</v>
      </c>
      <c r="BM128" s="232" t="s">
        <v>739</v>
      </c>
    </row>
    <row r="129" s="13" customFormat="1">
      <c r="A129" s="13"/>
      <c r="B129" s="239"/>
      <c r="C129" s="240"/>
      <c r="D129" s="241" t="s">
        <v>178</v>
      </c>
      <c r="E129" s="242" t="s">
        <v>20</v>
      </c>
      <c r="F129" s="243" t="s">
        <v>740</v>
      </c>
      <c r="G129" s="240"/>
      <c r="H129" s="244">
        <v>69.120000000000005</v>
      </c>
      <c r="I129" s="245"/>
      <c r="J129" s="245"/>
      <c r="K129" s="240"/>
      <c r="L129" s="240"/>
      <c r="M129" s="246"/>
      <c r="N129" s="247"/>
      <c r="O129" s="248"/>
      <c r="P129" s="248"/>
      <c r="Q129" s="248"/>
      <c r="R129" s="248"/>
      <c r="S129" s="248"/>
      <c r="T129" s="248"/>
      <c r="U129" s="248"/>
      <c r="V129" s="248"/>
      <c r="W129" s="248"/>
      <c r="X129" s="249"/>
      <c r="Y129" s="13"/>
      <c r="Z129" s="13"/>
      <c r="AA129" s="13"/>
      <c r="AB129" s="13"/>
      <c r="AC129" s="13"/>
      <c r="AD129" s="13"/>
      <c r="AE129" s="13"/>
      <c r="AT129" s="250" t="s">
        <v>178</v>
      </c>
      <c r="AU129" s="250" t="s">
        <v>88</v>
      </c>
      <c r="AV129" s="13" t="s">
        <v>88</v>
      </c>
      <c r="AW129" s="13" t="s">
        <v>5</v>
      </c>
      <c r="AX129" s="13" t="s">
        <v>82</v>
      </c>
      <c r="AY129" s="250" t="s">
        <v>167</v>
      </c>
    </row>
    <row r="130" s="12" customFormat="1" ht="22.8" customHeight="1">
      <c r="A130" s="12"/>
      <c r="B130" s="203"/>
      <c r="C130" s="204"/>
      <c r="D130" s="205" t="s">
        <v>74</v>
      </c>
      <c r="E130" s="218" t="s">
        <v>174</v>
      </c>
      <c r="F130" s="218" t="s">
        <v>361</v>
      </c>
      <c r="G130" s="204"/>
      <c r="H130" s="204"/>
      <c r="I130" s="207"/>
      <c r="J130" s="207"/>
      <c r="K130" s="219">
        <f>BK130</f>
        <v>0</v>
      </c>
      <c r="L130" s="204"/>
      <c r="M130" s="209"/>
      <c r="N130" s="210"/>
      <c r="O130" s="211"/>
      <c r="P130" s="211"/>
      <c r="Q130" s="212">
        <f>SUM(Q131:Q132)</f>
        <v>0</v>
      </c>
      <c r="R130" s="212">
        <f>SUM(R131:R132)</f>
        <v>0</v>
      </c>
      <c r="S130" s="211"/>
      <c r="T130" s="213">
        <f>SUM(T131:T132)</f>
        <v>0</v>
      </c>
      <c r="U130" s="211"/>
      <c r="V130" s="213">
        <f>SUM(V131:V132)</f>
        <v>0</v>
      </c>
      <c r="W130" s="211"/>
      <c r="X130" s="214">
        <f>SUM(X131:X132)</f>
        <v>0</v>
      </c>
      <c r="Y130" s="12"/>
      <c r="Z130" s="12"/>
      <c r="AA130" s="12"/>
      <c r="AB130" s="12"/>
      <c r="AC130" s="12"/>
      <c r="AD130" s="12"/>
      <c r="AE130" s="12"/>
      <c r="AR130" s="215" t="s">
        <v>82</v>
      </c>
      <c r="AT130" s="216" t="s">
        <v>74</v>
      </c>
      <c r="AU130" s="216" t="s">
        <v>82</v>
      </c>
      <c r="AY130" s="215" t="s">
        <v>167</v>
      </c>
      <c r="BK130" s="217">
        <f>SUM(BK131:BK132)</f>
        <v>0</v>
      </c>
    </row>
    <row r="131" s="2" customFormat="1" ht="21.75" customHeight="1">
      <c r="A131" s="39"/>
      <c r="B131" s="40"/>
      <c r="C131" s="220" t="s">
        <v>301</v>
      </c>
      <c r="D131" s="220" t="s">
        <v>169</v>
      </c>
      <c r="E131" s="221" t="s">
        <v>741</v>
      </c>
      <c r="F131" s="222" t="s">
        <v>742</v>
      </c>
      <c r="G131" s="223" t="s">
        <v>190</v>
      </c>
      <c r="H131" s="224">
        <v>8.6400000000000006</v>
      </c>
      <c r="I131" s="225"/>
      <c r="J131" s="225"/>
      <c r="K131" s="226">
        <f>ROUND(P131*H131,2)</f>
        <v>0</v>
      </c>
      <c r="L131" s="222" t="s">
        <v>20</v>
      </c>
      <c r="M131" s="45"/>
      <c r="N131" s="227" t="s">
        <v>20</v>
      </c>
      <c r="O131" s="228" t="s">
        <v>44</v>
      </c>
      <c r="P131" s="229">
        <f>I131+J131</f>
        <v>0</v>
      </c>
      <c r="Q131" s="229">
        <f>ROUND(I131*H131,2)</f>
        <v>0</v>
      </c>
      <c r="R131" s="229">
        <f>ROUND(J131*H131,2)</f>
        <v>0</v>
      </c>
      <c r="S131" s="85"/>
      <c r="T131" s="230">
        <f>S131*H131</f>
        <v>0</v>
      </c>
      <c r="U131" s="230">
        <v>0</v>
      </c>
      <c r="V131" s="230">
        <f>U131*H131</f>
        <v>0</v>
      </c>
      <c r="W131" s="230">
        <v>0</v>
      </c>
      <c r="X131" s="231">
        <f>W131*H131</f>
        <v>0</v>
      </c>
      <c r="Y131" s="39"/>
      <c r="Z131" s="39"/>
      <c r="AA131" s="39"/>
      <c r="AB131" s="39"/>
      <c r="AC131" s="39"/>
      <c r="AD131" s="39"/>
      <c r="AE131" s="39"/>
      <c r="AR131" s="232" t="s">
        <v>174</v>
      </c>
      <c r="AT131" s="232" t="s">
        <v>169</v>
      </c>
      <c r="AU131" s="232" t="s">
        <v>88</v>
      </c>
      <c r="AY131" s="18" t="s">
        <v>167</v>
      </c>
      <c r="BE131" s="233">
        <f>IF(O131="základní",K131,0)</f>
        <v>0</v>
      </c>
      <c r="BF131" s="233">
        <f>IF(O131="snížená",K131,0)</f>
        <v>0</v>
      </c>
      <c r="BG131" s="233">
        <f>IF(O131="zákl. přenesená",K131,0)</f>
        <v>0</v>
      </c>
      <c r="BH131" s="233">
        <f>IF(O131="sníž. přenesená",K131,0)</f>
        <v>0</v>
      </c>
      <c r="BI131" s="233">
        <f>IF(O131="nulová",K131,0)</f>
        <v>0</v>
      </c>
      <c r="BJ131" s="18" t="s">
        <v>82</v>
      </c>
      <c r="BK131" s="233">
        <f>ROUND(P131*H131,2)</f>
        <v>0</v>
      </c>
      <c r="BL131" s="18" t="s">
        <v>174</v>
      </c>
      <c r="BM131" s="232" t="s">
        <v>743</v>
      </c>
    </row>
    <row r="132" s="13" customFormat="1">
      <c r="A132" s="13"/>
      <c r="B132" s="239"/>
      <c r="C132" s="240"/>
      <c r="D132" s="241" t="s">
        <v>178</v>
      </c>
      <c r="E132" s="242" t="s">
        <v>20</v>
      </c>
      <c r="F132" s="243" t="s">
        <v>744</v>
      </c>
      <c r="G132" s="240"/>
      <c r="H132" s="244">
        <v>8.6400000000000006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3"/>
      <c r="Z132" s="13"/>
      <c r="AA132" s="13"/>
      <c r="AB132" s="13"/>
      <c r="AC132" s="13"/>
      <c r="AD132" s="13"/>
      <c r="AE132" s="13"/>
      <c r="AT132" s="250" t="s">
        <v>178</v>
      </c>
      <c r="AU132" s="250" t="s">
        <v>88</v>
      </c>
      <c r="AV132" s="13" t="s">
        <v>88</v>
      </c>
      <c r="AW132" s="13" t="s">
        <v>5</v>
      </c>
      <c r="AX132" s="13" t="s">
        <v>82</v>
      </c>
      <c r="AY132" s="250" t="s">
        <v>167</v>
      </c>
    </row>
    <row r="133" s="12" customFormat="1" ht="22.8" customHeight="1">
      <c r="A133" s="12"/>
      <c r="B133" s="203"/>
      <c r="C133" s="204"/>
      <c r="D133" s="205" t="s">
        <v>74</v>
      </c>
      <c r="E133" s="218" t="s">
        <v>201</v>
      </c>
      <c r="F133" s="218" t="s">
        <v>374</v>
      </c>
      <c r="G133" s="204"/>
      <c r="H133" s="204"/>
      <c r="I133" s="207"/>
      <c r="J133" s="207"/>
      <c r="K133" s="219">
        <f>BK133</f>
        <v>0</v>
      </c>
      <c r="L133" s="204"/>
      <c r="M133" s="209"/>
      <c r="N133" s="210"/>
      <c r="O133" s="211"/>
      <c r="P133" s="211"/>
      <c r="Q133" s="212">
        <f>SUM(Q134:Q136)</f>
        <v>0</v>
      </c>
      <c r="R133" s="212">
        <f>SUM(R134:R136)</f>
        <v>0</v>
      </c>
      <c r="S133" s="211"/>
      <c r="T133" s="213">
        <f>SUM(T134:T136)</f>
        <v>0</v>
      </c>
      <c r="U133" s="211"/>
      <c r="V133" s="213">
        <f>SUM(V134:V136)</f>
        <v>10.031450000000001</v>
      </c>
      <c r="W133" s="211"/>
      <c r="X133" s="214">
        <f>SUM(X134:X136)</f>
        <v>0</v>
      </c>
      <c r="Y133" s="12"/>
      <c r="Z133" s="12"/>
      <c r="AA133" s="12"/>
      <c r="AB133" s="12"/>
      <c r="AC133" s="12"/>
      <c r="AD133" s="12"/>
      <c r="AE133" s="12"/>
      <c r="AR133" s="215" t="s">
        <v>82</v>
      </c>
      <c r="AT133" s="216" t="s">
        <v>74</v>
      </c>
      <c r="AU133" s="216" t="s">
        <v>82</v>
      </c>
      <c r="AY133" s="215" t="s">
        <v>167</v>
      </c>
      <c r="BK133" s="217">
        <f>SUM(BK134:BK136)</f>
        <v>0</v>
      </c>
    </row>
    <row r="134" s="2" customFormat="1" ht="24.15" customHeight="1">
      <c r="A134" s="39"/>
      <c r="B134" s="40"/>
      <c r="C134" s="220" t="s">
        <v>307</v>
      </c>
      <c r="D134" s="220" t="s">
        <v>169</v>
      </c>
      <c r="E134" s="221" t="s">
        <v>745</v>
      </c>
      <c r="F134" s="222" t="s">
        <v>746</v>
      </c>
      <c r="G134" s="223" t="s">
        <v>182</v>
      </c>
      <c r="H134" s="224">
        <v>17</v>
      </c>
      <c r="I134" s="225"/>
      <c r="J134" s="225"/>
      <c r="K134" s="226">
        <f>ROUND(P134*H134,2)</f>
        <v>0</v>
      </c>
      <c r="L134" s="222" t="s">
        <v>20</v>
      </c>
      <c r="M134" s="45"/>
      <c r="N134" s="227" t="s">
        <v>20</v>
      </c>
      <c r="O134" s="228" t="s">
        <v>44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5"/>
      <c r="T134" s="230">
        <f>S134*H134</f>
        <v>0</v>
      </c>
      <c r="U134" s="230">
        <v>0.38</v>
      </c>
      <c r="V134" s="230">
        <f>U134*H134</f>
        <v>6.46</v>
      </c>
      <c r="W134" s="230">
        <v>0</v>
      </c>
      <c r="X134" s="231">
        <f>W134*H134</f>
        <v>0</v>
      </c>
      <c r="Y134" s="39"/>
      <c r="Z134" s="39"/>
      <c r="AA134" s="39"/>
      <c r="AB134" s="39"/>
      <c r="AC134" s="39"/>
      <c r="AD134" s="39"/>
      <c r="AE134" s="39"/>
      <c r="AR134" s="232" t="s">
        <v>174</v>
      </c>
      <c r="AT134" s="232" t="s">
        <v>169</v>
      </c>
      <c r="AU134" s="232" t="s">
        <v>88</v>
      </c>
      <c r="AY134" s="18" t="s">
        <v>167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8" t="s">
        <v>82</v>
      </c>
      <c r="BK134" s="233">
        <f>ROUND(P134*H134,2)</f>
        <v>0</v>
      </c>
      <c r="BL134" s="18" t="s">
        <v>174</v>
      </c>
      <c r="BM134" s="232" t="s">
        <v>747</v>
      </c>
    </row>
    <row r="135" s="2" customFormat="1" ht="24.15" customHeight="1">
      <c r="A135" s="39"/>
      <c r="B135" s="40"/>
      <c r="C135" s="220" t="s">
        <v>8</v>
      </c>
      <c r="D135" s="220" t="s">
        <v>169</v>
      </c>
      <c r="E135" s="221" t="s">
        <v>748</v>
      </c>
      <c r="F135" s="222" t="s">
        <v>749</v>
      </c>
      <c r="G135" s="223" t="s">
        <v>182</v>
      </c>
      <c r="H135" s="224">
        <v>17</v>
      </c>
      <c r="I135" s="225"/>
      <c r="J135" s="225"/>
      <c r="K135" s="226">
        <f>ROUND(P135*H135,2)</f>
        <v>0</v>
      </c>
      <c r="L135" s="222" t="s">
        <v>20</v>
      </c>
      <c r="M135" s="45"/>
      <c r="N135" s="227" t="s">
        <v>20</v>
      </c>
      <c r="O135" s="228" t="s">
        <v>44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5"/>
      <c r="T135" s="230">
        <f>S135*H135</f>
        <v>0</v>
      </c>
      <c r="U135" s="230">
        <v>0.20745</v>
      </c>
      <c r="V135" s="230">
        <f>U135*H135</f>
        <v>3.5266500000000001</v>
      </c>
      <c r="W135" s="230">
        <v>0</v>
      </c>
      <c r="X135" s="231">
        <f>W135*H135</f>
        <v>0</v>
      </c>
      <c r="Y135" s="39"/>
      <c r="Z135" s="39"/>
      <c r="AA135" s="39"/>
      <c r="AB135" s="39"/>
      <c r="AC135" s="39"/>
      <c r="AD135" s="39"/>
      <c r="AE135" s="39"/>
      <c r="AR135" s="232" t="s">
        <v>174</v>
      </c>
      <c r="AT135" s="232" t="s">
        <v>169</v>
      </c>
      <c r="AU135" s="232" t="s">
        <v>88</v>
      </c>
      <c r="AY135" s="18" t="s">
        <v>167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8" t="s">
        <v>82</v>
      </c>
      <c r="BK135" s="233">
        <f>ROUND(P135*H135,2)</f>
        <v>0</v>
      </c>
      <c r="BL135" s="18" t="s">
        <v>174</v>
      </c>
      <c r="BM135" s="232" t="s">
        <v>750</v>
      </c>
    </row>
    <row r="136" s="2" customFormat="1" ht="24.15" customHeight="1">
      <c r="A136" s="39"/>
      <c r="B136" s="40"/>
      <c r="C136" s="220" t="s">
        <v>317</v>
      </c>
      <c r="D136" s="220" t="s">
        <v>169</v>
      </c>
      <c r="E136" s="221" t="s">
        <v>751</v>
      </c>
      <c r="F136" s="222" t="s">
        <v>752</v>
      </c>
      <c r="G136" s="223" t="s">
        <v>172</v>
      </c>
      <c r="H136" s="224">
        <v>20</v>
      </c>
      <c r="I136" s="225"/>
      <c r="J136" s="225"/>
      <c r="K136" s="226">
        <f>ROUND(P136*H136,2)</f>
        <v>0</v>
      </c>
      <c r="L136" s="222" t="s">
        <v>20</v>
      </c>
      <c r="M136" s="45"/>
      <c r="N136" s="227" t="s">
        <v>20</v>
      </c>
      <c r="O136" s="228" t="s">
        <v>44</v>
      </c>
      <c r="P136" s="229">
        <f>I136+J136</f>
        <v>0</v>
      </c>
      <c r="Q136" s="229">
        <f>ROUND(I136*H136,2)</f>
        <v>0</v>
      </c>
      <c r="R136" s="229">
        <f>ROUND(J136*H136,2)</f>
        <v>0</v>
      </c>
      <c r="S136" s="85"/>
      <c r="T136" s="230">
        <f>S136*H136</f>
        <v>0</v>
      </c>
      <c r="U136" s="230">
        <v>0.0022399999999999998</v>
      </c>
      <c r="V136" s="230">
        <f>U136*H136</f>
        <v>0.044799999999999993</v>
      </c>
      <c r="W136" s="230">
        <v>0</v>
      </c>
      <c r="X136" s="231">
        <f>W136*H136</f>
        <v>0</v>
      </c>
      <c r="Y136" s="39"/>
      <c r="Z136" s="39"/>
      <c r="AA136" s="39"/>
      <c r="AB136" s="39"/>
      <c r="AC136" s="39"/>
      <c r="AD136" s="39"/>
      <c r="AE136" s="39"/>
      <c r="AR136" s="232" t="s">
        <v>174</v>
      </c>
      <c r="AT136" s="232" t="s">
        <v>169</v>
      </c>
      <c r="AU136" s="232" t="s">
        <v>88</v>
      </c>
      <c r="AY136" s="18" t="s">
        <v>167</v>
      </c>
      <c r="BE136" s="233">
        <f>IF(O136="základní",K136,0)</f>
        <v>0</v>
      </c>
      <c r="BF136" s="233">
        <f>IF(O136="snížená",K136,0)</f>
        <v>0</v>
      </c>
      <c r="BG136" s="233">
        <f>IF(O136="zákl. přenesená",K136,0)</f>
        <v>0</v>
      </c>
      <c r="BH136" s="233">
        <f>IF(O136="sníž. přenesená",K136,0)</f>
        <v>0</v>
      </c>
      <c r="BI136" s="233">
        <f>IF(O136="nulová",K136,0)</f>
        <v>0</v>
      </c>
      <c r="BJ136" s="18" t="s">
        <v>82</v>
      </c>
      <c r="BK136" s="233">
        <f>ROUND(P136*H136,2)</f>
        <v>0</v>
      </c>
      <c r="BL136" s="18" t="s">
        <v>174</v>
      </c>
      <c r="BM136" s="232" t="s">
        <v>753</v>
      </c>
    </row>
    <row r="137" s="12" customFormat="1" ht="22.8" customHeight="1">
      <c r="A137" s="12"/>
      <c r="B137" s="203"/>
      <c r="C137" s="204"/>
      <c r="D137" s="205" t="s">
        <v>74</v>
      </c>
      <c r="E137" s="218" t="s">
        <v>220</v>
      </c>
      <c r="F137" s="218" t="s">
        <v>446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SUM(Q138:Q163)</f>
        <v>0</v>
      </c>
      <c r="R137" s="212">
        <f>SUM(R138:R163)</f>
        <v>0</v>
      </c>
      <c r="S137" s="211"/>
      <c r="T137" s="213">
        <f>SUM(T138:T163)</f>
        <v>0</v>
      </c>
      <c r="U137" s="211"/>
      <c r="V137" s="213">
        <f>SUM(V138:V163)</f>
        <v>0.86103920000000012</v>
      </c>
      <c r="W137" s="211"/>
      <c r="X137" s="214">
        <f>SUM(X138:X163)</f>
        <v>0</v>
      </c>
      <c r="Y137" s="12"/>
      <c r="Z137" s="12"/>
      <c r="AA137" s="12"/>
      <c r="AB137" s="12"/>
      <c r="AC137" s="12"/>
      <c r="AD137" s="12"/>
      <c r="AE137" s="12"/>
      <c r="AR137" s="215" t="s">
        <v>82</v>
      </c>
      <c r="AT137" s="216" t="s">
        <v>74</v>
      </c>
      <c r="AU137" s="216" t="s">
        <v>82</v>
      </c>
      <c r="AY137" s="215" t="s">
        <v>167</v>
      </c>
      <c r="BK137" s="217">
        <f>SUM(BK138:BK163)</f>
        <v>0</v>
      </c>
    </row>
    <row r="138" s="2" customFormat="1" ht="16.5" customHeight="1">
      <c r="A138" s="39"/>
      <c r="B138" s="40"/>
      <c r="C138" s="220" t="s">
        <v>324</v>
      </c>
      <c r="D138" s="220" t="s">
        <v>169</v>
      </c>
      <c r="E138" s="221" t="s">
        <v>754</v>
      </c>
      <c r="F138" s="222" t="s">
        <v>755</v>
      </c>
      <c r="G138" s="223" t="s">
        <v>365</v>
      </c>
      <c r="H138" s="224">
        <v>1</v>
      </c>
      <c r="I138" s="225"/>
      <c r="J138" s="225"/>
      <c r="K138" s="226">
        <f>ROUND(P138*H138,2)</f>
        <v>0</v>
      </c>
      <c r="L138" s="222" t="s">
        <v>20</v>
      </c>
      <c r="M138" s="45"/>
      <c r="N138" s="227" t="s">
        <v>20</v>
      </c>
      <c r="O138" s="228" t="s">
        <v>44</v>
      </c>
      <c r="P138" s="229">
        <f>I138+J138</f>
        <v>0</v>
      </c>
      <c r="Q138" s="229">
        <f>ROUND(I138*H138,2)</f>
        <v>0</v>
      </c>
      <c r="R138" s="229">
        <f>ROUND(J138*H138,2)</f>
        <v>0</v>
      </c>
      <c r="S138" s="85"/>
      <c r="T138" s="230">
        <f>S138*H138</f>
        <v>0</v>
      </c>
      <c r="U138" s="230">
        <v>0</v>
      </c>
      <c r="V138" s="230">
        <f>U138*H138</f>
        <v>0</v>
      </c>
      <c r="W138" s="230">
        <v>0</v>
      </c>
      <c r="X138" s="231">
        <f>W138*H138</f>
        <v>0</v>
      </c>
      <c r="Y138" s="39"/>
      <c r="Z138" s="39"/>
      <c r="AA138" s="39"/>
      <c r="AB138" s="39"/>
      <c r="AC138" s="39"/>
      <c r="AD138" s="39"/>
      <c r="AE138" s="39"/>
      <c r="AR138" s="232" t="s">
        <v>174</v>
      </c>
      <c r="AT138" s="232" t="s">
        <v>169</v>
      </c>
      <c r="AU138" s="232" t="s">
        <v>88</v>
      </c>
      <c r="AY138" s="18" t="s">
        <v>167</v>
      </c>
      <c r="BE138" s="233">
        <f>IF(O138="základní",K138,0)</f>
        <v>0</v>
      </c>
      <c r="BF138" s="233">
        <f>IF(O138="snížená",K138,0)</f>
        <v>0</v>
      </c>
      <c r="BG138" s="233">
        <f>IF(O138="zákl. přenesená",K138,0)</f>
        <v>0</v>
      </c>
      <c r="BH138" s="233">
        <f>IF(O138="sníž. přenesená",K138,0)</f>
        <v>0</v>
      </c>
      <c r="BI138" s="233">
        <f>IF(O138="nulová",K138,0)</f>
        <v>0</v>
      </c>
      <c r="BJ138" s="18" t="s">
        <v>82</v>
      </c>
      <c r="BK138" s="233">
        <f>ROUND(P138*H138,2)</f>
        <v>0</v>
      </c>
      <c r="BL138" s="18" t="s">
        <v>174</v>
      </c>
      <c r="BM138" s="232" t="s">
        <v>756</v>
      </c>
    </row>
    <row r="139" s="2" customFormat="1" ht="24.15" customHeight="1">
      <c r="A139" s="39"/>
      <c r="B139" s="40"/>
      <c r="C139" s="220" t="s">
        <v>331</v>
      </c>
      <c r="D139" s="220" t="s">
        <v>169</v>
      </c>
      <c r="E139" s="221" t="s">
        <v>757</v>
      </c>
      <c r="F139" s="222" t="s">
        <v>758</v>
      </c>
      <c r="G139" s="223" t="s">
        <v>172</v>
      </c>
      <c r="H139" s="224">
        <v>108</v>
      </c>
      <c r="I139" s="225"/>
      <c r="J139" s="225"/>
      <c r="K139" s="226">
        <f>ROUND(P139*H139,2)</f>
        <v>0</v>
      </c>
      <c r="L139" s="222" t="s">
        <v>20</v>
      </c>
      <c r="M139" s="45"/>
      <c r="N139" s="227" t="s">
        <v>20</v>
      </c>
      <c r="O139" s="228" t="s">
        <v>44</v>
      </c>
      <c r="P139" s="229">
        <f>I139+J139</f>
        <v>0</v>
      </c>
      <c r="Q139" s="229">
        <f>ROUND(I139*H139,2)</f>
        <v>0</v>
      </c>
      <c r="R139" s="229">
        <f>ROUND(J139*H139,2)</f>
        <v>0</v>
      </c>
      <c r="S139" s="85"/>
      <c r="T139" s="230">
        <f>S139*H139</f>
        <v>0</v>
      </c>
      <c r="U139" s="230">
        <v>0</v>
      </c>
      <c r="V139" s="230">
        <f>U139*H139</f>
        <v>0</v>
      </c>
      <c r="W139" s="230">
        <v>0</v>
      </c>
      <c r="X139" s="231">
        <f>W139*H139</f>
        <v>0</v>
      </c>
      <c r="Y139" s="39"/>
      <c r="Z139" s="39"/>
      <c r="AA139" s="39"/>
      <c r="AB139" s="39"/>
      <c r="AC139" s="39"/>
      <c r="AD139" s="39"/>
      <c r="AE139" s="39"/>
      <c r="AR139" s="232" t="s">
        <v>174</v>
      </c>
      <c r="AT139" s="232" t="s">
        <v>169</v>
      </c>
      <c r="AU139" s="232" t="s">
        <v>88</v>
      </c>
      <c r="AY139" s="18" t="s">
        <v>167</v>
      </c>
      <c r="BE139" s="233">
        <f>IF(O139="základní",K139,0)</f>
        <v>0</v>
      </c>
      <c r="BF139" s="233">
        <f>IF(O139="snížená",K139,0)</f>
        <v>0</v>
      </c>
      <c r="BG139" s="233">
        <f>IF(O139="zákl. přenesená",K139,0)</f>
        <v>0</v>
      </c>
      <c r="BH139" s="233">
        <f>IF(O139="sníž. přenesená",K139,0)</f>
        <v>0</v>
      </c>
      <c r="BI139" s="233">
        <f>IF(O139="nulová",K139,0)</f>
        <v>0</v>
      </c>
      <c r="BJ139" s="18" t="s">
        <v>82</v>
      </c>
      <c r="BK139" s="233">
        <f>ROUND(P139*H139,2)</f>
        <v>0</v>
      </c>
      <c r="BL139" s="18" t="s">
        <v>174</v>
      </c>
      <c r="BM139" s="232" t="s">
        <v>759</v>
      </c>
    </row>
    <row r="140" s="2" customFormat="1" ht="16.5" customHeight="1">
      <c r="A140" s="39"/>
      <c r="B140" s="40"/>
      <c r="C140" s="272" t="s">
        <v>337</v>
      </c>
      <c r="D140" s="272" t="s">
        <v>269</v>
      </c>
      <c r="E140" s="273" t="s">
        <v>760</v>
      </c>
      <c r="F140" s="274" t="s">
        <v>761</v>
      </c>
      <c r="G140" s="275" t="s">
        <v>172</v>
      </c>
      <c r="H140" s="276">
        <v>109.62000000000001</v>
      </c>
      <c r="I140" s="277"/>
      <c r="J140" s="278"/>
      <c r="K140" s="279">
        <f>ROUND(P140*H140,2)</f>
        <v>0</v>
      </c>
      <c r="L140" s="274" t="s">
        <v>20</v>
      </c>
      <c r="M140" s="280"/>
      <c r="N140" s="281" t="s">
        <v>20</v>
      </c>
      <c r="O140" s="228" t="s">
        <v>44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5"/>
      <c r="T140" s="230">
        <f>S140*H140</f>
        <v>0</v>
      </c>
      <c r="U140" s="230">
        <v>0.00216</v>
      </c>
      <c r="V140" s="230">
        <f>U140*H140</f>
        <v>0.23677920000000002</v>
      </c>
      <c r="W140" s="230">
        <v>0</v>
      </c>
      <c r="X140" s="231">
        <f>W140*H140</f>
        <v>0</v>
      </c>
      <c r="Y140" s="39"/>
      <c r="Z140" s="39"/>
      <c r="AA140" s="39"/>
      <c r="AB140" s="39"/>
      <c r="AC140" s="39"/>
      <c r="AD140" s="39"/>
      <c r="AE140" s="39"/>
      <c r="AR140" s="232" t="s">
        <v>220</v>
      </c>
      <c r="AT140" s="232" t="s">
        <v>269</v>
      </c>
      <c r="AU140" s="232" t="s">
        <v>88</v>
      </c>
      <c r="AY140" s="18" t="s">
        <v>167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8" t="s">
        <v>82</v>
      </c>
      <c r="BK140" s="233">
        <f>ROUND(P140*H140,2)</f>
        <v>0</v>
      </c>
      <c r="BL140" s="18" t="s">
        <v>174</v>
      </c>
      <c r="BM140" s="232" t="s">
        <v>762</v>
      </c>
    </row>
    <row r="141" s="13" customFormat="1">
      <c r="A141" s="13"/>
      <c r="B141" s="239"/>
      <c r="C141" s="240"/>
      <c r="D141" s="241" t="s">
        <v>178</v>
      </c>
      <c r="E141" s="242" t="s">
        <v>20</v>
      </c>
      <c r="F141" s="243" t="s">
        <v>763</v>
      </c>
      <c r="G141" s="240"/>
      <c r="H141" s="244">
        <v>109.62000000000001</v>
      </c>
      <c r="I141" s="245"/>
      <c r="J141" s="245"/>
      <c r="K141" s="240"/>
      <c r="L141" s="240"/>
      <c r="M141" s="246"/>
      <c r="N141" s="247"/>
      <c r="O141" s="248"/>
      <c r="P141" s="248"/>
      <c r="Q141" s="248"/>
      <c r="R141" s="248"/>
      <c r="S141" s="248"/>
      <c r="T141" s="248"/>
      <c r="U141" s="248"/>
      <c r="V141" s="248"/>
      <c r="W141" s="248"/>
      <c r="X141" s="249"/>
      <c r="Y141" s="13"/>
      <c r="Z141" s="13"/>
      <c r="AA141" s="13"/>
      <c r="AB141" s="13"/>
      <c r="AC141" s="13"/>
      <c r="AD141" s="13"/>
      <c r="AE141" s="13"/>
      <c r="AT141" s="250" t="s">
        <v>178</v>
      </c>
      <c r="AU141" s="250" t="s">
        <v>88</v>
      </c>
      <c r="AV141" s="13" t="s">
        <v>88</v>
      </c>
      <c r="AW141" s="13" t="s">
        <v>5</v>
      </c>
      <c r="AX141" s="13" t="s">
        <v>82</v>
      </c>
      <c r="AY141" s="250" t="s">
        <v>167</v>
      </c>
    </row>
    <row r="142" s="2" customFormat="1" ht="24.15" customHeight="1">
      <c r="A142" s="39"/>
      <c r="B142" s="40"/>
      <c r="C142" s="220" t="s">
        <v>345</v>
      </c>
      <c r="D142" s="220" t="s">
        <v>169</v>
      </c>
      <c r="E142" s="221" t="s">
        <v>764</v>
      </c>
      <c r="F142" s="222" t="s">
        <v>765</v>
      </c>
      <c r="G142" s="223" t="s">
        <v>365</v>
      </c>
      <c r="H142" s="224">
        <v>2</v>
      </c>
      <c r="I142" s="225"/>
      <c r="J142" s="225"/>
      <c r="K142" s="226">
        <f>ROUND(P142*H142,2)</f>
        <v>0</v>
      </c>
      <c r="L142" s="222" t="s">
        <v>20</v>
      </c>
      <c r="M142" s="45"/>
      <c r="N142" s="227" t="s">
        <v>20</v>
      </c>
      <c r="O142" s="228" t="s">
        <v>44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5"/>
      <c r="T142" s="230">
        <f>S142*H142</f>
        <v>0</v>
      </c>
      <c r="U142" s="230">
        <v>0</v>
      </c>
      <c r="V142" s="230">
        <f>U142*H142</f>
        <v>0</v>
      </c>
      <c r="W142" s="230">
        <v>0</v>
      </c>
      <c r="X142" s="231">
        <f>W142*H142</f>
        <v>0</v>
      </c>
      <c r="Y142" s="39"/>
      <c r="Z142" s="39"/>
      <c r="AA142" s="39"/>
      <c r="AB142" s="39"/>
      <c r="AC142" s="39"/>
      <c r="AD142" s="39"/>
      <c r="AE142" s="39"/>
      <c r="AR142" s="232" t="s">
        <v>174</v>
      </c>
      <c r="AT142" s="232" t="s">
        <v>169</v>
      </c>
      <c r="AU142" s="232" t="s">
        <v>88</v>
      </c>
      <c r="AY142" s="18" t="s">
        <v>167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8" t="s">
        <v>82</v>
      </c>
      <c r="BK142" s="233">
        <f>ROUND(P142*H142,2)</f>
        <v>0</v>
      </c>
      <c r="BL142" s="18" t="s">
        <v>174</v>
      </c>
      <c r="BM142" s="232" t="s">
        <v>766</v>
      </c>
    </row>
    <row r="143" s="2" customFormat="1" ht="16.5" customHeight="1">
      <c r="A143" s="39"/>
      <c r="B143" s="40"/>
      <c r="C143" s="272" t="s">
        <v>354</v>
      </c>
      <c r="D143" s="272" t="s">
        <v>269</v>
      </c>
      <c r="E143" s="273" t="s">
        <v>767</v>
      </c>
      <c r="F143" s="274" t="s">
        <v>768</v>
      </c>
      <c r="G143" s="275" t="s">
        <v>365</v>
      </c>
      <c r="H143" s="276">
        <v>1</v>
      </c>
      <c r="I143" s="277"/>
      <c r="J143" s="278"/>
      <c r="K143" s="279">
        <f>ROUND(P143*H143,2)</f>
        <v>0</v>
      </c>
      <c r="L143" s="274" t="s">
        <v>20</v>
      </c>
      <c r="M143" s="280"/>
      <c r="N143" s="281" t="s">
        <v>20</v>
      </c>
      <c r="O143" s="228" t="s">
        <v>44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5"/>
      <c r="T143" s="230">
        <f>S143*H143</f>
        <v>0</v>
      </c>
      <c r="U143" s="230">
        <v>0.00054000000000000001</v>
      </c>
      <c r="V143" s="230">
        <f>U143*H143</f>
        <v>0.00054000000000000001</v>
      </c>
      <c r="W143" s="230">
        <v>0</v>
      </c>
      <c r="X143" s="231">
        <f>W143*H143</f>
        <v>0</v>
      </c>
      <c r="Y143" s="39"/>
      <c r="Z143" s="39"/>
      <c r="AA143" s="39"/>
      <c r="AB143" s="39"/>
      <c r="AC143" s="39"/>
      <c r="AD143" s="39"/>
      <c r="AE143" s="39"/>
      <c r="AR143" s="232" t="s">
        <v>220</v>
      </c>
      <c r="AT143" s="232" t="s">
        <v>269</v>
      </c>
      <c r="AU143" s="232" t="s">
        <v>88</v>
      </c>
      <c r="AY143" s="18" t="s">
        <v>167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8" t="s">
        <v>82</v>
      </c>
      <c r="BK143" s="233">
        <f>ROUND(P143*H143,2)</f>
        <v>0</v>
      </c>
      <c r="BL143" s="18" t="s">
        <v>174</v>
      </c>
      <c r="BM143" s="232" t="s">
        <v>769</v>
      </c>
    </row>
    <row r="144" s="2" customFormat="1" ht="16.5" customHeight="1">
      <c r="A144" s="39"/>
      <c r="B144" s="40"/>
      <c r="C144" s="272" t="s">
        <v>362</v>
      </c>
      <c r="D144" s="272" t="s">
        <v>269</v>
      </c>
      <c r="E144" s="273" t="s">
        <v>770</v>
      </c>
      <c r="F144" s="274" t="s">
        <v>771</v>
      </c>
      <c r="G144" s="275" t="s">
        <v>365</v>
      </c>
      <c r="H144" s="276">
        <v>1</v>
      </c>
      <c r="I144" s="277"/>
      <c r="J144" s="278"/>
      <c r="K144" s="279">
        <f>ROUND(P144*H144,2)</f>
        <v>0</v>
      </c>
      <c r="L144" s="274" t="s">
        <v>20</v>
      </c>
      <c r="M144" s="280"/>
      <c r="N144" s="281" t="s">
        <v>20</v>
      </c>
      <c r="O144" s="228" t="s">
        <v>44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5"/>
      <c r="T144" s="230">
        <f>S144*H144</f>
        <v>0</v>
      </c>
      <c r="U144" s="230">
        <v>0.00092000000000000003</v>
      </c>
      <c r="V144" s="230">
        <f>U144*H144</f>
        <v>0.00092000000000000003</v>
      </c>
      <c r="W144" s="230">
        <v>0</v>
      </c>
      <c r="X144" s="231">
        <f>W144*H144</f>
        <v>0</v>
      </c>
      <c r="Y144" s="39"/>
      <c r="Z144" s="39"/>
      <c r="AA144" s="39"/>
      <c r="AB144" s="39"/>
      <c r="AC144" s="39"/>
      <c r="AD144" s="39"/>
      <c r="AE144" s="39"/>
      <c r="AR144" s="232" t="s">
        <v>220</v>
      </c>
      <c r="AT144" s="232" t="s">
        <v>269</v>
      </c>
      <c r="AU144" s="232" t="s">
        <v>88</v>
      </c>
      <c r="AY144" s="18" t="s">
        <v>167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8" t="s">
        <v>82</v>
      </c>
      <c r="BK144" s="233">
        <f>ROUND(P144*H144,2)</f>
        <v>0</v>
      </c>
      <c r="BL144" s="18" t="s">
        <v>174</v>
      </c>
      <c r="BM144" s="232" t="s">
        <v>772</v>
      </c>
    </row>
    <row r="145" s="2" customFormat="1" ht="24.15" customHeight="1">
      <c r="A145" s="39"/>
      <c r="B145" s="40"/>
      <c r="C145" s="220" t="s">
        <v>370</v>
      </c>
      <c r="D145" s="220" t="s">
        <v>169</v>
      </c>
      <c r="E145" s="221" t="s">
        <v>773</v>
      </c>
      <c r="F145" s="222" t="s">
        <v>774</v>
      </c>
      <c r="G145" s="223" t="s">
        <v>365</v>
      </c>
      <c r="H145" s="224">
        <v>1</v>
      </c>
      <c r="I145" s="225"/>
      <c r="J145" s="225"/>
      <c r="K145" s="226">
        <f>ROUND(P145*H145,2)</f>
        <v>0</v>
      </c>
      <c r="L145" s="222" t="s">
        <v>20</v>
      </c>
      <c r="M145" s="45"/>
      <c r="N145" s="227" t="s">
        <v>20</v>
      </c>
      <c r="O145" s="228" t="s">
        <v>44</v>
      </c>
      <c r="P145" s="229">
        <f>I145+J145</f>
        <v>0</v>
      </c>
      <c r="Q145" s="229">
        <f>ROUND(I145*H145,2)</f>
        <v>0</v>
      </c>
      <c r="R145" s="229">
        <f>ROUND(J145*H145,2)</f>
        <v>0</v>
      </c>
      <c r="S145" s="85"/>
      <c r="T145" s="230">
        <f>S145*H145</f>
        <v>0</v>
      </c>
      <c r="U145" s="230">
        <v>0.0016199999999999999</v>
      </c>
      <c r="V145" s="230">
        <f>U145*H145</f>
        <v>0.0016199999999999999</v>
      </c>
      <c r="W145" s="230">
        <v>0</v>
      </c>
      <c r="X145" s="231">
        <f>W145*H145</f>
        <v>0</v>
      </c>
      <c r="Y145" s="39"/>
      <c r="Z145" s="39"/>
      <c r="AA145" s="39"/>
      <c r="AB145" s="39"/>
      <c r="AC145" s="39"/>
      <c r="AD145" s="39"/>
      <c r="AE145" s="39"/>
      <c r="AR145" s="232" t="s">
        <v>174</v>
      </c>
      <c r="AT145" s="232" t="s">
        <v>169</v>
      </c>
      <c r="AU145" s="232" t="s">
        <v>88</v>
      </c>
      <c r="AY145" s="18" t="s">
        <v>167</v>
      </c>
      <c r="BE145" s="233">
        <f>IF(O145="základní",K145,0)</f>
        <v>0</v>
      </c>
      <c r="BF145" s="233">
        <f>IF(O145="snížená",K145,0)</f>
        <v>0</v>
      </c>
      <c r="BG145" s="233">
        <f>IF(O145="zákl. přenesená",K145,0)</f>
        <v>0</v>
      </c>
      <c r="BH145" s="233">
        <f>IF(O145="sníž. přenesená",K145,0)</f>
        <v>0</v>
      </c>
      <c r="BI145" s="233">
        <f>IF(O145="nulová",K145,0)</f>
        <v>0</v>
      </c>
      <c r="BJ145" s="18" t="s">
        <v>82</v>
      </c>
      <c r="BK145" s="233">
        <f>ROUND(P145*H145,2)</f>
        <v>0</v>
      </c>
      <c r="BL145" s="18" t="s">
        <v>174</v>
      </c>
      <c r="BM145" s="232" t="s">
        <v>775</v>
      </c>
    </row>
    <row r="146" s="2" customFormat="1" ht="24.15" customHeight="1">
      <c r="A146" s="39"/>
      <c r="B146" s="40"/>
      <c r="C146" s="272" t="s">
        <v>375</v>
      </c>
      <c r="D146" s="272" t="s">
        <v>269</v>
      </c>
      <c r="E146" s="273" t="s">
        <v>776</v>
      </c>
      <c r="F146" s="274" t="s">
        <v>777</v>
      </c>
      <c r="G146" s="275" t="s">
        <v>365</v>
      </c>
      <c r="H146" s="276">
        <v>1</v>
      </c>
      <c r="I146" s="277"/>
      <c r="J146" s="278"/>
      <c r="K146" s="279">
        <f>ROUND(P146*H146,2)</f>
        <v>0</v>
      </c>
      <c r="L146" s="274" t="s">
        <v>20</v>
      </c>
      <c r="M146" s="280"/>
      <c r="N146" s="281" t="s">
        <v>20</v>
      </c>
      <c r="O146" s="228" t="s">
        <v>44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5"/>
      <c r="T146" s="230">
        <f>S146*H146</f>
        <v>0</v>
      </c>
      <c r="U146" s="230">
        <v>0.018499999999999999</v>
      </c>
      <c r="V146" s="230">
        <f>U146*H146</f>
        <v>0.018499999999999999</v>
      </c>
      <c r="W146" s="230">
        <v>0</v>
      </c>
      <c r="X146" s="231">
        <f>W146*H146</f>
        <v>0</v>
      </c>
      <c r="Y146" s="39"/>
      <c r="Z146" s="39"/>
      <c r="AA146" s="39"/>
      <c r="AB146" s="39"/>
      <c r="AC146" s="39"/>
      <c r="AD146" s="39"/>
      <c r="AE146" s="39"/>
      <c r="AR146" s="232" t="s">
        <v>220</v>
      </c>
      <c r="AT146" s="232" t="s">
        <v>269</v>
      </c>
      <c r="AU146" s="232" t="s">
        <v>88</v>
      </c>
      <c r="AY146" s="18" t="s">
        <v>167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8" t="s">
        <v>82</v>
      </c>
      <c r="BK146" s="233">
        <f>ROUND(P146*H146,2)</f>
        <v>0</v>
      </c>
      <c r="BL146" s="18" t="s">
        <v>174</v>
      </c>
      <c r="BM146" s="232" t="s">
        <v>778</v>
      </c>
    </row>
    <row r="147" s="2" customFormat="1" ht="24.15" customHeight="1">
      <c r="A147" s="39"/>
      <c r="B147" s="40"/>
      <c r="C147" s="272" t="s">
        <v>384</v>
      </c>
      <c r="D147" s="272" t="s">
        <v>269</v>
      </c>
      <c r="E147" s="273" t="s">
        <v>779</v>
      </c>
      <c r="F147" s="274" t="s">
        <v>780</v>
      </c>
      <c r="G147" s="275" t="s">
        <v>365</v>
      </c>
      <c r="H147" s="276">
        <v>1</v>
      </c>
      <c r="I147" s="277"/>
      <c r="J147" s="278"/>
      <c r="K147" s="279">
        <f>ROUND(P147*H147,2)</f>
        <v>0</v>
      </c>
      <c r="L147" s="274" t="s">
        <v>20</v>
      </c>
      <c r="M147" s="280"/>
      <c r="N147" s="281" t="s">
        <v>20</v>
      </c>
      <c r="O147" s="228" t="s">
        <v>44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5"/>
      <c r="T147" s="230">
        <f>S147*H147</f>
        <v>0</v>
      </c>
      <c r="U147" s="230">
        <v>0.0063099999999999996</v>
      </c>
      <c r="V147" s="230">
        <f>U147*H147</f>
        <v>0.0063099999999999996</v>
      </c>
      <c r="W147" s="230">
        <v>0</v>
      </c>
      <c r="X147" s="231">
        <f>W147*H147</f>
        <v>0</v>
      </c>
      <c r="Y147" s="39"/>
      <c r="Z147" s="39"/>
      <c r="AA147" s="39"/>
      <c r="AB147" s="39"/>
      <c r="AC147" s="39"/>
      <c r="AD147" s="39"/>
      <c r="AE147" s="39"/>
      <c r="AR147" s="232" t="s">
        <v>220</v>
      </c>
      <c r="AT147" s="232" t="s">
        <v>269</v>
      </c>
      <c r="AU147" s="232" t="s">
        <v>88</v>
      </c>
      <c r="AY147" s="18" t="s">
        <v>167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8" t="s">
        <v>82</v>
      </c>
      <c r="BK147" s="233">
        <f>ROUND(P147*H147,2)</f>
        <v>0</v>
      </c>
      <c r="BL147" s="18" t="s">
        <v>174</v>
      </c>
      <c r="BM147" s="232" t="s">
        <v>781</v>
      </c>
    </row>
    <row r="148" s="2" customFormat="1" ht="16.5" customHeight="1">
      <c r="A148" s="39"/>
      <c r="B148" s="40"/>
      <c r="C148" s="220" t="s">
        <v>392</v>
      </c>
      <c r="D148" s="220" t="s">
        <v>169</v>
      </c>
      <c r="E148" s="221" t="s">
        <v>782</v>
      </c>
      <c r="F148" s="222" t="s">
        <v>783</v>
      </c>
      <c r="G148" s="223" t="s">
        <v>365</v>
      </c>
      <c r="H148" s="224">
        <v>1</v>
      </c>
      <c r="I148" s="225"/>
      <c r="J148" s="225"/>
      <c r="K148" s="226">
        <f>ROUND(P148*H148,2)</f>
        <v>0</v>
      </c>
      <c r="L148" s="222" t="s">
        <v>20</v>
      </c>
      <c r="M148" s="45"/>
      <c r="N148" s="227" t="s">
        <v>20</v>
      </c>
      <c r="O148" s="228" t="s">
        <v>44</v>
      </c>
      <c r="P148" s="229">
        <f>I148+J148</f>
        <v>0</v>
      </c>
      <c r="Q148" s="229">
        <f>ROUND(I148*H148,2)</f>
        <v>0</v>
      </c>
      <c r="R148" s="229">
        <f>ROUND(J148*H148,2)</f>
        <v>0</v>
      </c>
      <c r="S148" s="85"/>
      <c r="T148" s="230">
        <f>S148*H148</f>
        <v>0</v>
      </c>
      <c r="U148" s="230">
        <v>0.0013600000000000001</v>
      </c>
      <c r="V148" s="230">
        <f>U148*H148</f>
        <v>0.0013600000000000001</v>
      </c>
      <c r="W148" s="230">
        <v>0</v>
      </c>
      <c r="X148" s="231">
        <f>W148*H148</f>
        <v>0</v>
      </c>
      <c r="Y148" s="39"/>
      <c r="Z148" s="39"/>
      <c r="AA148" s="39"/>
      <c r="AB148" s="39"/>
      <c r="AC148" s="39"/>
      <c r="AD148" s="39"/>
      <c r="AE148" s="39"/>
      <c r="AR148" s="232" t="s">
        <v>174</v>
      </c>
      <c r="AT148" s="232" t="s">
        <v>169</v>
      </c>
      <c r="AU148" s="232" t="s">
        <v>88</v>
      </c>
      <c r="AY148" s="18" t="s">
        <v>167</v>
      </c>
      <c r="BE148" s="233">
        <f>IF(O148="základní",K148,0)</f>
        <v>0</v>
      </c>
      <c r="BF148" s="233">
        <f>IF(O148="snížená",K148,0)</f>
        <v>0</v>
      </c>
      <c r="BG148" s="233">
        <f>IF(O148="zákl. přenesená",K148,0)</f>
        <v>0</v>
      </c>
      <c r="BH148" s="233">
        <f>IF(O148="sníž. přenesená",K148,0)</f>
        <v>0</v>
      </c>
      <c r="BI148" s="233">
        <f>IF(O148="nulová",K148,0)</f>
        <v>0</v>
      </c>
      <c r="BJ148" s="18" t="s">
        <v>82</v>
      </c>
      <c r="BK148" s="233">
        <f>ROUND(P148*H148,2)</f>
        <v>0</v>
      </c>
      <c r="BL148" s="18" t="s">
        <v>174</v>
      </c>
      <c r="BM148" s="232" t="s">
        <v>784</v>
      </c>
    </row>
    <row r="149" s="2" customFormat="1" ht="24.15" customHeight="1">
      <c r="A149" s="39"/>
      <c r="B149" s="40"/>
      <c r="C149" s="272" t="s">
        <v>398</v>
      </c>
      <c r="D149" s="272" t="s">
        <v>269</v>
      </c>
      <c r="E149" s="273" t="s">
        <v>785</v>
      </c>
      <c r="F149" s="274" t="s">
        <v>786</v>
      </c>
      <c r="G149" s="275" t="s">
        <v>365</v>
      </c>
      <c r="H149" s="276">
        <v>1</v>
      </c>
      <c r="I149" s="277"/>
      <c r="J149" s="278"/>
      <c r="K149" s="279">
        <f>ROUND(P149*H149,2)</f>
        <v>0</v>
      </c>
      <c r="L149" s="274" t="s">
        <v>20</v>
      </c>
      <c r="M149" s="280"/>
      <c r="N149" s="281" t="s">
        <v>20</v>
      </c>
      <c r="O149" s="228" t="s">
        <v>44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5"/>
      <c r="T149" s="230">
        <f>S149*H149</f>
        <v>0</v>
      </c>
      <c r="U149" s="230">
        <v>0.041000000000000002</v>
      </c>
      <c r="V149" s="230">
        <f>U149*H149</f>
        <v>0.041000000000000002</v>
      </c>
      <c r="W149" s="230">
        <v>0</v>
      </c>
      <c r="X149" s="231">
        <f>W149*H149</f>
        <v>0</v>
      </c>
      <c r="Y149" s="39"/>
      <c r="Z149" s="39"/>
      <c r="AA149" s="39"/>
      <c r="AB149" s="39"/>
      <c r="AC149" s="39"/>
      <c r="AD149" s="39"/>
      <c r="AE149" s="39"/>
      <c r="AR149" s="232" t="s">
        <v>220</v>
      </c>
      <c r="AT149" s="232" t="s">
        <v>269</v>
      </c>
      <c r="AU149" s="232" t="s">
        <v>88</v>
      </c>
      <c r="AY149" s="18" t="s">
        <v>167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8" t="s">
        <v>82</v>
      </c>
      <c r="BK149" s="233">
        <f>ROUND(P149*H149,2)</f>
        <v>0</v>
      </c>
      <c r="BL149" s="18" t="s">
        <v>174</v>
      </c>
      <c r="BM149" s="232" t="s">
        <v>787</v>
      </c>
    </row>
    <row r="150" s="2" customFormat="1" ht="24.15" customHeight="1">
      <c r="A150" s="39"/>
      <c r="B150" s="40"/>
      <c r="C150" s="220" t="s">
        <v>405</v>
      </c>
      <c r="D150" s="220" t="s">
        <v>169</v>
      </c>
      <c r="E150" s="221" t="s">
        <v>788</v>
      </c>
      <c r="F150" s="222" t="s">
        <v>789</v>
      </c>
      <c r="G150" s="223" t="s">
        <v>365</v>
      </c>
      <c r="H150" s="224">
        <v>1</v>
      </c>
      <c r="I150" s="225"/>
      <c r="J150" s="225"/>
      <c r="K150" s="226">
        <f>ROUND(P150*H150,2)</f>
        <v>0</v>
      </c>
      <c r="L150" s="222" t="s">
        <v>20</v>
      </c>
      <c r="M150" s="45"/>
      <c r="N150" s="227" t="s">
        <v>20</v>
      </c>
      <c r="O150" s="228" t="s">
        <v>44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5"/>
      <c r="T150" s="230">
        <f>S150*H150</f>
        <v>0</v>
      </c>
      <c r="U150" s="230">
        <v>0.00165</v>
      </c>
      <c r="V150" s="230">
        <f>U150*H150</f>
        <v>0.00165</v>
      </c>
      <c r="W150" s="230">
        <v>0</v>
      </c>
      <c r="X150" s="231">
        <f>W150*H150</f>
        <v>0</v>
      </c>
      <c r="Y150" s="39"/>
      <c r="Z150" s="39"/>
      <c r="AA150" s="39"/>
      <c r="AB150" s="39"/>
      <c r="AC150" s="39"/>
      <c r="AD150" s="39"/>
      <c r="AE150" s="39"/>
      <c r="AR150" s="232" t="s">
        <v>174</v>
      </c>
      <c r="AT150" s="232" t="s">
        <v>169</v>
      </c>
      <c r="AU150" s="232" t="s">
        <v>88</v>
      </c>
      <c r="AY150" s="18" t="s">
        <v>167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8" t="s">
        <v>82</v>
      </c>
      <c r="BK150" s="233">
        <f>ROUND(P150*H150,2)</f>
        <v>0</v>
      </c>
      <c r="BL150" s="18" t="s">
        <v>174</v>
      </c>
      <c r="BM150" s="232" t="s">
        <v>790</v>
      </c>
    </row>
    <row r="151" s="2" customFormat="1" ht="24.15" customHeight="1">
      <c r="A151" s="39"/>
      <c r="B151" s="40"/>
      <c r="C151" s="272" t="s">
        <v>412</v>
      </c>
      <c r="D151" s="272" t="s">
        <v>269</v>
      </c>
      <c r="E151" s="273" t="s">
        <v>791</v>
      </c>
      <c r="F151" s="274" t="s">
        <v>792</v>
      </c>
      <c r="G151" s="275" t="s">
        <v>365</v>
      </c>
      <c r="H151" s="276">
        <v>1</v>
      </c>
      <c r="I151" s="277"/>
      <c r="J151" s="278"/>
      <c r="K151" s="279">
        <f>ROUND(P151*H151,2)</f>
        <v>0</v>
      </c>
      <c r="L151" s="274" t="s">
        <v>20</v>
      </c>
      <c r="M151" s="280"/>
      <c r="N151" s="281" t="s">
        <v>20</v>
      </c>
      <c r="O151" s="228" t="s">
        <v>44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5"/>
      <c r="T151" s="230">
        <f>S151*H151</f>
        <v>0</v>
      </c>
      <c r="U151" s="230">
        <v>0.024330000000000001</v>
      </c>
      <c r="V151" s="230">
        <f>U151*H151</f>
        <v>0.024330000000000001</v>
      </c>
      <c r="W151" s="230">
        <v>0</v>
      </c>
      <c r="X151" s="231">
        <f>W151*H151</f>
        <v>0</v>
      </c>
      <c r="Y151" s="39"/>
      <c r="Z151" s="39"/>
      <c r="AA151" s="39"/>
      <c r="AB151" s="39"/>
      <c r="AC151" s="39"/>
      <c r="AD151" s="39"/>
      <c r="AE151" s="39"/>
      <c r="AR151" s="232" t="s">
        <v>220</v>
      </c>
      <c r="AT151" s="232" t="s">
        <v>269</v>
      </c>
      <c r="AU151" s="232" t="s">
        <v>88</v>
      </c>
      <c r="AY151" s="18" t="s">
        <v>167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8" t="s">
        <v>82</v>
      </c>
      <c r="BK151" s="233">
        <f>ROUND(P151*H151,2)</f>
        <v>0</v>
      </c>
      <c r="BL151" s="18" t="s">
        <v>174</v>
      </c>
      <c r="BM151" s="232" t="s">
        <v>793</v>
      </c>
    </row>
    <row r="152" s="2" customFormat="1" ht="24.15" customHeight="1">
      <c r="A152" s="39"/>
      <c r="B152" s="40"/>
      <c r="C152" s="272" t="s">
        <v>418</v>
      </c>
      <c r="D152" s="272" t="s">
        <v>269</v>
      </c>
      <c r="E152" s="273" t="s">
        <v>779</v>
      </c>
      <c r="F152" s="274" t="s">
        <v>780</v>
      </c>
      <c r="G152" s="275" t="s">
        <v>365</v>
      </c>
      <c r="H152" s="276">
        <v>1</v>
      </c>
      <c r="I152" s="277"/>
      <c r="J152" s="278"/>
      <c r="K152" s="279">
        <f>ROUND(P152*H152,2)</f>
        <v>0</v>
      </c>
      <c r="L152" s="274" t="s">
        <v>20</v>
      </c>
      <c r="M152" s="280"/>
      <c r="N152" s="281" t="s">
        <v>20</v>
      </c>
      <c r="O152" s="228" t="s">
        <v>44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5"/>
      <c r="T152" s="230">
        <f>S152*H152</f>
        <v>0</v>
      </c>
      <c r="U152" s="230">
        <v>0.0063099999999999996</v>
      </c>
      <c r="V152" s="230">
        <f>U152*H152</f>
        <v>0.0063099999999999996</v>
      </c>
      <c r="W152" s="230">
        <v>0</v>
      </c>
      <c r="X152" s="231">
        <f>W152*H152</f>
        <v>0</v>
      </c>
      <c r="Y152" s="39"/>
      <c r="Z152" s="39"/>
      <c r="AA152" s="39"/>
      <c r="AB152" s="39"/>
      <c r="AC152" s="39"/>
      <c r="AD152" s="39"/>
      <c r="AE152" s="39"/>
      <c r="AR152" s="232" t="s">
        <v>220</v>
      </c>
      <c r="AT152" s="232" t="s">
        <v>269</v>
      </c>
      <c r="AU152" s="232" t="s">
        <v>88</v>
      </c>
      <c r="AY152" s="18" t="s">
        <v>167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8" t="s">
        <v>82</v>
      </c>
      <c r="BK152" s="233">
        <f>ROUND(P152*H152,2)</f>
        <v>0</v>
      </c>
      <c r="BL152" s="18" t="s">
        <v>174</v>
      </c>
      <c r="BM152" s="232" t="s">
        <v>794</v>
      </c>
    </row>
    <row r="153" s="2" customFormat="1" ht="24.15" customHeight="1">
      <c r="A153" s="39"/>
      <c r="B153" s="40"/>
      <c r="C153" s="220" t="s">
        <v>425</v>
      </c>
      <c r="D153" s="220" t="s">
        <v>169</v>
      </c>
      <c r="E153" s="221" t="s">
        <v>795</v>
      </c>
      <c r="F153" s="222" t="s">
        <v>796</v>
      </c>
      <c r="G153" s="223" t="s">
        <v>365</v>
      </c>
      <c r="H153" s="224">
        <v>1</v>
      </c>
      <c r="I153" s="225"/>
      <c r="J153" s="225"/>
      <c r="K153" s="226">
        <f>ROUND(P153*H153,2)</f>
        <v>0</v>
      </c>
      <c r="L153" s="222" t="s">
        <v>20</v>
      </c>
      <c r="M153" s="45"/>
      <c r="N153" s="227" t="s">
        <v>20</v>
      </c>
      <c r="O153" s="228" t="s">
        <v>44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5"/>
      <c r="T153" s="230">
        <f>S153*H153</f>
        <v>0</v>
      </c>
      <c r="U153" s="230">
        <v>0.0030100000000000001</v>
      </c>
      <c r="V153" s="230">
        <f>U153*H153</f>
        <v>0.0030100000000000001</v>
      </c>
      <c r="W153" s="230">
        <v>0</v>
      </c>
      <c r="X153" s="231">
        <f>W153*H153</f>
        <v>0</v>
      </c>
      <c r="Y153" s="39"/>
      <c r="Z153" s="39"/>
      <c r="AA153" s="39"/>
      <c r="AB153" s="39"/>
      <c r="AC153" s="39"/>
      <c r="AD153" s="39"/>
      <c r="AE153" s="39"/>
      <c r="AR153" s="232" t="s">
        <v>174</v>
      </c>
      <c r="AT153" s="232" t="s">
        <v>169</v>
      </c>
      <c r="AU153" s="232" t="s">
        <v>88</v>
      </c>
      <c r="AY153" s="18" t="s">
        <v>167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8" t="s">
        <v>82</v>
      </c>
      <c r="BK153" s="233">
        <f>ROUND(P153*H153,2)</f>
        <v>0</v>
      </c>
      <c r="BL153" s="18" t="s">
        <v>174</v>
      </c>
      <c r="BM153" s="232" t="s">
        <v>797</v>
      </c>
    </row>
    <row r="154" s="2" customFormat="1" ht="24.15" customHeight="1">
      <c r="A154" s="39"/>
      <c r="B154" s="40"/>
      <c r="C154" s="272" t="s">
        <v>431</v>
      </c>
      <c r="D154" s="272" t="s">
        <v>269</v>
      </c>
      <c r="E154" s="273" t="s">
        <v>798</v>
      </c>
      <c r="F154" s="274" t="s">
        <v>799</v>
      </c>
      <c r="G154" s="275" t="s">
        <v>365</v>
      </c>
      <c r="H154" s="276">
        <v>1</v>
      </c>
      <c r="I154" s="277"/>
      <c r="J154" s="278"/>
      <c r="K154" s="279">
        <f>ROUND(P154*H154,2)</f>
        <v>0</v>
      </c>
      <c r="L154" s="274" t="s">
        <v>20</v>
      </c>
      <c r="M154" s="280"/>
      <c r="N154" s="281" t="s">
        <v>20</v>
      </c>
      <c r="O154" s="228" t="s">
        <v>44</v>
      </c>
      <c r="P154" s="229">
        <f>I154+J154</f>
        <v>0</v>
      </c>
      <c r="Q154" s="229">
        <f>ROUND(I154*H154,2)</f>
        <v>0</v>
      </c>
      <c r="R154" s="229">
        <f>ROUND(J154*H154,2)</f>
        <v>0</v>
      </c>
      <c r="S154" s="85"/>
      <c r="T154" s="230">
        <f>S154*H154</f>
        <v>0</v>
      </c>
      <c r="U154" s="230">
        <v>0.064000000000000001</v>
      </c>
      <c r="V154" s="230">
        <f>U154*H154</f>
        <v>0.064000000000000001</v>
      </c>
      <c r="W154" s="230">
        <v>0</v>
      </c>
      <c r="X154" s="231">
        <f>W154*H154</f>
        <v>0</v>
      </c>
      <c r="Y154" s="39"/>
      <c r="Z154" s="39"/>
      <c r="AA154" s="39"/>
      <c r="AB154" s="39"/>
      <c r="AC154" s="39"/>
      <c r="AD154" s="39"/>
      <c r="AE154" s="39"/>
      <c r="AR154" s="232" t="s">
        <v>220</v>
      </c>
      <c r="AT154" s="232" t="s">
        <v>269</v>
      </c>
      <c r="AU154" s="232" t="s">
        <v>88</v>
      </c>
      <c r="AY154" s="18" t="s">
        <v>167</v>
      </c>
      <c r="BE154" s="233">
        <f>IF(O154="základní",K154,0)</f>
        <v>0</v>
      </c>
      <c r="BF154" s="233">
        <f>IF(O154="snížená",K154,0)</f>
        <v>0</v>
      </c>
      <c r="BG154" s="233">
        <f>IF(O154="zákl. přenesená",K154,0)</f>
        <v>0</v>
      </c>
      <c r="BH154" s="233">
        <f>IF(O154="sníž. přenesená",K154,0)</f>
        <v>0</v>
      </c>
      <c r="BI154" s="233">
        <f>IF(O154="nulová",K154,0)</f>
        <v>0</v>
      </c>
      <c r="BJ154" s="18" t="s">
        <v>82</v>
      </c>
      <c r="BK154" s="233">
        <f>ROUND(P154*H154,2)</f>
        <v>0</v>
      </c>
      <c r="BL154" s="18" t="s">
        <v>174</v>
      </c>
      <c r="BM154" s="232" t="s">
        <v>800</v>
      </c>
    </row>
    <row r="155" s="2" customFormat="1" ht="24.15" customHeight="1">
      <c r="A155" s="39"/>
      <c r="B155" s="40"/>
      <c r="C155" s="272" t="s">
        <v>439</v>
      </c>
      <c r="D155" s="272" t="s">
        <v>269</v>
      </c>
      <c r="E155" s="273" t="s">
        <v>801</v>
      </c>
      <c r="F155" s="274" t="s">
        <v>802</v>
      </c>
      <c r="G155" s="275" t="s">
        <v>365</v>
      </c>
      <c r="H155" s="276">
        <v>1</v>
      </c>
      <c r="I155" s="277"/>
      <c r="J155" s="278"/>
      <c r="K155" s="279">
        <f>ROUND(P155*H155,2)</f>
        <v>0</v>
      </c>
      <c r="L155" s="274" t="s">
        <v>20</v>
      </c>
      <c r="M155" s="280"/>
      <c r="N155" s="281" t="s">
        <v>20</v>
      </c>
      <c r="O155" s="228" t="s">
        <v>44</v>
      </c>
      <c r="P155" s="229">
        <f>I155+J155</f>
        <v>0</v>
      </c>
      <c r="Q155" s="229">
        <f>ROUND(I155*H155,2)</f>
        <v>0</v>
      </c>
      <c r="R155" s="229">
        <f>ROUND(J155*H155,2)</f>
        <v>0</v>
      </c>
      <c r="S155" s="85"/>
      <c r="T155" s="230">
        <f>S155*H155</f>
        <v>0</v>
      </c>
      <c r="U155" s="230">
        <v>0.0084899999999999993</v>
      </c>
      <c r="V155" s="230">
        <f>U155*H155</f>
        <v>0.0084899999999999993</v>
      </c>
      <c r="W155" s="230">
        <v>0</v>
      </c>
      <c r="X155" s="231">
        <f>W155*H155</f>
        <v>0</v>
      </c>
      <c r="Y155" s="39"/>
      <c r="Z155" s="39"/>
      <c r="AA155" s="39"/>
      <c r="AB155" s="39"/>
      <c r="AC155" s="39"/>
      <c r="AD155" s="39"/>
      <c r="AE155" s="39"/>
      <c r="AR155" s="232" t="s">
        <v>220</v>
      </c>
      <c r="AT155" s="232" t="s">
        <v>269</v>
      </c>
      <c r="AU155" s="232" t="s">
        <v>88</v>
      </c>
      <c r="AY155" s="18" t="s">
        <v>167</v>
      </c>
      <c r="BE155" s="233">
        <f>IF(O155="základní",K155,0)</f>
        <v>0</v>
      </c>
      <c r="BF155" s="233">
        <f>IF(O155="snížená",K155,0)</f>
        <v>0</v>
      </c>
      <c r="BG155" s="233">
        <f>IF(O155="zákl. přenesená",K155,0)</f>
        <v>0</v>
      </c>
      <c r="BH155" s="233">
        <f>IF(O155="sníž. přenesená",K155,0)</f>
        <v>0</v>
      </c>
      <c r="BI155" s="233">
        <f>IF(O155="nulová",K155,0)</f>
        <v>0</v>
      </c>
      <c r="BJ155" s="18" t="s">
        <v>82</v>
      </c>
      <c r="BK155" s="233">
        <f>ROUND(P155*H155,2)</f>
        <v>0</v>
      </c>
      <c r="BL155" s="18" t="s">
        <v>174</v>
      </c>
      <c r="BM155" s="232" t="s">
        <v>803</v>
      </c>
    </row>
    <row r="156" s="2" customFormat="1" ht="16.5" customHeight="1">
      <c r="A156" s="39"/>
      <c r="B156" s="40"/>
      <c r="C156" s="220" t="s">
        <v>447</v>
      </c>
      <c r="D156" s="220" t="s">
        <v>169</v>
      </c>
      <c r="E156" s="221" t="s">
        <v>804</v>
      </c>
      <c r="F156" s="222" t="s">
        <v>805</v>
      </c>
      <c r="G156" s="223" t="s">
        <v>172</v>
      </c>
      <c r="H156" s="224">
        <v>108</v>
      </c>
      <c r="I156" s="225"/>
      <c r="J156" s="225"/>
      <c r="K156" s="226">
        <f>ROUND(P156*H156,2)</f>
        <v>0</v>
      </c>
      <c r="L156" s="222" t="s">
        <v>20</v>
      </c>
      <c r="M156" s="45"/>
      <c r="N156" s="227" t="s">
        <v>20</v>
      </c>
      <c r="O156" s="228" t="s">
        <v>44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5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9"/>
      <c r="Z156" s="39"/>
      <c r="AA156" s="39"/>
      <c r="AB156" s="39"/>
      <c r="AC156" s="39"/>
      <c r="AD156" s="39"/>
      <c r="AE156" s="39"/>
      <c r="AR156" s="232" t="s">
        <v>174</v>
      </c>
      <c r="AT156" s="232" t="s">
        <v>169</v>
      </c>
      <c r="AU156" s="232" t="s">
        <v>88</v>
      </c>
      <c r="AY156" s="18" t="s">
        <v>167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8" t="s">
        <v>82</v>
      </c>
      <c r="BK156" s="233">
        <f>ROUND(P156*H156,2)</f>
        <v>0</v>
      </c>
      <c r="BL156" s="18" t="s">
        <v>174</v>
      </c>
      <c r="BM156" s="232" t="s">
        <v>806</v>
      </c>
    </row>
    <row r="157" s="2" customFormat="1" ht="16.5" customHeight="1">
      <c r="A157" s="39"/>
      <c r="B157" s="40"/>
      <c r="C157" s="220" t="s">
        <v>453</v>
      </c>
      <c r="D157" s="220" t="s">
        <v>169</v>
      </c>
      <c r="E157" s="221" t="s">
        <v>807</v>
      </c>
      <c r="F157" s="222" t="s">
        <v>808</v>
      </c>
      <c r="G157" s="223" t="s">
        <v>172</v>
      </c>
      <c r="H157" s="224">
        <v>108</v>
      </c>
      <c r="I157" s="225"/>
      <c r="J157" s="225"/>
      <c r="K157" s="226">
        <f>ROUND(P157*H157,2)</f>
        <v>0</v>
      </c>
      <c r="L157" s="222" t="s">
        <v>20</v>
      </c>
      <c r="M157" s="45"/>
      <c r="N157" s="227" t="s">
        <v>20</v>
      </c>
      <c r="O157" s="228" t="s">
        <v>44</v>
      </c>
      <c r="P157" s="229">
        <f>I157+J157</f>
        <v>0</v>
      </c>
      <c r="Q157" s="229">
        <f>ROUND(I157*H157,2)</f>
        <v>0</v>
      </c>
      <c r="R157" s="229">
        <f>ROUND(J157*H157,2)</f>
        <v>0</v>
      </c>
      <c r="S157" s="85"/>
      <c r="T157" s="230">
        <f>S157*H157</f>
        <v>0</v>
      </c>
      <c r="U157" s="230">
        <v>0</v>
      </c>
      <c r="V157" s="230">
        <f>U157*H157</f>
        <v>0</v>
      </c>
      <c r="W157" s="230">
        <v>0</v>
      </c>
      <c r="X157" s="231">
        <f>W157*H157</f>
        <v>0</v>
      </c>
      <c r="Y157" s="39"/>
      <c r="Z157" s="39"/>
      <c r="AA157" s="39"/>
      <c r="AB157" s="39"/>
      <c r="AC157" s="39"/>
      <c r="AD157" s="39"/>
      <c r="AE157" s="39"/>
      <c r="AR157" s="232" t="s">
        <v>174</v>
      </c>
      <c r="AT157" s="232" t="s">
        <v>169</v>
      </c>
      <c r="AU157" s="232" t="s">
        <v>88</v>
      </c>
      <c r="AY157" s="18" t="s">
        <v>167</v>
      </c>
      <c r="BE157" s="233">
        <f>IF(O157="základní",K157,0)</f>
        <v>0</v>
      </c>
      <c r="BF157" s="233">
        <f>IF(O157="snížená",K157,0)</f>
        <v>0</v>
      </c>
      <c r="BG157" s="233">
        <f>IF(O157="zákl. přenesená",K157,0)</f>
        <v>0</v>
      </c>
      <c r="BH157" s="233">
        <f>IF(O157="sníž. přenesená",K157,0)</f>
        <v>0</v>
      </c>
      <c r="BI157" s="233">
        <f>IF(O157="nulová",K157,0)</f>
        <v>0</v>
      </c>
      <c r="BJ157" s="18" t="s">
        <v>82</v>
      </c>
      <c r="BK157" s="233">
        <f>ROUND(P157*H157,2)</f>
        <v>0</v>
      </c>
      <c r="BL157" s="18" t="s">
        <v>174</v>
      </c>
      <c r="BM157" s="232" t="s">
        <v>809</v>
      </c>
    </row>
    <row r="158" s="2" customFormat="1" ht="16.5" customHeight="1">
      <c r="A158" s="39"/>
      <c r="B158" s="40"/>
      <c r="C158" s="220" t="s">
        <v>458</v>
      </c>
      <c r="D158" s="220" t="s">
        <v>169</v>
      </c>
      <c r="E158" s="221" t="s">
        <v>810</v>
      </c>
      <c r="F158" s="222" t="s">
        <v>811</v>
      </c>
      <c r="G158" s="223" t="s">
        <v>365</v>
      </c>
      <c r="H158" s="224">
        <v>3</v>
      </c>
      <c r="I158" s="225"/>
      <c r="J158" s="225"/>
      <c r="K158" s="226">
        <f>ROUND(P158*H158,2)</f>
        <v>0</v>
      </c>
      <c r="L158" s="222" t="s">
        <v>20</v>
      </c>
      <c r="M158" s="45"/>
      <c r="N158" s="227" t="s">
        <v>20</v>
      </c>
      <c r="O158" s="228" t="s">
        <v>44</v>
      </c>
      <c r="P158" s="229">
        <f>I158+J158</f>
        <v>0</v>
      </c>
      <c r="Q158" s="229">
        <f>ROUND(I158*H158,2)</f>
        <v>0</v>
      </c>
      <c r="R158" s="229">
        <f>ROUND(J158*H158,2)</f>
        <v>0</v>
      </c>
      <c r="S158" s="85"/>
      <c r="T158" s="230">
        <f>S158*H158</f>
        <v>0</v>
      </c>
      <c r="U158" s="230">
        <v>0.12303</v>
      </c>
      <c r="V158" s="230">
        <f>U158*H158</f>
        <v>0.36909000000000003</v>
      </c>
      <c r="W158" s="230">
        <v>0</v>
      </c>
      <c r="X158" s="231">
        <f>W158*H158</f>
        <v>0</v>
      </c>
      <c r="Y158" s="39"/>
      <c r="Z158" s="39"/>
      <c r="AA158" s="39"/>
      <c r="AB158" s="39"/>
      <c r="AC158" s="39"/>
      <c r="AD158" s="39"/>
      <c r="AE158" s="39"/>
      <c r="AR158" s="232" t="s">
        <v>174</v>
      </c>
      <c r="AT158" s="232" t="s">
        <v>169</v>
      </c>
      <c r="AU158" s="232" t="s">
        <v>88</v>
      </c>
      <c r="AY158" s="18" t="s">
        <v>167</v>
      </c>
      <c r="BE158" s="233">
        <f>IF(O158="základní",K158,0)</f>
        <v>0</v>
      </c>
      <c r="BF158" s="233">
        <f>IF(O158="snížená",K158,0)</f>
        <v>0</v>
      </c>
      <c r="BG158" s="233">
        <f>IF(O158="zákl. přenesená",K158,0)</f>
        <v>0</v>
      </c>
      <c r="BH158" s="233">
        <f>IF(O158="sníž. přenesená",K158,0)</f>
        <v>0</v>
      </c>
      <c r="BI158" s="233">
        <f>IF(O158="nulová",K158,0)</f>
        <v>0</v>
      </c>
      <c r="BJ158" s="18" t="s">
        <v>82</v>
      </c>
      <c r="BK158" s="233">
        <f>ROUND(P158*H158,2)</f>
        <v>0</v>
      </c>
      <c r="BL158" s="18" t="s">
        <v>174</v>
      </c>
      <c r="BM158" s="232" t="s">
        <v>812</v>
      </c>
    </row>
    <row r="159" s="2" customFormat="1" ht="24.15" customHeight="1">
      <c r="A159" s="39"/>
      <c r="B159" s="40"/>
      <c r="C159" s="272" t="s">
        <v>463</v>
      </c>
      <c r="D159" s="272" t="s">
        <v>269</v>
      </c>
      <c r="E159" s="273" t="s">
        <v>813</v>
      </c>
      <c r="F159" s="274" t="s">
        <v>814</v>
      </c>
      <c r="G159" s="275" t="s">
        <v>365</v>
      </c>
      <c r="H159" s="276">
        <v>3</v>
      </c>
      <c r="I159" s="277"/>
      <c r="J159" s="278"/>
      <c r="K159" s="279">
        <f>ROUND(P159*H159,2)</f>
        <v>0</v>
      </c>
      <c r="L159" s="274" t="s">
        <v>20</v>
      </c>
      <c r="M159" s="280"/>
      <c r="N159" s="281" t="s">
        <v>20</v>
      </c>
      <c r="O159" s="228" t="s">
        <v>44</v>
      </c>
      <c r="P159" s="229">
        <f>I159+J159</f>
        <v>0</v>
      </c>
      <c r="Q159" s="229">
        <f>ROUND(I159*H159,2)</f>
        <v>0</v>
      </c>
      <c r="R159" s="229">
        <f>ROUND(J159*H159,2)</f>
        <v>0</v>
      </c>
      <c r="S159" s="85"/>
      <c r="T159" s="230">
        <f>S159*H159</f>
        <v>0</v>
      </c>
      <c r="U159" s="230">
        <v>0.00064999999999999997</v>
      </c>
      <c r="V159" s="230">
        <f>U159*H159</f>
        <v>0.0019499999999999999</v>
      </c>
      <c r="W159" s="230">
        <v>0</v>
      </c>
      <c r="X159" s="231">
        <f>W159*H159</f>
        <v>0</v>
      </c>
      <c r="Y159" s="39"/>
      <c r="Z159" s="39"/>
      <c r="AA159" s="39"/>
      <c r="AB159" s="39"/>
      <c r="AC159" s="39"/>
      <c r="AD159" s="39"/>
      <c r="AE159" s="39"/>
      <c r="AR159" s="232" t="s">
        <v>220</v>
      </c>
      <c r="AT159" s="232" t="s">
        <v>269</v>
      </c>
      <c r="AU159" s="232" t="s">
        <v>88</v>
      </c>
      <c r="AY159" s="18" t="s">
        <v>167</v>
      </c>
      <c r="BE159" s="233">
        <f>IF(O159="základní",K159,0)</f>
        <v>0</v>
      </c>
      <c r="BF159" s="233">
        <f>IF(O159="snížená",K159,0)</f>
        <v>0</v>
      </c>
      <c r="BG159" s="233">
        <f>IF(O159="zákl. přenesená",K159,0)</f>
        <v>0</v>
      </c>
      <c r="BH159" s="233">
        <f>IF(O159="sníž. přenesená",K159,0)</f>
        <v>0</v>
      </c>
      <c r="BI159" s="233">
        <f>IF(O159="nulová",K159,0)</f>
        <v>0</v>
      </c>
      <c r="BJ159" s="18" t="s">
        <v>82</v>
      </c>
      <c r="BK159" s="233">
        <f>ROUND(P159*H159,2)</f>
        <v>0</v>
      </c>
      <c r="BL159" s="18" t="s">
        <v>174</v>
      </c>
      <c r="BM159" s="232" t="s">
        <v>815</v>
      </c>
    </row>
    <row r="160" s="2" customFormat="1" ht="24.15" customHeight="1">
      <c r="A160" s="39"/>
      <c r="B160" s="40"/>
      <c r="C160" s="272" t="s">
        <v>467</v>
      </c>
      <c r="D160" s="272" t="s">
        <v>269</v>
      </c>
      <c r="E160" s="273" t="s">
        <v>816</v>
      </c>
      <c r="F160" s="274" t="s">
        <v>817</v>
      </c>
      <c r="G160" s="275" t="s">
        <v>365</v>
      </c>
      <c r="H160" s="276">
        <v>3</v>
      </c>
      <c r="I160" s="277"/>
      <c r="J160" s="278"/>
      <c r="K160" s="279">
        <f>ROUND(P160*H160,2)</f>
        <v>0</v>
      </c>
      <c r="L160" s="274" t="s">
        <v>20</v>
      </c>
      <c r="M160" s="280"/>
      <c r="N160" s="281" t="s">
        <v>20</v>
      </c>
      <c r="O160" s="228" t="s">
        <v>44</v>
      </c>
      <c r="P160" s="229">
        <f>I160+J160</f>
        <v>0</v>
      </c>
      <c r="Q160" s="229">
        <f>ROUND(I160*H160,2)</f>
        <v>0</v>
      </c>
      <c r="R160" s="229">
        <f>ROUND(J160*H160,2)</f>
        <v>0</v>
      </c>
      <c r="S160" s="85"/>
      <c r="T160" s="230">
        <f>S160*H160</f>
        <v>0</v>
      </c>
      <c r="U160" s="230">
        <v>0.012999999999999999</v>
      </c>
      <c r="V160" s="230">
        <f>U160*H160</f>
        <v>0.039</v>
      </c>
      <c r="W160" s="230">
        <v>0</v>
      </c>
      <c r="X160" s="231">
        <f>W160*H160</f>
        <v>0</v>
      </c>
      <c r="Y160" s="39"/>
      <c r="Z160" s="39"/>
      <c r="AA160" s="39"/>
      <c r="AB160" s="39"/>
      <c r="AC160" s="39"/>
      <c r="AD160" s="39"/>
      <c r="AE160" s="39"/>
      <c r="AR160" s="232" t="s">
        <v>220</v>
      </c>
      <c r="AT160" s="232" t="s">
        <v>269</v>
      </c>
      <c r="AU160" s="232" t="s">
        <v>88</v>
      </c>
      <c r="AY160" s="18" t="s">
        <v>167</v>
      </c>
      <c r="BE160" s="233">
        <f>IF(O160="základní",K160,0)</f>
        <v>0</v>
      </c>
      <c r="BF160" s="233">
        <f>IF(O160="snížená",K160,0)</f>
        <v>0</v>
      </c>
      <c r="BG160" s="233">
        <f>IF(O160="zákl. přenesená",K160,0)</f>
        <v>0</v>
      </c>
      <c r="BH160" s="233">
        <f>IF(O160="sníž. přenesená",K160,0)</f>
        <v>0</v>
      </c>
      <c r="BI160" s="233">
        <f>IF(O160="nulová",K160,0)</f>
        <v>0</v>
      </c>
      <c r="BJ160" s="18" t="s">
        <v>82</v>
      </c>
      <c r="BK160" s="233">
        <f>ROUND(P160*H160,2)</f>
        <v>0</v>
      </c>
      <c r="BL160" s="18" t="s">
        <v>174</v>
      </c>
      <c r="BM160" s="232" t="s">
        <v>818</v>
      </c>
    </row>
    <row r="161" s="2" customFormat="1" ht="16.5" customHeight="1">
      <c r="A161" s="39"/>
      <c r="B161" s="40"/>
      <c r="C161" s="220" t="s">
        <v>472</v>
      </c>
      <c r="D161" s="220" t="s">
        <v>169</v>
      </c>
      <c r="E161" s="221" t="s">
        <v>819</v>
      </c>
      <c r="F161" s="222" t="s">
        <v>820</v>
      </c>
      <c r="G161" s="223" t="s">
        <v>172</v>
      </c>
      <c r="H161" s="224">
        <v>112</v>
      </c>
      <c r="I161" s="225"/>
      <c r="J161" s="225"/>
      <c r="K161" s="226">
        <f>ROUND(P161*H161,2)</f>
        <v>0</v>
      </c>
      <c r="L161" s="222" t="s">
        <v>20</v>
      </c>
      <c r="M161" s="45"/>
      <c r="N161" s="227" t="s">
        <v>20</v>
      </c>
      <c r="O161" s="228" t="s">
        <v>44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5"/>
      <c r="T161" s="230">
        <f>S161*H161</f>
        <v>0</v>
      </c>
      <c r="U161" s="230">
        <v>0.00019000000000000001</v>
      </c>
      <c r="V161" s="230">
        <f>U161*H161</f>
        <v>0.02128</v>
      </c>
      <c r="W161" s="230">
        <v>0</v>
      </c>
      <c r="X161" s="231">
        <f>W161*H161</f>
        <v>0</v>
      </c>
      <c r="Y161" s="39"/>
      <c r="Z161" s="39"/>
      <c r="AA161" s="39"/>
      <c r="AB161" s="39"/>
      <c r="AC161" s="39"/>
      <c r="AD161" s="39"/>
      <c r="AE161" s="39"/>
      <c r="AR161" s="232" t="s">
        <v>174</v>
      </c>
      <c r="AT161" s="232" t="s">
        <v>169</v>
      </c>
      <c r="AU161" s="232" t="s">
        <v>88</v>
      </c>
      <c r="AY161" s="18" t="s">
        <v>167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8" t="s">
        <v>82</v>
      </c>
      <c r="BK161" s="233">
        <f>ROUND(P161*H161,2)</f>
        <v>0</v>
      </c>
      <c r="BL161" s="18" t="s">
        <v>174</v>
      </c>
      <c r="BM161" s="232" t="s">
        <v>821</v>
      </c>
    </row>
    <row r="162" s="2" customFormat="1" ht="16.5" customHeight="1">
      <c r="A162" s="39"/>
      <c r="B162" s="40"/>
      <c r="C162" s="220" t="s">
        <v>476</v>
      </c>
      <c r="D162" s="220" t="s">
        <v>169</v>
      </c>
      <c r="E162" s="221" t="s">
        <v>822</v>
      </c>
      <c r="F162" s="222" t="s">
        <v>823</v>
      </c>
      <c r="G162" s="223" t="s">
        <v>172</v>
      </c>
      <c r="H162" s="224">
        <v>110</v>
      </c>
      <c r="I162" s="225"/>
      <c r="J162" s="225"/>
      <c r="K162" s="226">
        <f>ROUND(P162*H162,2)</f>
        <v>0</v>
      </c>
      <c r="L162" s="222" t="s">
        <v>20</v>
      </c>
      <c r="M162" s="45"/>
      <c r="N162" s="227" t="s">
        <v>20</v>
      </c>
      <c r="O162" s="228" t="s">
        <v>44</v>
      </c>
      <c r="P162" s="229">
        <f>I162+J162</f>
        <v>0</v>
      </c>
      <c r="Q162" s="229">
        <f>ROUND(I162*H162,2)</f>
        <v>0</v>
      </c>
      <c r="R162" s="229">
        <f>ROUND(J162*H162,2)</f>
        <v>0</v>
      </c>
      <c r="S162" s="85"/>
      <c r="T162" s="230">
        <f>S162*H162</f>
        <v>0</v>
      </c>
      <c r="U162" s="230">
        <v>9.0000000000000006E-05</v>
      </c>
      <c r="V162" s="230">
        <f>U162*H162</f>
        <v>0.0099000000000000008</v>
      </c>
      <c r="W162" s="230">
        <v>0</v>
      </c>
      <c r="X162" s="231">
        <f>W162*H162</f>
        <v>0</v>
      </c>
      <c r="Y162" s="39"/>
      <c r="Z162" s="39"/>
      <c r="AA162" s="39"/>
      <c r="AB162" s="39"/>
      <c r="AC162" s="39"/>
      <c r="AD162" s="39"/>
      <c r="AE162" s="39"/>
      <c r="AR162" s="232" t="s">
        <v>174</v>
      </c>
      <c r="AT162" s="232" t="s">
        <v>169</v>
      </c>
      <c r="AU162" s="232" t="s">
        <v>88</v>
      </c>
      <c r="AY162" s="18" t="s">
        <v>167</v>
      </c>
      <c r="BE162" s="233">
        <f>IF(O162="základní",K162,0)</f>
        <v>0</v>
      </c>
      <c r="BF162" s="233">
        <f>IF(O162="snížená",K162,0)</f>
        <v>0</v>
      </c>
      <c r="BG162" s="233">
        <f>IF(O162="zákl. přenesená",K162,0)</f>
        <v>0</v>
      </c>
      <c r="BH162" s="233">
        <f>IF(O162="sníž. přenesená",K162,0)</f>
        <v>0</v>
      </c>
      <c r="BI162" s="233">
        <f>IF(O162="nulová",K162,0)</f>
        <v>0</v>
      </c>
      <c r="BJ162" s="18" t="s">
        <v>82</v>
      </c>
      <c r="BK162" s="233">
        <f>ROUND(P162*H162,2)</f>
        <v>0</v>
      </c>
      <c r="BL162" s="18" t="s">
        <v>174</v>
      </c>
      <c r="BM162" s="232" t="s">
        <v>824</v>
      </c>
    </row>
    <row r="163" s="2" customFormat="1" ht="16.5" customHeight="1">
      <c r="A163" s="39"/>
      <c r="B163" s="40"/>
      <c r="C163" s="220" t="s">
        <v>481</v>
      </c>
      <c r="D163" s="220" t="s">
        <v>169</v>
      </c>
      <c r="E163" s="221" t="s">
        <v>825</v>
      </c>
      <c r="F163" s="222" t="s">
        <v>826</v>
      </c>
      <c r="G163" s="223" t="s">
        <v>827</v>
      </c>
      <c r="H163" s="224">
        <v>1</v>
      </c>
      <c r="I163" s="225"/>
      <c r="J163" s="225"/>
      <c r="K163" s="226">
        <f>ROUND(P163*H163,2)</f>
        <v>0</v>
      </c>
      <c r="L163" s="222" t="s">
        <v>20</v>
      </c>
      <c r="M163" s="45"/>
      <c r="N163" s="227" t="s">
        <v>20</v>
      </c>
      <c r="O163" s="228" t="s">
        <v>44</v>
      </c>
      <c r="P163" s="229">
        <f>I163+J163</f>
        <v>0</v>
      </c>
      <c r="Q163" s="229">
        <f>ROUND(I163*H163,2)</f>
        <v>0</v>
      </c>
      <c r="R163" s="229">
        <f>ROUND(J163*H163,2)</f>
        <v>0</v>
      </c>
      <c r="S163" s="85"/>
      <c r="T163" s="230">
        <f>S163*H163</f>
        <v>0</v>
      </c>
      <c r="U163" s="230">
        <v>0.0050000000000000001</v>
      </c>
      <c r="V163" s="230">
        <f>U163*H163</f>
        <v>0.0050000000000000001</v>
      </c>
      <c r="W163" s="230">
        <v>0</v>
      </c>
      <c r="X163" s="231">
        <f>W163*H163</f>
        <v>0</v>
      </c>
      <c r="Y163" s="39"/>
      <c r="Z163" s="39"/>
      <c r="AA163" s="39"/>
      <c r="AB163" s="39"/>
      <c r="AC163" s="39"/>
      <c r="AD163" s="39"/>
      <c r="AE163" s="39"/>
      <c r="AR163" s="232" t="s">
        <v>174</v>
      </c>
      <c r="AT163" s="232" t="s">
        <v>169</v>
      </c>
      <c r="AU163" s="232" t="s">
        <v>88</v>
      </c>
      <c r="AY163" s="18" t="s">
        <v>167</v>
      </c>
      <c r="BE163" s="233">
        <f>IF(O163="základní",K163,0)</f>
        <v>0</v>
      </c>
      <c r="BF163" s="233">
        <f>IF(O163="snížená",K163,0)</f>
        <v>0</v>
      </c>
      <c r="BG163" s="233">
        <f>IF(O163="zákl. přenesená",K163,0)</f>
        <v>0</v>
      </c>
      <c r="BH163" s="233">
        <f>IF(O163="sníž. přenesená",K163,0)</f>
        <v>0</v>
      </c>
      <c r="BI163" s="233">
        <f>IF(O163="nulová",K163,0)</f>
        <v>0</v>
      </c>
      <c r="BJ163" s="18" t="s">
        <v>82</v>
      </c>
      <c r="BK163" s="233">
        <f>ROUND(P163*H163,2)</f>
        <v>0</v>
      </c>
      <c r="BL163" s="18" t="s">
        <v>174</v>
      </c>
      <c r="BM163" s="232" t="s">
        <v>828</v>
      </c>
    </row>
    <row r="164" s="12" customFormat="1" ht="22.8" customHeight="1">
      <c r="A164" s="12"/>
      <c r="B164" s="203"/>
      <c r="C164" s="204"/>
      <c r="D164" s="205" t="s">
        <v>74</v>
      </c>
      <c r="E164" s="218" t="s">
        <v>227</v>
      </c>
      <c r="F164" s="218" t="s">
        <v>505</v>
      </c>
      <c r="G164" s="204"/>
      <c r="H164" s="204"/>
      <c r="I164" s="207"/>
      <c r="J164" s="207"/>
      <c r="K164" s="219">
        <f>BK164</f>
        <v>0</v>
      </c>
      <c r="L164" s="204"/>
      <c r="M164" s="209"/>
      <c r="N164" s="210"/>
      <c r="O164" s="211"/>
      <c r="P164" s="211"/>
      <c r="Q164" s="212">
        <f>Q165</f>
        <v>0</v>
      </c>
      <c r="R164" s="212">
        <f>R165</f>
        <v>0</v>
      </c>
      <c r="S164" s="211"/>
      <c r="T164" s="213">
        <f>T165</f>
        <v>0</v>
      </c>
      <c r="U164" s="211"/>
      <c r="V164" s="213">
        <f>V165</f>
        <v>0</v>
      </c>
      <c r="W164" s="211"/>
      <c r="X164" s="214">
        <f>X165</f>
        <v>0</v>
      </c>
      <c r="Y164" s="12"/>
      <c r="Z164" s="12"/>
      <c r="AA164" s="12"/>
      <c r="AB164" s="12"/>
      <c r="AC164" s="12"/>
      <c r="AD164" s="12"/>
      <c r="AE164" s="12"/>
      <c r="AR164" s="215" t="s">
        <v>82</v>
      </c>
      <c r="AT164" s="216" t="s">
        <v>74</v>
      </c>
      <c r="AU164" s="216" t="s">
        <v>82</v>
      </c>
      <c r="AY164" s="215" t="s">
        <v>167</v>
      </c>
      <c r="BK164" s="217">
        <f>BK165</f>
        <v>0</v>
      </c>
    </row>
    <row r="165" s="2" customFormat="1" ht="16.5" customHeight="1">
      <c r="A165" s="39"/>
      <c r="B165" s="40"/>
      <c r="C165" s="220" t="s">
        <v>485</v>
      </c>
      <c r="D165" s="220" t="s">
        <v>169</v>
      </c>
      <c r="E165" s="221" t="s">
        <v>829</v>
      </c>
      <c r="F165" s="222" t="s">
        <v>830</v>
      </c>
      <c r="G165" s="223" t="s">
        <v>172</v>
      </c>
      <c r="H165" s="224">
        <v>20</v>
      </c>
      <c r="I165" s="225"/>
      <c r="J165" s="225"/>
      <c r="K165" s="226">
        <f>ROUND(P165*H165,2)</f>
        <v>0</v>
      </c>
      <c r="L165" s="222" t="s">
        <v>20</v>
      </c>
      <c r="M165" s="45"/>
      <c r="N165" s="227" t="s">
        <v>20</v>
      </c>
      <c r="O165" s="228" t="s">
        <v>44</v>
      </c>
      <c r="P165" s="229">
        <f>I165+J165</f>
        <v>0</v>
      </c>
      <c r="Q165" s="229">
        <f>ROUND(I165*H165,2)</f>
        <v>0</v>
      </c>
      <c r="R165" s="229">
        <f>ROUND(J165*H165,2)</f>
        <v>0</v>
      </c>
      <c r="S165" s="85"/>
      <c r="T165" s="230">
        <f>S165*H165</f>
        <v>0</v>
      </c>
      <c r="U165" s="230">
        <v>0</v>
      </c>
      <c r="V165" s="230">
        <f>U165*H165</f>
        <v>0</v>
      </c>
      <c r="W165" s="230">
        <v>0</v>
      </c>
      <c r="X165" s="231">
        <f>W165*H165</f>
        <v>0</v>
      </c>
      <c r="Y165" s="39"/>
      <c r="Z165" s="39"/>
      <c r="AA165" s="39"/>
      <c r="AB165" s="39"/>
      <c r="AC165" s="39"/>
      <c r="AD165" s="39"/>
      <c r="AE165" s="39"/>
      <c r="AR165" s="232" t="s">
        <v>174</v>
      </c>
      <c r="AT165" s="232" t="s">
        <v>169</v>
      </c>
      <c r="AU165" s="232" t="s">
        <v>88</v>
      </c>
      <c r="AY165" s="18" t="s">
        <v>167</v>
      </c>
      <c r="BE165" s="233">
        <f>IF(O165="základní",K165,0)</f>
        <v>0</v>
      </c>
      <c r="BF165" s="233">
        <f>IF(O165="snížená",K165,0)</f>
        <v>0</v>
      </c>
      <c r="BG165" s="233">
        <f>IF(O165="zákl. přenesená",K165,0)</f>
        <v>0</v>
      </c>
      <c r="BH165" s="233">
        <f>IF(O165="sníž. přenesená",K165,0)</f>
        <v>0</v>
      </c>
      <c r="BI165" s="233">
        <f>IF(O165="nulová",K165,0)</f>
        <v>0</v>
      </c>
      <c r="BJ165" s="18" t="s">
        <v>82</v>
      </c>
      <c r="BK165" s="233">
        <f>ROUND(P165*H165,2)</f>
        <v>0</v>
      </c>
      <c r="BL165" s="18" t="s">
        <v>174</v>
      </c>
      <c r="BM165" s="232" t="s">
        <v>831</v>
      </c>
    </row>
    <row r="166" s="12" customFormat="1" ht="22.8" customHeight="1">
      <c r="A166" s="12"/>
      <c r="B166" s="203"/>
      <c r="C166" s="204"/>
      <c r="D166" s="205" t="s">
        <v>74</v>
      </c>
      <c r="E166" s="218" t="s">
        <v>598</v>
      </c>
      <c r="F166" s="218" t="s">
        <v>599</v>
      </c>
      <c r="G166" s="204"/>
      <c r="H166" s="204"/>
      <c r="I166" s="207"/>
      <c r="J166" s="207"/>
      <c r="K166" s="219">
        <f>BK166</f>
        <v>0</v>
      </c>
      <c r="L166" s="204"/>
      <c r="M166" s="209"/>
      <c r="N166" s="210"/>
      <c r="O166" s="211"/>
      <c r="P166" s="211"/>
      <c r="Q166" s="212">
        <f>SUM(Q167:Q171)</f>
        <v>0</v>
      </c>
      <c r="R166" s="212">
        <f>SUM(R167:R171)</f>
        <v>0</v>
      </c>
      <c r="S166" s="211"/>
      <c r="T166" s="213">
        <f>SUM(T167:T171)</f>
        <v>0</v>
      </c>
      <c r="U166" s="211"/>
      <c r="V166" s="213">
        <f>SUM(V167:V171)</f>
        <v>0</v>
      </c>
      <c r="W166" s="211"/>
      <c r="X166" s="214">
        <f>SUM(X167:X171)</f>
        <v>0</v>
      </c>
      <c r="Y166" s="12"/>
      <c r="Z166" s="12"/>
      <c r="AA166" s="12"/>
      <c r="AB166" s="12"/>
      <c r="AC166" s="12"/>
      <c r="AD166" s="12"/>
      <c r="AE166" s="12"/>
      <c r="AR166" s="215" t="s">
        <v>82</v>
      </c>
      <c r="AT166" s="216" t="s">
        <v>74</v>
      </c>
      <c r="AU166" s="216" t="s">
        <v>82</v>
      </c>
      <c r="AY166" s="215" t="s">
        <v>167</v>
      </c>
      <c r="BK166" s="217">
        <f>SUM(BK167:BK171)</f>
        <v>0</v>
      </c>
    </row>
    <row r="167" s="2" customFormat="1" ht="24.15" customHeight="1">
      <c r="A167" s="39"/>
      <c r="B167" s="40"/>
      <c r="C167" s="220" t="s">
        <v>490</v>
      </c>
      <c r="D167" s="220" t="s">
        <v>169</v>
      </c>
      <c r="E167" s="221" t="s">
        <v>601</v>
      </c>
      <c r="F167" s="222" t="s">
        <v>832</v>
      </c>
      <c r="G167" s="223" t="s">
        <v>249</v>
      </c>
      <c r="H167" s="224">
        <v>7.8209999999999997</v>
      </c>
      <c r="I167" s="225"/>
      <c r="J167" s="225"/>
      <c r="K167" s="226">
        <f>ROUND(P167*H167,2)</f>
        <v>0</v>
      </c>
      <c r="L167" s="222" t="s">
        <v>20</v>
      </c>
      <c r="M167" s="45"/>
      <c r="N167" s="227" t="s">
        <v>20</v>
      </c>
      <c r="O167" s="228" t="s">
        <v>44</v>
      </c>
      <c r="P167" s="229">
        <f>I167+J167</f>
        <v>0</v>
      </c>
      <c r="Q167" s="229">
        <f>ROUND(I167*H167,2)</f>
        <v>0</v>
      </c>
      <c r="R167" s="229">
        <f>ROUND(J167*H167,2)</f>
        <v>0</v>
      </c>
      <c r="S167" s="85"/>
      <c r="T167" s="230">
        <f>S167*H167</f>
        <v>0</v>
      </c>
      <c r="U167" s="230">
        <v>0</v>
      </c>
      <c r="V167" s="230">
        <f>U167*H167</f>
        <v>0</v>
      </c>
      <c r="W167" s="230">
        <v>0</v>
      </c>
      <c r="X167" s="231">
        <f>W167*H167</f>
        <v>0</v>
      </c>
      <c r="Y167" s="39"/>
      <c r="Z167" s="39"/>
      <c r="AA167" s="39"/>
      <c r="AB167" s="39"/>
      <c r="AC167" s="39"/>
      <c r="AD167" s="39"/>
      <c r="AE167" s="39"/>
      <c r="AR167" s="232" t="s">
        <v>174</v>
      </c>
      <c r="AT167" s="232" t="s">
        <v>169</v>
      </c>
      <c r="AU167" s="232" t="s">
        <v>88</v>
      </c>
      <c r="AY167" s="18" t="s">
        <v>167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8" t="s">
        <v>82</v>
      </c>
      <c r="BK167" s="233">
        <f>ROUND(P167*H167,2)</f>
        <v>0</v>
      </c>
      <c r="BL167" s="18" t="s">
        <v>174</v>
      </c>
      <c r="BM167" s="232" t="s">
        <v>833</v>
      </c>
    </row>
    <row r="168" s="2" customFormat="1" ht="24.15" customHeight="1">
      <c r="A168" s="39"/>
      <c r="B168" s="40"/>
      <c r="C168" s="220" t="s">
        <v>494</v>
      </c>
      <c r="D168" s="220" t="s">
        <v>169</v>
      </c>
      <c r="E168" s="221" t="s">
        <v>608</v>
      </c>
      <c r="F168" s="222" t="s">
        <v>834</v>
      </c>
      <c r="G168" s="223" t="s">
        <v>249</v>
      </c>
      <c r="H168" s="224">
        <v>70.388999999999996</v>
      </c>
      <c r="I168" s="225"/>
      <c r="J168" s="225"/>
      <c r="K168" s="226">
        <f>ROUND(P168*H168,2)</f>
        <v>0</v>
      </c>
      <c r="L168" s="222" t="s">
        <v>20</v>
      </c>
      <c r="M168" s="45"/>
      <c r="N168" s="227" t="s">
        <v>20</v>
      </c>
      <c r="O168" s="228" t="s">
        <v>44</v>
      </c>
      <c r="P168" s="229">
        <f>I168+J168</f>
        <v>0</v>
      </c>
      <c r="Q168" s="229">
        <f>ROUND(I168*H168,2)</f>
        <v>0</v>
      </c>
      <c r="R168" s="229">
        <f>ROUND(J168*H168,2)</f>
        <v>0</v>
      </c>
      <c r="S168" s="85"/>
      <c r="T168" s="230">
        <f>S168*H168</f>
        <v>0</v>
      </c>
      <c r="U168" s="230">
        <v>0</v>
      </c>
      <c r="V168" s="230">
        <f>U168*H168</f>
        <v>0</v>
      </c>
      <c r="W168" s="230">
        <v>0</v>
      </c>
      <c r="X168" s="231">
        <f>W168*H168</f>
        <v>0</v>
      </c>
      <c r="Y168" s="39"/>
      <c r="Z168" s="39"/>
      <c r="AA168" s="39"/>
      <c r="AB168" s="39"/>
      <c r="AC168" s="39"/>
      <c r="AD168" s="39"/>
      <c r="AE168" s="39"/>
      <c r="AR168" s="232" t="s">
        <v>174</v>
      </c>
      <c r="AT168" s="232" t="s">
        <v>169</v>
      </c>
      <c r="AU168" s="232" t="s">
        <v>88</v>
      </c>
      <c r="AY168" s="18" t="s">
        <v>167</v>
      </c>
      <c r="BE168" s="233">
        <f>IF(O168="základní",K168,0)</f>
        <v>0</v>
      </c>
      <c r="BF168" s="233">
        <f>IF(O168="snížená",K168,0)</f>
        <v>0</v>
      </c>
      <c r="BG168" s="233">
        <f>IF(O168="zákl. přenesená",K168,0)</f>
        <v>0</v>
      </c>
      <c r="BH168" s="233">
        <f>IF(O168="sníž. přenesená",K168,0)</f>
        <v>0</v>
      </c>
      <c r="BI168" s="233">
        <f>IF(O168="nulová",K168,0)</f>
        <v>0</v>
      </c>
      <c r="BJ168" s="18" t="s">
        <v>82</v>
      </c>
      <c r="BK168" s="233">
        <f>ROUND(P168*H168,2)</f>
        <v>0</v>
      </c>
      <c r="BL168" s="18" t="s">
        <v>174</v>
      </c>
      <c r="BM168" s="232" t="s">
        <v>835</v>
      </c>
    </row>
    <row r="169" s="13" customFormat="1">
      <c r="A169" s="13"/>
      <c r="B169" s="239"/>
      <c r="C169" s="240"/>
      <c r="D169" s="241" t="s">
        <v>178</v>
      </c>
      <c r="E169" s="242" t="s">
        <v>20</v>
      </c>
      <c r="F169" s="243" t="s">
        <v>836</v>
      </c>
      <c r="G169" s="240"/>
      <c r="H169" s="244">
        <v>70.388999999999996</v>
      </c>
      <c r="I169" s="245"/>
      <c r="J169" s="245"/>
      <c r="K169" s="240"/>
      <c r="L169" s="240"/>
      <c r="M169" s="246"/>
      <c r="N169" s="247"/>
      <c r="O169" s="248"/>
      <c r="P169" s="248"/>
      <c r="Q169" s="248"/>
      <c r="R169" s="248"/>
      <c r="S169" s="248"/>
      <c r="T169" s="248"/>
      <c r="U169" s="248"/>
      <c r="V169" s="248"/>
      <c r="W169" s="248"/>
      <c r="X169" s="249"/>
      <c r="Y169" s="13"/>
      <c r="Z169" s="13"/>
      <c r="AA169" s="13"/>
      <c r="AB169" s="13"/>
      <c r="AC169" s="13"/>
      <c r="AD169" s="13"/>
      <c r="AE169" s="13"/>
      <c r="AT169" s="250" t="s">
        <v>178</v>
      </c>
      <c r="AU169" s="250" t="s">
        <v>88</v>
      </c>
      <c r="AV169" s="13" t="s">
        <v>88</v>
      </c>
      <c r="AW169" s="13" t="s">
        <v>5</v>
      </c>
      <c r="AX169" s="13" t="s">
        <v>82</v>
      </c>
      <c r="AY169" s="250" t="s">
        <v>167</v>
      </c>
    </row>
    <row r="170" s="2" customFormat="1" ht="16.5" customHeight="1">
      <c r="A170" s="39"/>
      <c r="B170" s="40"/>
      <c r="C170" s="220" t="s">
        <v>499</v>
      </c>
      <c r="D170" s="220" t="s">
        <v>169</v>
      </c>
      <c r="E170" s="221" t="s">
        <v>837</v>
      </c>
      <c r="F170" s="222" t="s">
        <v>838</v>
      </c>
      <c r="G170" s="223" t="s">
        <v>249</v>
      </c>
      <c r="H170" s="224">
        <v>7.8209999999999997</v>
      </c>
      <c r="I170" s="225"/>
      <c r="J170" s="225"/>
      <c r="K170" s="226">
        <f>ROUND(P170*H170,2)</f>
        <v>0</v>
      </c>
      <c r="L170" s="222" t="s">
        <v>20</v>
      </c>
      <c r="M170" s="45"/>
      <c r="N170" s="227" t="s">
        <v>20</v>
      </c>
      <c r="O170" s="228" t="s">
        <v>44</v>
      </c>
      <c r="P170" s="229">
        <f>I170+J170</f>
        <v>0</v>
      </c>
      <c r="Q170" s="229">
        <f>ROUND(I170*H170,2)</f>
        <v>0</v>
      </c>
      <c r="R170" s="229">
        <f>ROUND(J170*H170,2)</f>
        <v>0</v>
      </c>
      <c r="S170" s="85"/>
      <c r="T170" s="230">
        <f>S170*H170</f>
        <v>0</v>
      </c>
      <c r="U170" s="230">
        <v>0</v>
      </c>
      <c r="V170" s="230">
        <f>U170*H170</f>
        <v>0</v>
      </c>
      <c r="W170" s="230">
        <v>0</v>
      </c>
      <c r="X170" s="231">
        <f>W170*H170</f>
        <v>0</v>
      </c>
      <c r="Y170" s="39"/>
      <c r="Z170" s="39"/>
      <c r="AA170" s="39"/>
      <c r="AB170" s="39"/>
      <c r="AC170" s="39"/>
      <c r="AD170" s="39"/>
      <c r="AE170" s="39"/>
      <c r="AR170" s="232" t="s">
        <v>174</v>
      </c>
      <c r="AT170" s="232" t="s">
        <v>169</v>
      </c>
      <c r="AU170" s="232" t="s">
        <v>88</v>
      </c>
      <c r="AY170" s="18" t="s">
        <v>167</v>
      </c>
      <c r="BE170" s="233">
        <f>IF(O170="základní",K170,0)</f>
        <v>0</v>
      </c>
      <c r="BF170" s="233">
        <f>IF(O170="snížená",K170,0)</f>
        <v>0</v>
      </c>
      <c r="BG170" s="233">
        <f>IF(O170="zákl. přenesená",K170,0)</f>
        <v>0</v>
      </c>
      <c r="BH170" s="233">
        <f>IF(O170="sníž. přenesená",K170,0)</f>
        <v>0</v>
      </c>
      <c r="BI170" s="233">
        <f>IF(O170="nulová",K170,0)</f>
        <v>0</v>
      </c>
      <c r="BJ170" s="18" t="s">
        <v>82</v>
      </c>
      <c r="BK170" s="233">
        <f>ROUND(P170*H170,2)</f>
        <v>0</v>
      </c>
      <c r="BL170" s="18" t="s">
        <v>174</v>
      </c>
      <c r="BM170" s="232" t="s">
        <v>839</v>
      </c>
    </row>
    <row r="171" s="2" customFormat="1" ht="24.15" customHeight="1">
      <c r="A171" s="39"/>
      <c r="B171" s="40"/>
      <c r="C171" s="220" t="s">
        <v>506</v>
      </c>
      <c r="D171" s="220" t="s">
        <v>169</v>
      </c>
      <c r="E171" s="221" t="s">
        <v>840</v>
      </c>
      <c r="F171" s="222" t="s">
        <v>841</v>
      </c>
      <c r="G171" s="223" t="s">
        <v>249</v>
      </c>
      <c r="H171" s="224">
        <v>7.8209999999999997</v>
      </c>
      <c r="I171" s="225"/>
      <c r="J171" s="225"/>
      <c r="K171" s="226">
        <f>ROUND(P171*H171,2)</f>
        <v>0</v>
      </c>
      <c r="L171" s="222" t="s">
        <v>20</v>
      </c>
      <c r="M171" s="45"/>
      <c r="N171" s="227" t="s">
        <v>20</v>
      </c>
      <c r="O171" s="228" t="s">
        <v>44</v>
      </c>
      <c r="P171" s="229">
        <f>I171+J171</f>
        <v>0</v>
      </c>
      <c r="Q171" s="229">
        <f>ROUND(I171*H171,2)</f>
        <v>0</v>
      </c>
      <c r="R171" s="229">
        <f>ROUND(J171*H171,2)</f>
        <v>0</v>
      </c>
      <c r="S171" s="85"/>
      <c r="T171" s="230">
        <f>S171*H171</f>
        <v>0</v>
      </c>
      <c r="U171" s="230">
        <v>0</v>
      </c>
      <c r="V171" s="230">
        <f>U171*H171</f>
        <v>0</v>
      </c>
      <c r="W171" s="230">
        <v>0</v>
      </c>
      <c r="X171" s="231">
        <f>W171*H171</f>
        <v>0</v>
      </c>
      <c r="Y171" s="39"/>
      <c r="Z171" s="39"/>
      <c r="AA171" s="39"/>
      <c r="AB171" s="39"/>
      <c r="AC171" s="39"/>
      <c r="AD171" s="39"/>
      <c r="AE171" s="39"/>
      <c r="AR171" s="232" t="s">
        <v>174</v>
      </c>
      <c r="AT171" s="232" t="s">
        <v>169</v>
      </c>
      <c r="AU171" s="232" t="s">
        <v>88</v>
      </c>
      <c r="AY171" s="18" t="s">
        <v>167</v>
      </c>
      <c r="BE171" s="233">
        <f>IF(O171="základní",K171,0)</f>
        <v>0</v>
      </c>
      <c r="BF171" s="233">
        <f>IF(O171="snížená",K171,0)</f>
        <v>0</v>
      </c>
      <c r="BG171" s="233">
        <f>IF(O171="zákl. přenesená",K171,0)</f>
        <v>0</v>
      </c>
      <c r="BH171" s="233">
        <f>IF(O171="sníž. přenesená",K171,0)</f>
        <v>0</v>
      </c>
      <c r="BI171" s="233">
        <f>IF(O171="nulová",K171,0)</f>
        <v>0</v>
      </c>
      <c r="BJ171" s="18" t="s">
        <v>82</v>
      </c>
      <c r="BK171" s="233">
        <f>ROUND(P171*H171,2)</f>
        <v>0</v>
      </c>
      <c r="BL171" s="18" t="s">
        <v>174</v>
      </c>
      <c r="BM171" s="232" t="s">
        <v>842</v>
      </c>
    </row>
    <row r="172" s="12" customFormat="1" ht="22.8" customHeight="1">
      <c r="A172" s="12"/>
      <c r="B172" s="203"/>
      <c r="C172" s="204"/>
      <c r="D172" s="205" t="s">
        <v>74</v>
      </c>
      <c r="E172" s="218" t="s">
        <v>613</v>
      </c>
      <c r="F172" s="218" t="s">
        <v>614</v>
      </c>
      <c r="G172" s="204"/>
      <c r="H172" s="204"/>
      <c r="I172" s="207"/>
      <c r="J172" s="207"/>
      <c r="K172" s="219">
        <f>BK172</f>
        <v>0</v>
      </c>
      <c r="L172" s="204"/>
      <c r="M172" s="209"/>
      <c r="N172" s="210"/>
      <c r="O172" s="211"/>
      <c r="P172" s="211"/>
      <c r="Q172" s="212">
        <f>Q173</f>
        <v>0</v>
      </c>
      <c r="R172" s="212">
        <f>R173</f>
        <v>0</v>
      </c>
      <c r="S172" s="211"/>
      <c r="T172" s="213">
        <f>T173</f>
        <v>0</v>
      </c>
      <c r="U172" s="211"/>
      <c r="V172" s="213">
        <f>V173</f>
        <v>0</v>
      </c>
      <c r="W172" s="211"/>
      <c r="X172" s="214">
        <f>X173</f>
        <v>0</v>
      </c>
      <c r="Y172" s="12"/>
      <c r="Z172" s="12"/>
      <c r="AA172" s="12"/>
      <c r="AB172" s="12"/>
      <c r="AC172" s="12"/>
      <c r="AD172" s="12"/>
      <c r="AE172" s="12"/>
      <c r="AR172" s="215" t="s">
        <v>82</v>
      </c>
      <c r="AT172" s="216" t="s">
        <v>74</v>
      </c>
      <c r="AU172" s="216" t="s">
        <v>82</v>
      </c>
      <c r="AY172" s="215" t="s">
        <v>167</v>
      </c>
      <c r="BK172" s="217">
        <f>BK173</f>
        <v>0</v>
      </c>
    </row>
    <row r="173" s="2" customFormat="1" ht="24.15" customHeight="1">
      <c r="A173" s="39"/>
      <c r="B173" s="40"/>
      <c r="C173" s="220" t="s">
        <v>512</v>
      </c>
      <c r="D173" s="220" t="s">
        <v>169</v>
      </c>
      <c r="E173" s="221" t="s">
        <v>843</v>
      </c>
      <c r="F173" s="222" t="s">
        <v>844</v>
      </c>
      <c r="G173" s="223" t="s">
        <v>249</v>
      </c>
      <c r="H173" s="224">
        <v>0.85599999999999998</v>
      </c>
      <c r="I173" s="225"/>
      <c r="J173" s="225"/>
      <c r="K173" s="226">
        <f>ROUND(P173*H173,2)</f>
        <v>0</v>
      </c>
      <c r="L173" s="222" t="s">
        <v>20</v>
      </c>
      <c r="M173" s="45"/>
      <c r="N173" s="285" t="s">
        <v>20</v>
      </c>
      <c r="O173" s="286" t="s">
        <v>44</v>
      </c>
      <c r="P173" s="287">
        <f>I173+J173</f>
        <v>0</v>
      </c>
      <c r="Q173" s="287">
        <f>ROUND(I173*H173,2)</f>
        <v>0</v>
      </c>
      <c r="R173" s="287">
        <f>ROUND(J173*H173,2)</f>
        <v>0</v>
      </c>
      <c r="S173" s="288"/>
      <c r="T173" s="289">
        <f>S173*H173</f>
        <v>0</v>
      </c>
      <c r="U173" s="289">
        <v>0</v>
      </c>
      <c r="V173" s="289">
        <f>U173*H173</f>
        <v>0</v>
      </c>
      <c r="W173" s="289">
        <v>0</v>
      </c>
      <c r="X173" s="290">
        <f>W173*H173</f>
        <v>0</v>
      </c>
      <c r="Y173" s="39"/>
      <c r="Z173" s="39"/>
      <c r="AA173" s="39"/>
      <c r="AB173" s="39"/>
      <c r="AC173" s="39"/>
      <c r="AD173" s="39"/>
      <c r="AE173" s="39"/>
      <c r="AR173" s="232" t="s">
        <v>174</v>
      </c>
      <c r="AT173" s="232" t="s">
        <v>169</v>
      </c>
      <c r="AU173" s="232" t="s">
        <v>88</v>
      </c>
      <c r="AY173" s="18" t="s">
        <v>167</v>
      </c>
      <c r="BE173" s="233">
        <f>IF(O173="základní",K173,0)</f>
        <v>0</v>
      </c>
      <c r="BF173" s="233">
        <f>IF(O173="snížená",K173,0)</f>
        <v>0</v>
      </c>
      <c r="BG173" s="233">
        <f>IF(O173="zákl. přenesená",K173,0)</f>
        <v>0</v>
      </c>
      <c r="BH173" s="233">
        <f>IF(O173="sníž. přenesená",K173,0)</f>
        <v>0</v>
      </c>
      <c r="BI173" s="233">
        <f>IF(O173="nulová",K173,0)</f>
        <v>0</v>
      </c>
      <c r="BJ173" s="18" t="s">
        <v>82</v>
      </c>
      <c r="BK173" s="233">
        <f>ROUND(P173*H173,2)</f>
        <v>0</v>
      </c>
      <c r="BL173" s="18" t="s">
        <v>174</v>
      </c>
      <c r="BM173" s="232" t="s">
        <v>845</v>
      </c>
    </row>
    <row r="174" s="2" customFormat="1" ht="6.96" customHeight="1">
      <c r="A174" s="39"/>
      <c r="B174" s="60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45"/>
      <c r="N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</row>
  </sheetData>
  <sheetProtection sheet="1" autoFilter="0" formatColumns="0" formatRows="0" objects="1" scenarios="1" spinCount="100000" saltValue="wmUaVfF6JRJlUPxgQh11mfA4l05FCfsjQc65PDtK6N/o6w5G5F1KBfdVUS/cIiQUa17FsEOfdYbtBpPbENsFXw==" hashValue="QuhNRfBrG1DaH+S1L4Ps8U4vpkxfd7XuYwfuATuxgViNDk+1hTUHfEE9eezwcmEhTi5w2/jayPWBGHNd5TzjHA==" algorithmName="SHA-512" password="CC35"/>
  <autoFilter ref="C94:L173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3:H83"/>
    <mergeCell ref="E85:H85"/>
    <mergeCell ref="E87:H87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99</v>
      </c>
    </row>
    <row r="3" s="1" customFormat="1" ht="6.96" customHeight="1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"/>
      <c r="AT3" s="18" t="s">
        <v>88</v>
      </c>
    </row>
    <row r="4" s="1" customFormat="1" ht="24.96" customHeight="1">
      <c r="B4" s="21"/>
      <c r="D4" s="146" t="s">
        <v>121</v>
      </c>
      <c r="M4" s="21"/>
      <c r="N4" s="147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48" t="s">
        <v>17</v>
      </c>
      <c r="M6" s="21"/>
    </row>
    <row r="7" s="1" customFormat="1" ht="16.5" customHeight="1">
      <c r="B7" s="21"/>
      <c r="E7" s="149" t="str">
        <f>'Rekapitulace stavby'!K6</f>
        <v>Průmyslová zóna Ke Skrýšovu V. ETAPA</v>
      </c>
      <c r="F7" s="148"/>
      <c r="G7" s="148"/>
      <c r="H7" s="148"/>
      <c r="M7" s="21"/>
    </row>
    <row r="8" s="1" customFormat="1" ht="12" customHeight="1">
      <c r="B8" s="21"/>
      <c r="D8" s="148" t="s">
        <v>122</v>
      </c>
      <c r="M8" s="21"/>
    </row>
    <row r="9" s="2" customFormat="1" ht="16.5" customHeight="1">
      <c r="A9" s="39"/>
      <c r="B9" s="45"/>
      <c r="C9" s="39"/>
      <c r="D9" s="39"/>
      <c r="E9" s="149" t="s">
        <v>672</v>
      </c>
      <c r="F9" s="39"/>
      <c r="G9" s="39"/>
      <c r="H9" s="39"/>
      <c r="I9" s="39"/>
      <c r="J9" s="39"/>
      <c r="K9" s="39"/>
      <c r="L9" s="39"/>
      <c r="M9" s="15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8" t="s">
        <v>124</v>
      </c>
      <c r="E10" s="39"/>
      <c r="F10" s="39"/>
      <c r="G10" s="39"/>
      <c r="H10" s="39"/>
      <c r="I10" s="39"/>
      <c r="J10" s="39"/>
      <c r="K10" s="39"/>
      <c r="L10" s="39"/>
      <c r="M10" s="15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1" t="s">
        <v>846</v>
      </c>
      <c r="F11" s="39"/>
      <c r="G11" s="39"/>
      <c r="H11" s="39"/>
      <c r="I11" s="39"/>
      <c r="J11" s="39"/>
      <c r="K11" s="39"/>
      <c r="L11" s="39"/>
      <c r="M11" s="15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15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8" t="s">
        <v>19</v>
      </c>
      <c r="E13" s="39"/>
      <c r="F13" s="136" t="s">
        <v>20</v>
      </c>
      <c r="G13" s="39"/>
      <c r="H13" s="39"/>
      <c r="I13" s="148" t="s">
        <v>21</v>
      </c>
      <c r="J13" s="136" t="s">
        <v>20</v>
      </c>
      <c r="K13" s="39"/>
      <c r="L13" s="39"/>
      <c r="M13" s="15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8" t="s">
        <v>22</v>
      </c>
      <c r="E14" s="39"/>
      <c r="F14" s="136" t="s">
        <v>23</v>
      </c>
      <c r="G14" s="39"/>
      <c r="H14" s="39"/>
      <c r="I14" s="148" t="s">
        <v>24</v>
      </c>
      <c r="J14" s="152" t="str">
        <f>'Rekapitulace stavby'!AN8</f>
        <v>16. 12. 2022</v>
      </c>
      <c r="K14" s="39"/>
      <c r="L14" s="39"/>
      <c r="M14" s="15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5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8" t="s">
        <v>26</v>
      </c>
      <c r="E16" s="39"/>
      <c r="F16" s="39"/>
      <c r="G16" s="39"/>
      <c r="H16" s="39"/>
      <c r="I16" s="148" t="s">
        <v>27</v>
      </c>
      <c r="J16" s="136" t="s">
        <v>20</v>
      </c>
      <c r="K16" s="39"/>
      <c r="L16" s="39"/>
      <c r="M16" s="15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6" t="s">
        <v>33</v>
      </c>
      <c r="F17" s="39"/>
      <c r="G17" s="39"/>
      <c r="H17" s="39"/>
      <c r="I17" s="148" t="s">
        <v>29</v>
      </c>
      <c r="J17" s="136" t="s">
        <v>20</v>
      </c>
      <c r="K17" s="39"/>
      <c r="L17" s="39"/>
      <c r="M17" s="15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5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8" t="s">
        <v>30</v>
      </c>
      <c r="E19" s="39"/>
      <c r="F19" s="39"/>
      <c r="G19" s="39"/>
      <c r="H19" s="39"/>
      <c r="I19" s="148" t="s">
        <v>27</v>
      </c>
      <c r="J19" s="34" t="str">
        <f>'Rekapitulace stavby'!AN13</f>
        <v>Vyplň údaj</v>
      </c>
      <c r="K19" s="39"/>
      <c r="L19" s="39"/>
      <c r="M19" s="15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6"/>
      <c r="G20" s="136"/>
      <c r="H20" s="136"/>
      <c r="I20" s="148" t="s">
        <v>29</v>
      </c>
      <c r="J20" s="34" t="str">
        <f>'Rekapitulace stavby'!AN14</f>
        <v>Vyplň údaj</v>
      </c>
      <c r="K20" s="39"/>
      <c r="L20" s="39"/>
      <c r="M20" s="15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5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8" t="s">
        <v>32</v>
      </c>
      <c r="E22" s="39"/>
      <c r="F22" s="39"/>
      <c r="G22" s="39"/>
      <c r="H22" s="39"/>
      <c r="I22" s="148" t="s">
        <v>27</v>
      </c>
      <c r="J22" s="136" t="s">
        <v>20</v>
      </c>
      <c r="K22" s="39"/>
      <c r="L22" s="39"/>
      <c r="M22" s="15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6" t="s">
        <v>33</v>
      </c>
      <c r="F23" s="39"/>
      <c r="G23" s="39"/>
      <c r="H23" s="39"/>
      <c r="I23" s="148" t="s">
        <v>29</v>
      </c>
      <c r="J23" s="136" t="s">
        <v>20</v>
      </c>
      <c r="K23" s="39"/>
      <c r="L23" s="39"/>
      <c r="M23" s="15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15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8" t="s">
        <v>34</v>
      </c>
      <c r="E25" s="39"/>
      <c r="F25" s="39"/>
      <c r="G25" s="39"/>
      <c r="H25" s="39"/>
      <c r="I25" s="148" t="s">
        <v>27</v>
      </c>
      <c r="J25" s="136" t="s">
        <v>20</v>
      </c>
      <c r="K25" s="39"/>
      <c r="L25" s="39"/>
      <c r="M25" s="15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6" t="s">
        <v>33</v>
      </c>
      <c r="F26" s="39"/>
      <c r="G26" s="39"/>
      <c r="H26" s="39"/>
      <c r="I26" s="148" t="s">
        <v>29</v>
      </c>
      <c r="J26" s="136" t="s">
        <v>20</v>
      </c>
      <c r="K26" s="39"/>
      <c r="L26" s="39"/>
      <c r="M26" s="15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15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8" t="s">
        <v>37</v>
      </c>
      <c r="E28" s="39"/>
      <c r="F28" s="39"/>
      <c r="G28" s="39"/>
      <c r="H28" s="39"/>
      <c r="I28" s="39"/>
      <c r="J28" s="39"/>
      <c r="K28" s="39"/>
      <c r="L28" s="39"/>
      <c r="M28" s="15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3"/>
      <c r="B29" s="154"/>
      <c r="C29" s="153"/>
      <c r="D29" s="153"/>
      <c r="E29" s="155" t="s">
        <v>20</v>
      </c>
      <c r="F29" s="155"/>
      <c r="G29" s="155"/>
      <c r="H29" s="155"/>
      <c r="I29" s="153"/>
      <c r="J29" s="153"/>
      <c r="K29" s="153"/>
      <c r="L29" s="153"/>
      <c r="M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15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7"/>
      <c r="E31" s="157"/>
      <c r="F31" s="157"/>
      <c r="G31" s="157"/>
      <c r="H31" s="157"/>
      <c r="I31" s="157"/>
      <c r="J31" s="157"/>
      <c r="K31" s="157"/>
      <c r="L31" s="157"/>
      <c r="M31" s="15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48" t="s">
        <v>127</v>
      </c>
      <c r="F32" s="39"/>
      <c r="G32" s="39"/>
      <c r="H32" s="39"/>
      <c r="I32" s="39"/>
      <c r="J32" s="39"/>
      <c r="K32" s="158">
        <f>I65</f>
        <v>0</v>
      </c>
      <c r="L32" s="39"/>
      <c r="M32" s="15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48" t="s">
        <v>128</v>
      </c>
      <c r="F33" s="39"/>
      <c r="G33" s="39"/>
      <c r="H33" s="39"/>
      <c r="I33" s="39"/>
      <c r="J33" s="39"/>
      <c r="K33" s="158">
        <f>J65</f>
        <v>0</v>
      </c>
      <c r="L33" s="39"/>
      <c r="M33" s="15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59" t="s">
        <v>39</v>
      </c>
      <c r="E34" s="39"/>
      <c r="F34" s="39"/>
      <c r="G34" s="39"/>
      <c r="H34" s="39"/>
      <c r="I34" s="39"/>
      <c r="J34" s="39"/>
      <c r="K34" s="160">
        <f>ROUND(K93, 2)</f>
        <v>0</v>
      </c>
      <c r="L34" s="39"/>
      <c r="M34" s="15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57"/>
      <c r="E35" s="157"/>
      <c r="F35" s="157"/>
      <c r="G35" s="157"/>
      <c r="H35" s="157"/>
      <c r="I35" s="157"/>
      <c r="J35" s="157"/>
      <c r="K35" s="157"/>
      <c r="L35" s="157"/>
      <c r="M35" s="15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1" t="s">
        <v>41</v>
      </c>
      <c r="G36" s="39"/>
      <c r="H36" s="39"/>
      <c r="I36" s="161" t="s">
        <v>40</v>
      </c>
      <c r="J36" s="39"/>
      <c r="K36" s="161" t="s">
        <v>42</v>
      </c>
      <c r="L36" s="39"/>
      <c r="M36" s="15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2" t="s">
        <v>43</v>
      </c>
      <c r="E37" s="148" t="s">
        <v>44</v>
      </c>
      <c r="F37" s="158">
        <f>ROUND((SUM(BE93:BE171)),  2)</f>
        <v>0</v>
      </c>
      <c r="G37" s="39"/>
      <c r="H37" s="39"/>
      <c r="I37" s="163">
        <v>0.20999999999999999</v>
      </c>
      <c r="J37" s="39"/>
      <c r="K37" s="158">
        <f>ROUND(((SUM(BE93:BE171))*I37),  2)</f>
        <v>0</v>
      </c>
      <c r="L37" s="39"/>
      <c r="M37" s="15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48" t="s">
        <v>45</v>
      </c>
      <c r="F38" s="158">
        <f>ROUND((SUM(BF93:BF171)),  2)</f>
        <v>0</v>
      </c>
      <c r="G38" s="39"/>
      <c r="H38" s="39"/>
      <c r="I38" s="163">
        <v>0.14999999999999999</v>
      </c>
      <c r="J38" s="39"/>
      <c r="K38" s="158">
        <f>ROUND(((SUM(BF93:BF171))*I38),  2)</f>
        <v>0</v>
      </c>
      <c r="L38" s="39"/>
      <c r="M38" s="15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8" t="s">
        <v>46</v>
      </c>
      <c r="F39" s="158">
        <f>ROUND((SUM(BG93:BG171)),  2)</f>
        <v>0</v>
      </c>
      <c r="G39" s="39"/>
      <c r="H39" s="39"/>
      <c r="I39" s="163">
        <v>0.20999999999999999</v>
      </c>
      <c r="J39" s="39"/>
      <c r="K39" s="158">
        <f>0</f>
        <v>0</v>
      </c>
      <c r="L39" s="39"/>
      <c r="M39" s="15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48" t="s">
        <v>47</v>
      </c>
      <c r="F40" s="158">
        <f>ROUND((SUM(BH93:BH171)),  2)</f>
        <v>0</v>
      </c>
      <c r="G40" s="39"/>
      <c r="H40" s="39"/>
      <c r="I40" s="163">
        <v>0.14999999999999999</v>
      </c>
      <c r="J40" s="39"/>
      <c r="K40" s="158">
        <f>0</f>
        <v>0</v>
      </c>
      <c r="L40" s="39"/>
      <c r="M40" s="15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48" t="s">
        <v>48</v>
      </c>
      <c r="F41" s="158">
        <f>ROUND((SUM(BI93:BI171)),  2)</f>
        <v>0</v>
      </c>
      <c r="G41" s="39"/>
      <c r="H41" s="39"/>
      <c r="I41" s="163">
        <v>0</v>
      </c>
      <c r="J41" s="39"/>
      <c r="K41" s="158">
        <f>0</f>
        <v>0</v>
      </c>
      <c r="L41" s="39"/>
      <c r="M41" s="15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15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4"/>
      <c r="D43" s="165" t="s">
        <v>49</v>
      </c>
      <c r="E43" s="166"/>
      <c r="F43" s="166"/>
      <c r="G43" s="167" t="s">
        <v>50</v>
      </c>
      <c r="H43" s="168" t="s">
        <v>51</v>
      </c>
      <c r="I43" s="166"/>
      <c r="J43" s="166"/>
      <c r="K43" s="169">
        <f>SUM(K34:K41)</f>
        <v>0</v>
      </c>
      <c r="L43" s="170"/>
      <c r="M43" s="15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5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8" s="2" customFormat="1" ht="6.96" customHeight="1">
      <c r="A48" s="39"/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50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24.96" customHeight="1">
      <c r="A49" s="39"/>
      <c r="B49" s="40"/>
      <c r="C49" s="24" t="s">
        <v>129</v>
      </c>
      <c r="D49" s="41"/>
      <c r="E49" s="41"/>
      <c r="F49" s="41"/>
      <c r="G49" s="41"/>
      <c r="H49" s="41"/>
      <c r="I49" s="41"/>
      <c r="J49" s="41"/>
      <c r="K49" s="41"/>
      <c r="L49" s="41"/>
      <c r="M49" s="150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6.96" customHeight="1">
      <c r="A50" s="39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15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2" customHeight="1">
      <c r="A51" s="39"/>
      <c r="B51" s="40"/>
      <c r="C51" s="33" t="s">
        <v>17</v>
      </c>
      <c r="D51" s="41"/>
      <c r="E51" s="41"/>
      <c r="F51" s="41"/>
      <c r="G51" s="41"/>
      <c r="H51" s="41"/>
      <c r="I51" s="41"/>
      <c r="J51" s="41"/>
      <c r="K51" s="41"/>
      <c r="L51" s="41"/>
      <c r="M51" s="15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6.5" customHeight="1">
      <c r="A52" s="39"/>
      <c r="B52" s="40"/>
      <c r="C52" s="41"/>
      <c r="D52" s="41"/>
      <c r="E52" s="175" t="str">
        <f>E7</f>
        <v>Průmyslová zóna Ke Skrýšovu V. ETAPA</v>
      </c>
      <c r="F52" s="33"/>
      <c r="G52" s="33"/>
      <c r="H52" s="33"/>
      <c r="I52" s="41"/>
      <c r="J52" s="41"/>
      <c r="K52" s="41"/>
      <c r="L52" s="41"/>
      <c r="M52" s="15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1" customFormat="1" ht="12" customHeight="1">
      <c r="B53" s="22"/>
      <c r="C53" s="33" t="s">
        <v>122</v>
      </c>
      <c r="D53" s="23"/>
      <c r="E53" s="23"/>
      <c r="F53" s="23"/>
      <c r="G53" s="23"/>
      <c r="H53" s="23"/>
      <c r="I53" s="23"/>
      <c r="J53" s="23"/>
      <c r="K53" s="23"/>
      <c r="L53" s="23"/>
      <c r="M53" s="21"/>
    </row>
    <row r="54" s="2" customFormat="1" ht="16.5" customHeight="1">
      <c r="A54" s="39"/>
      <c r="B54" s="40"/>
      <c r="C54" s="41"/>
      <c r="D54" s="41"/>
      <c r="E54" s="175" t="s">
        <v>672</v>
      </c>
      <c r="F54" s="41"/>
      <c r="G54" s="41"/>
      <c r="H54" s="41"/>
      <c r="I54" s="41"/>
      <c r="J54" s="41"/>
      <c r="K54" s="41"/>
      <c r="L54" s="41"/>
      <c r="M54" s="15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2" customHeight="1">
      <c r="A55" s="39"/>
      <c r="B55" s="40"/>
      <c r="C55" s="33" t="s">
        <v>124</v>
      </c>
      <c r="D55" s="41"/>
      <c r="E55" s="41"/>
      <c r="F55" s="41"/>
      <c r="G55" s="41"/>
      <c r="H55" s="41"/>
      <c r="I55" s="41"/>
      <c r="J55" s="41"/>
      <c r="K55" s="41"/>
      <c r="L55" s="41"/>
      <c r="M55" s="150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6.5" customHeight="1">
      <c r="A56" s="39"/>
      <c r="B56" s="40"/>
      <c r="C56" s="41"/>
      <c r="D56" s="41"/>
      <c r="E56" s="70" t="str">
        <f>E11</f>
        <v>SO-03 - Kanalizace splašková, přípojky</v>
      </c>
      <c r="F56" s="41"/>
      <c r="G56" s="41"/>
      <c r="H56" s="41"/>
      <c r="I56" s="41"/>
      <c r="J56" s="41"/>
      <c r="K56" s="41"/>
      <c r="L56" s="41"/>
      <c r="M56" s="150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150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2" customHeight="1">
      <c r="A58" s="39"/>
      <c r="B58" s="40"/>
      <c r="C58" s="33" t="s">
        <v>22</v>
      </c>
      <c r="D58" s="41"/>
      <c r="E58" s="41"/>
      <c r="F58" s="28" t="str">
        <f>F14</f>
        <v>Pelhřimov</v>
      </c>
      <c r="G58" s="41"/>
      <c r="H58" s="41"/>
      <c r="I58" s="33" t="s">
        <v>24</v>
      </c>
      <c r="J58" s="73" t="str">
        <f>IF(J14="","",J14)</f>
        <v>16. 12. 2022</v>
      </c>
      <c r="K58" s="41"/>
      <c r="L58" s="41"/>
      <c r="M58" s="150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6.96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150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5.15" customHeight="1">
      <c r="A60" s="39"/>
      <c r="B60" s="40"/>
      <c r="C60" s="33" t="s">
        <v>26</v>
      </c>
      <c r="D60" s="41"/>
      <c r="E60" s="41"/>
      <c r="F60" s="28" t="str">
        <f>E17</f>
        <v xml:space="preserve"> </v>
      </c>
      <c r="G60" s="41"/>
      <c r="H60" s="41"/>
      <c r="I60" s="33" t="s">
        <v>32</v>
      </c>
      <c r="J60" s="37" t="str">
        <f>E23</f>
        <v xml:space="preserve"> </v>
      </c>
      <c r="K60" s="41"/>
      <c r="L60" s="41"/>
      <c r="M60" s="150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15.15" customHeight="1">
      <c r="A61" s="39"/>
      <c r="B61" s="40"/>
      <c r="C61" s="33" t="s">
        <v>30</v>
      </c>
      <c r="D61" s="41"/>
      <c r="E61" s="41"/>
      <c r="F61" s="28" t="str">
        <f>IF(E20="","",E20)</f>
        <v>Vyplň údaj</v>
      </c>
      <c r="G61" s="41"/>
      <c r="H61" s="41"/>
      <c r="I61" s="33" t="s">
        <v>34</v>
      </c>
      <c r="J61" s="37" t="str">
        <f>E26</f>
        <v xml:space="preserve"> </v>
      </c>
      <c r="K61" s="41"/>
      <c r="L61" s="41"/>
      <c r="M61" s="15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150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9.28" customHeight="1">
      <c r="A63" s="39"/>
      <c r="B63" s="40"/>
      <c r="C63" s="176" t="s">
        <v>130</v>
      </c>
      <c r="D63" s="177"/>
      <c r="E63" s="177"/>
      <c r="F63" s="177"/>
      <c r="G63" s="177"/>
      <c r="H63" s="177"/>
      <c r="I63" s="178" t="s">
        <v>131</v>
      </c>
      <c r="J63" s="178" t="s">
        <v>132</v>
      </c>
      <c r="K63" s="178" t="s">
        <v>133</v>
      </c>
      <c r="L63" s="177"/>
      <c r="M63" s="150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10.32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150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22.8" customHeight="1">
      <c r="A65" s="39"/>
      <c r="B65" s="40"/>
      <c r="C65" s="179" t="s">
        <v>73</v>
      </c>
      <c r="D65" s="41"/>
      <c r="E65" s="41"/>
      <c r="F65" s="41"/>
      <c r="G65" s="41"/>
      <c r="H65" s="41"/>
      <c r="I65" s="103">
        <f>Q93</f>
        <v>0</v>
      </c>
      <c r="J65" s="103">
        <f>R93</f>
        <v>0</v>
      </c>
      <c r="K65" s="103">
        <f>K93</f>
        <v>0</v>
      </c>
      <c r="L65" s="41"/>
      <c r="M65" s="15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U65" s="18" t="s">
        <v>134</v>
      </c>
    </row>
    <row r="66" s="9" customFormat="1" ht="24.96" customHeight="1">
      <c r="A66" s="9"/>
      <c r="B66" s="180"/>
      <c r="C66" s="181"/>
      <c r="D66" s="182" t="s">
        <v>135</v>
      </c>
      <c r="E66" s="183"/>
      <c r="F66" s="183"/>
      <c r="G66" s="183"/>
      <c r="H66" s="183"/>
      <c r="I66" s="184">
        <f>Q94</f>
        <v>0</v>
      </c>
      <c r="J66" s="184">
        <f>R94</f>
        <v>0</v>
      </c>
      <c r="K66" s="184">
        <f>K94</f>
        <v>0</v>
      </c>
      <c r="L66" s="181"/>
      <c r="M66" s="18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6"/>
      <c r="C67" s="128"/>
      <c r="D67" s="187" t="s">
        <v>136</v>
      </c>
      <c r="E67" s="188"/>
      <c r="F67" s="188"/>
      <c r="G67" s="188"/>
      <c r="H67" s="188"/>
      <c r="I67" s="189">
        <f>Q95</f>
        <v>0</v>
      </c>
      <c r="J67" s="189">
        <f>R95</f>
        <v>0</v>
      </c>
      <c r="K67" s="189">
        <f>K95</f>
        <v>0</v>
      </c>
      <c r="L67" s="128"/>
      <c r="M67" s="19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6"/>
      <c r="C68" s="128"/>
      <c r="D68" s="187" t="s">
        <v>847</v>
      </c>
      <c r="E68" s="188"/>
      <c r="F68" s="188"/>
      <c r="G68" s="188"/>
      <c r="H68" s="188"/>
      <c r="I68" s="189">
        <f>Q134</f>
        <v>0</v>
      </c>
      <c r="J68" s="189">
        <f>R134</f>
        <v>0</v>
      </c>
      <c r="K68" s="189">
        <f>K134</f>
        <v>0</v>
      </c>
      <c r="L68" s="128"/>
      <c r="M68" s="19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6"/>
      <c r="C69" s="128"/>
      <c r="D69" s="187" t="s">
        <v>138</v>
      </c>
      <c r="E69" s="188"/>
      <c r="F69" s="188"/>
      <c r="G69" s="188"/>
      <c r="H69" s="188"/>
      <c r="I69" s="189">
        <f>Q137</f>
        <v>0</v>
      </c>
      <c r="J69" s="189">
        <f>R137</f>
        <v>0</v>
      </c>
      <c r="K69" s="189">
        <f>K137</f>
        <v>0</v>
      </c>
      <c r="L69" s="128"/>
      <c r="M69" s="19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6"/>
      <c r="C70" s="128"/>
      <c r="D70" s="187" t="s">
        <v>140</v>
      </c>
      <c r="E70" s="188"/>
      <c r="F70" s="188"/>
      <c r="G70" s="188"/>
      <c r="H70" s="188"/>
      <c r="I70" s="189">
        <f>Q146</f>
        <v>0</v>
      </c>
      <c r="J70" s="189">
        <f>R146</f>
        <v>0</v>
      </c>
      <c r="K70" s="189">
        <f>K146</f>
        <v>0</v>
      </c>
      <c r="L70" s="128"/>
      <c r="M70" s="19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6"/>
      <c r="C71" s="128"/>
      <c r="D71" s="187" t="s">
        <v>143</v>
      </c>
      <c r="E71" s="188"/>
      <c r="F71" s="188"/>
      <c r="G71" s="188"/>
      <c r="H71" s="188"/>
      <c r="I71" s="189">
        <f>Q170</f>
        <v>0</v>
      </c>
      <c r="J71" s="189">
        <f>R170</f>
        <v>0</v>
      </c>
      <c r="K71" s="189">
        <f>K170</f>
        <v>0</v>
      </c>
      <c r="L71" s="128"/>
      <c r="M71" s="19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150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150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15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148</v>
      </c>
      <c r="D78" s="41"/>
      <c r="E78" s="41"/>
      <c r="F78" s="41"/>
      <c r="G78" s="41"/>
      <c r="H78" s="41"/>
      <c r="I78" s="41"/>
      <c r="J78" s="41"/>
      <c r="K78" s="41"/>
      <c r="L78" s="41"/>
      <c r="M78" s="150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150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</v>
      </c>
      <c r="D80" s="41"/>
      <c r="E80" s="41"/>
      <c r="F80" s="41"/>
      <c r="G80" s="41"/>
      <c r="H80" s="41"/>
      <c r="I80" s="41"/>
      <c r="J80" s="41"/>
      <c r="K80" s="41"/>
      <c r="L80" s="41"/>
      <c r="M80" s="150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5" t="str">
        <f>E7</f>
        <v>Průmyslová zóna Ke Skrýšovu V. ETAPA</v>
      </c>
      <c r="F81" s="33"/>
      <c r="G81" s="33"/>
      <c r="H81" s="33"/>
      <c r="I81" s="41"/>
      <c r="J81" s="41"/>
      <c r="K81" s="41"/>
      <c r="L81" s="41"/>
      <c r="M81" s="15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122</v>
      </c>
      <c r="D82" s="23"/>
      <c r="E82" s="23"/>
      <c r="F82" s="23"/>
      <c r="G82" s="23"/>
      <c r="H82" s="23"/>
      <c r="I82" s="23"/>
      <c r="J82" s="23"/>
      <c r="K82" s="23"/>
      <c r="L82" s="23"/>
      <c r="M82" s="21"/>
    </row>
    <row r="83" s="2" customFormat="1" ht="16.5" customHeight="1">
      <c r="A83" s="39"/>
      <c r="B83" s="40"/>
      <c r="C83" s="41"/>
      <c r="D83" s="41"/>
      <c r="E83" s="175" t="s">
        <v>672</v>
      </c>
      <c r="F83" s="41"/>
      <c r="G83" s="41"/>
      <c r="H83" s="41"/>
      <c r="I83" s="41"/>
      <c r="J83" s="41"/>
      <c r="K83" s="41"/>
      <c r="L83" s="41"/>
      <c r="M83" s="15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124</v>
      </c>
      <c r="D84" s="41"/>
      <c r="E84" s="41"/>
      <c r="F84" s="41"/>
      <c r="G84" s="41"/>
      <c r="H84" s="41"/>
      <c r="I84" s="41"/>
      <c r="J84" s="41"/>
      <c r="K84" s="41"/>
      <c r="L84" s="41"/>
      <c r="M84" s="15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SO-03 - Kanalizace splašková, přípojky</v>
      </c>
      <c r="F85" s="41"/>
      <c r="G85" s="41"/>
      <c r="H85" s="41"/>
      <c r="I85" s="41"/>
      <c r="J85" s="41"/>
      <c r="K85" s="41"/>
      <c r="L85" s="41"/>
      <c r="M85" s="15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15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22</v>
      </c>
      <c r="D87" s="41"/>
      <c r="E87" s="41"/>
      <c r="F87" s="28" t="str">
        <f>F14</f>
        <v>Pelhřimov</v>
      </c>
      <c r="G87" s="41"/>
      <c r="H87" s="41"/>
      <c r="I87" s="33" t="s">
        <v>24</v>
      </c>
      <c r="J87" s="73" t="str">
        <f>IF(J14="","",J14)</f>
        <v>16. 12. 2022</v>
      </c>
      <c r="K87" s="41"/>
      <c r="L87" s="41"/>
      <c r="M87" s="15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15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26</v>
      </c>
      <c r="D89" s="41"/>
      <c r="E89" s="41"/>
      <c r="F89" s="28" t="str">
        <f>E17</f>
        <v xml:space="preserve"> </v>
      </c>
      <c r="G89" s="41"/>
      <c r="H89" s="41"/>
      <c r="I89" s="33" t="s">
        <v>32</v>
      </c>
      <c r="J89" s="37" t="str">
        <f>E23</f>
        <v xml:space="preserve"> </v>
      </c>
      <c r="K89" s="41"/>
      <c r="L89" s="41"/>
      <c r="M89" s="15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30</v>
      </c>
      <c r="D90" s="41"/>
      <c r="E90" s="41"/>
      <c r="F90" s="28" t="str">
        <f>IF(E20="","",E20)</f>
        <v>Vyplň údaj</v>
      </c>
      <c r="G90" s="41"/>
      <c r="H90" s="41"/>
      <c r="I90" s="33" t="s">
        <v>34</v>
      </c>
      <c r="J90" s="37" t="str">
        <f>E26</f>
        <v xml:space="preserve"> </v>
      </c>
      <c r="K90" s="41"/>
      <c r="L90" s="41"/>
      <c r="M90" s="15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15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91"/>
      <c r="B92" s="192"/>
      <c r="C92" s="193" t="s">
        <v>149</v>
      </c>
      <c r="D92" s="194" t="s">
        <v>58</v>
      </c>
      <c r="E92" s="194" t="s">
        <v>54</v>
      </c>
      <c r="F92" s="194" t="s">
        <v>55</v>
      </c>
      <c r="G92" s="194" t="s">
        <v>150</v>
      </c>
      <c r="H92" s="194" t="s">
        <v>151</v>
      </c>
      <c r="I92" s="194" t="s">
        <v>152</v>
      </c>
      <c r="J92" s="194" t="s">
        <v>153</v>
      </c>
      <c r="K92" s="194" t="s">
        <v>133</v>
      </c>
      <c r="L92" s="195" t="s">
        <v>154</v>
      </c>
      <c r="M92" s="196"/>
      <c r="N92" s="93" t="s">
        <v>20</v>
      </c>
      <c r="O92" s="94" t="s">
        <v>43</v>
      </c>
      <c r="P92" s="94" t="s">
        <v>155</v>
      </c>
      <c r="Q92" s="94" t="s">
        <v>156</v>
      </c>
      <c r="R92" s="94" t="s">
        <v>157</v>
      </c>
      <c r="S92" s="94" t="s">
        <v>158</v>
      </c>
      <c r="T92" s="94" t="s">
        <v>159</v>
      </c>
      <c r="U92" s="94" t="s">
        <v>160</v>
      </c>
      <c r="V92" s="94" t="s">
        <v>161</v>
      </c>
      <c r="W92" s="94" t="s">
        <v>162</v>
      </c>
      <c r="X92" s="95" t="s">
        <v>163</v>
      </c>
      <c r="Y92" s="191"/>
      <c r="Z92" s="191"/>
      <c r="AA92" s="191"/>
      <c r="AB92" s="191"/>
      <c r="AC92" s="191"/>
      <c r="AD92" s="191"/>
      <c r="AE92" s="191"/>
    </row>
    <row r="93" s="2" customFormat="1" ht="22.8" customHeight="1">
      <c r="A93" s="39"/>
      <c r="B93" s="40"/>
      <c r="C93" s="100" t="s">
        <v>164</v>
      </c>
      <c r="D93" s="41"/>
      <c r="E93" s="41"/>
      <c r="F93" s="41"/>
      <c r="G93" s="41"/>
      <c r="H93" s="41"/>
      <c r="I93" s="41"/>
      <c r="J93" s="41"/>
      <c r="K93" s="197">
        <f>BK93</f>
        <v>0</v>
      </c>
      <c r="L93" s="41"/>
      <c r="M93" s="45"/>
      <c r="N93" s="96"/>
      <c r="O93" s="198"/>
      <c r="P93" s="97"/>
      <c r="Q93" s="199">
        <f>Q94</f>
        <v>0</v>
      </c>
      <c r="R93" s="199">
        <f>R94</f>
        <v>0</v>
      </c>
      <c r="S93" s="97"/>
      <c r="T93" s="200">
        <f>T94</f>
        <v>0</v>
      </c>
      <c r="U93" s="97"/>
      <c r="V93" s="200">
        <f>V94</f>
        <v>58.653488319999994</v>
      </c>
      <c r="W93" s="97"/>
      <c r="X93" s="201">
        <f>X94</f>
        <v>0</v>
      </c>
      <c r="Y93" s="39"/>
      <c r="Z93" s="39"/>
      <c r="AA93" s="39"/>
      <c r="AB93" s="39"/>
      <c r="AC93" s="39"/>
      <c r="AD93" s="39"/>
      <c r="AE93" s="39"/>
      <c r="AT93" s="18" t="s">
        <v>74</v>
      </c>
      <c r="AU93" s="18" t="s">
        <v>134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74</v>
      </c>
      <c r="E94" s="206" t="s">
        <v>165</v>
      </c>
      <c r="F94" s="206" t="s">
        <v>166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Q95+Q134+Q137+Q146+Q170</f>
        <v>0</v>
      </c>
      <c r="R94" s="212">
        <f>R95+R134+R137+R146+R170</f>
        <v>0</v>
      </c>
      <c r="S94" s="211"/>
      <c r="T94" s="213">
        <f>T95+T134+T137+T146+T170</f>
        <v>0</v>
      </c>
      <c r="U94" s="211"/>
      <c r="V94" s="213">
        <f>V95+V134+V137+V146+V170</f>
        <v>58.653488319999994</v>
      </c>
      <c r="W94" s="211"/>
      <c r="X94" s="214">
        <f>X95+X134+X137+X146+X170</f>
        <v>0</v>
      </c>
      <c r="Y94" s="12"/>
      <c r="Z94" s="12"/>
      <c r="AA94" s="12"/>
      <c r="AB94" s="12"/>
      <c r="AC94" s="12"/>
      <c r="AD94" s="12"/>
      <c r="AE94" s="12"/>
      <c r="AR94" s="215" t="s">
        <v>82</v>
      </c>
      <c r="AT94" s="216" t="s">
        <v>74</v>
      </c>
      <c r="AU94" s="216" t="s">
        <v>75</v>
      </c>
      <c r="AY94" s="215" t="s">
        <v>167</v>
      </c>
      <c r="BK94" s="217">
        <f>BK95+BK134+BK137+BK146+BK170</f>
        <v>0</v>
      </c>
    </row>
    <row r="95" s="12" customFormat="1" ht="22.8" customHeight="1">
      <c r="A95" s="12"/>
      <c r="B95" s="203"/>
      <c r="C95" s="204"/>
      <c r="D95" s="205" t="s">
        <v>74</v>
      </c>
      <c r="E95" s="218" t="s">
        <v>82</v>
      </c>
      <c r="F95" s="218" t="s">
        <v>168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SUM(Q96:Q133)</f>
        <v>0</v>
      </c>
      <c r="R95" s="212">
        <f>SUM(R96:R133)</f>
        <v>0</v>
      </c>
      <c r="S95" s="211"/>
      <c r="T95" s="213">
        <f>SUM(T96:T133)</f>
        <v>0</v>
      </c>
      <c r="U95" s="211"/>
      <c r="V95" s="213">
        <f>SUM(V96:V133)</f>
        <v>37.620948900000002</v>
      </c>
      <c r="W95" s="211"/>
      <c r="X95" s="214">
        <f>SUM(X96:X133)</f>
        <v>0</v>
      </c>
      <c r="Y95" s="12"/>
      <c r="Z95" s="12"/>
      <c r="AA95" s="12"/>
      <c r="AB95" s="12"/>
      <c r="AC95" s="12"/>
      <c r="AD95" s="12"/>
      <c r="AE95" s="12"/>
      <c r="AR95" s="215" t="s">
        <v>82</v>
      </c>
      <c r="AT95" s="216" t="s">
        <v>74</v>
      </c>
      <c r="AU95" s="216" t="s">
        <v>82</v>
      </c>
      <c r="AY95" s="215" t="s">
        <v>167</v>
      </c>
      <c r="BK95" s="217">
        <f>SUM(BK96:BK133)</f>
        <v>0</v>
      </c>
    </row>
    <row r="96" s="2" customFormat="1" ht="24.15" customHeight="1">
      <c r="A96" s="39"/>
      <c r="B96" s="40"/>
      <c r="C96" s="220" t="s">
        <v>82</v>
      </c>
      <c r="D96" s="220" t="s">
        <v>169</v>
      </c>
      <c r="E96" s="221" t="s">
        <v>848</v>
      </c>
      <c r="F96" s="222" t="s">
        <v>849</v>
      </c>
      <c r="G96" s="223" t="s">
        <v>190</v>
      </c>
      <c r="H96" s="224">
        <v>5.7599999999999998</v>
      </c>
      <c r="I96" s="225"/>
      <c r="J96" s="225"/>
      <c r="K96" s="226">
        <f>ROUND(P96*H96,2)</f>
        <v>0</v>
      </c>
      <c r="L96" s="222" t="s">
        <v>20</v>
      </c>
      <c r="M96" s="45"/>
      <c r="N96" s="227" t="s">
        <v>20</v>
      </c>
      <c r="O96" s="228" t="s">
        <v>44</v>
      </c>
      <c r="P96" s="229">
        <f>I96+J96</f>
        <v>0</v>
      </c>
      <c r="Q96" s="229">
        <f>ROUND(I96*H96,2)</f>
        <v>0</v>
      </c>
      <c r="R96" s="229">
        <f>ROUND(J96*H96,2)</f>
        <v>0</v>
      </c>
      <c r="S96" s="85"/>
      <c r="T96" s="230">
        <f>S96*H96</f>
        <v>0</v>
      </c>
      <c r="U96" s="230">
        <v>0</v>
      </c>
      <c r="V96" s="230">
        <f>U96*H96</f>
        <v>0</v>
      </c>
      <c r="W96" s="230">
        <v>0</v>
      </c>
      <c r="X96" s="231">
        <f>W96*H96</f>
        <v>0</v>
      </c>
      <c r="Y96" s="39"/>
      <c r="Z96" s="39"/>
      <c r="AA96" s="39"/>
      <c r="AB96" s="39"/>
      <c r="AC96" s="39"/>
      <c r="AD96" s="39"/>
      <c r="AE96" s="39"/>
      <c r="AR96" s="232" t="s">
        <v>174</v>
      </c>
      <c r="AT96" s="232" t="s">
        <v>169</v>
      </c>
      <c r="AU96" s="232" t="s">
        <v>88</v>
      </c>
      <c r="AY96" s="18" t="s">
        <v>167</v>
      </c>
      <c r="BE96" s="233">
        <f>IF(O96="základní",K96,0)</f>
        <v>0</v>
      </c>
      <c r="BF96" s="233">
        <f>IF(O96="snížená",K96,0)</f>
        <v>0</v>
      </c>
      <c r="BG96" s="233">
        <f>IF(O96="zákl. přenesená",K96,0)</f>
        <v>0</v>
      </c>
      <c r="BH96" s="233">
        <f>IF(O96="sníž. přenesená",K96,0)</f>
        <v>0</v>
      </c>
      <c r="BI96" s="233">
        <f>IF(O96="nulová",K96,0)</f>
        <v>0</v>
      </c>
      <c r="BJ96" s="18" t="s">
        <v>82</v>
      </c>
      <c r="BK96" s="233">
        <f>ROUND(P96*H96,2)</f>
        <v>0</v>
      </c>
      <c r="BL96" s="18" t="s">
        <v>174</v>
      </c>
      <c r="BM96" s="232" t="s">
        <v>850</v>
      </c>
    </row>
    <row r="97" s="13" customFormat="1">
      <c r="A97" s="13"/>
      <c r="B97" s="239"/>
      <c r="C97" s="240"/>
      <c r="D97" s="241" t="s">
        <v>178</v>
      </c>
      <c r="E97" s="242" t="s">
        <v>20</v>
      </c>
      <c r="F97" s="243" t="s">
        <v>851</v>
      </c>
      <c r="G97" s="240"/>
      <c r="H97" s="244">
        <v>14.4</v>
      </c>
      <c r="I97" s="245"/>
      <c r="J97" s="245"/>
      <c r="K97" s="240"/>
      <c r="L97" s="240"/>
      <c r="M97" s="246"/>
      <c r="N97" s="247"/>
      <c r="O97" s="248"/>
      <c r="P97" s="248"/>
      <c r="Q97" s="248"/>
      <c r="R97" s="248"/>
      <c r="S97" s="248"/>
      <c r="T97" s="248"/>
      <c r="U97" s="248"/>
      <c r="V97" s="248"/>
      <c r="W97" s="248"/>
      <c r="X97" s="249"/>
      <c r="Y97" s="13"/>
      <c r="Z97" s="13"/>
      <c r="AA97" s="13"/>
      <c r="AB97" s="13"/>
      <c r="AC97" s="13"/>
      <c r="AD97" s="13"/>
      <c r="AE97" s="13"/>
      <c r="AT97" s="250" t="s">
        <v>178</v>
      </c>
      <c r="AU97" s="250" t="s">
        <v>88</v>
      </c>
      <c r="AV97" s="13" t="s">
        <v>88</v>
      </c>
      <c r="AW97" s="13" t="s">
        <v>5</v>
      </c>
      <c r="AX97" s="13" t="s">
        <v>75</v>
      </c>
      <c r="AY97" s="250" t="s">
        <v>167</v>
      </c>
    </row>
    <row r="98" s="13" customFormat="1">
      <c r="A98" s="13"/>
      <c r="B98" s="239"/>
      <c r="C98" s="240"/>
      <c r="D98" s="241" t="s">
        <v>178</v>
      </c>
      <c r="E98" s="242" t="s">
        <v>20</v>
      </c>
      <c r="F98" s="243" t="s">
        <v>852</v>
      </c>
      <c r="G98" s="240"/>
      <c r="H98" s="244">
        <v>5.7599999999999998</v>
      </c>
      <c r="I98" s="245"/>
      <c r="J98" s="245"/>
      <c r="K98" s="240"/>
      <c r="L98" s="240"/>
      <c r="M98" s="246"/>
      <c r="N98" s="247"/>
      <c r="O98" s="248"/>
      <c r="P98" s="248"/>
      <c r="Q98" s="248"/>
      <c r="R98" s="248"/>
      <c r="S98" s="248"/>
      <c r="T98" s="248"/>
      <c r="U98" s="248"/>
      <c r="V98" s="248"/>
      <c r="W98" s="248"/>
      <c r="X98" s="249"/>
      <c r="Y98" s="13"/>
      <c r="Z98" s="13"/>
      <c r="AA98" s="13"/>
      <c r="AB98" s="13"/>
      <c r="AC98" s="13"/>
      <c r="AD98" s="13"/>
      <c r="AE98" s="13"/>
      <c r="AT98" s="250" t="s">
        <v>178</v>
      </c>
      <c r="AU98" s="250" t="s">
        <v>88</v>
      </c>
      <c r="AV98" s="13" t="s">
        <v>88</v>
      </c>
      <c r="AW98" s="13" t="s">
        <v>5</v>
      </c>
      <c r="AX98" s="13" t="s">
        <v>82</v>
      </c>
      <c r="AY98" s="250" t="s">
        <v>167</v>
      </c>
    </row>
    <row r="99" s="2" customFormat="1" ht="24.15" customHeight="1">
      <c r="A99" s="39"/>
      <c r="B99" s="40"/>
      <c r="C99" s="220" t="s">
        <v>88</v>
      </c>
      <c r="D99" s="220" t="s">
        <v>169</v>
      </c>
      <c r="E99" s="221" t="s">
        <v>853</v>
      </c>
      <c r="F99" s="222" t="s">
        <v>854</v>
      </c>
      <c r="G99" s="223" t="s">
        <v>190</v>
      </c>
      <c r="H99" s="224">
        <v>100.569</v>
      </c>
      <c r="I99" s="225"/>
      <c r="J99" s="225"/>
      <c r="K99" s="226">
        <f>ROUND(P99*H99,2)</f>
        <v>0</v>
      </c>
      <c r="L99" s="222" t="s">
        <v>20</v>
      </c>
      <c r="M99" s="45"/>
      <c r="N99" s="227" t="s">
        <v>20</v>
      </c>
      <c r="O99" s="228" t="s">
        <v>44</v>
      </c>
      <c r="P99" s="229">
        <f>I99+J99</f>
        <v>0</v>
      </c>
      <c r="Q99" s="229">
        <f>ROUND(I99*H99,2)</f>
        <v>0</v>
      </c>
      <c r="R99" s="229">
        <f>ROUND(J99*H99,2)</f>
        <v>0</v>
      </c>
      <c r="S99" s="85"/>
      <c r="T99" s="230">
        <f>S99*H99</f>
        <v>0</v>
      </c>
      <c r="U99" s="230">
        <v>0</v>
      </c>
      <c r="V99" s="230">
        <f>U99*H99</f>
        <v>0</v>
      </c>
      <c r="W99" s="230">
        <v>0</v>
      </c>
      <c r="X99" s="231">
        <f>W99*H99</f>
        <v>0</v>
      </c>
      <c r="Y99" s="39"/>
      <c r="Z99" s="39"/>
      <c r="AA99" s="39"/>
      <c r="AB99" s="39"/>
      <c r="AC99" s="39"/>
      <c r="AD99" s="39"/>
      <c r="AE99" s="39"/>
      <c r="AR99" s="232" t="s">
        <v>174</v>
      </c>
      <c r="AT99" s="232" t="s">
        <v>169</v>
      </c>
      <c r="AU99" s="232" t="s">
        <v>88</v>
      </c>
      <c r="AY99" s="18" t="s">
        <v>167</v>
      </c>
      <c r="BE99" s="233">
        <f>IF(O99="základní",K99,0)</f>
        <v>0</v>
      </c>
      <c r="BF99" s="233">
        <f>IF(O99="snížená",K99,0)</f>
        <v>0</v>
      </c>
      <c r="BG99" s="233">
        <f>IF(O99="zákl. přenesená",K99,0)</f>
        <v>0</v>
      </c>
      <c r="BH99" s="233">
        <f>IF(O99="sníž. přenesená",K99,0)</f>
        <v>0</v>
      </c>
      <c r="BI99" s="233">
        <f>IF(O99="nulová",K99,0)</f>
        <v>0</v>
      </c>
      <c r="BJ99" s="18" t="s">
        <v>82</v>
      </c>
      <c r="BK99" s="233">
        <f>ROUND(P99*H99,2)</f>
        <v>0</v>
      </c>
      <c r="BL99" s="18" t="s">
        <v>174</v>
      </c>
      <c r="BM99" s="232" t="s">
        <v>855</v>
      </c>
    </row>
    <row r="100" s="13" customFormat="1">
      <c r="A100" s="13"/>
      <c r="B100" s="239"/>
      <c r="C100" s="240"/>
      <c r="D100" s="241" t="s">
        <v>178</v>
      </c>
      <c r="E100" s="242" t="s">
        <v>20</v>
      </c>
      <c r="F100" s="243" t="s">
        <v>856</v>
      </c>
      <c r="G100" s="240"/>
      <c r="H100" s="244">
        <v>147.41999999999999</v>
      </c>
      <c r="I100" s="245"/>
      <c r="J100" s="245"/>
      <c r="K100" s="240"/>
      <c r="L100" s="240"/>
      <c r="M100" s="246"/>
      <c r="N100" s="247"/>
      <c r="O100" s="248"/>
      <c r="P100" s="248"/>
      <c r="Q100" s="248"/>
      <c r="R100" s="248"/>
      <c r="S100" s="248"/>
      <c r="T100" s="248"/>
      <c r="U100" s="248"/>
      <c r="V100" s="248"/>
      <c r="W100" s="248"/>
      <c r="X100" s="249"/>
      <c r="Y100" s="13"/>
      <c r="Z100" s="13"/>
      <c r="AA100" s="13"/>
      <c r="AB100" s="13"/>
      <c r="AC100" s="13"/>
      <c r="AD100" s="13"/>
      <c r="AE100" s="13"/>
      <c r="AT100" s="250" t="s">
        <v>178</v>
      </c>
      <c r="AU100" s="250" t="s">
        <v>88</v>
      </c>
      <c r="AV100" s="13" t="s">
        <v>88</v>
      </c>
      <c r="AW100" s="13" t="s">
        <v>5</v>
      </c>
      <c r="AX100" s="13" t="s">
        <v>75</v>
      </c>
      <c r="AY100" s="250" t="s">
        <v>167</v>
      </c>
    </row>
    <row r="101" s="13" customFormat="1">
      <c r="A101" s="13"/>
      <c r="B101" s="239"/>
      <c r="C101" s="240"/>
      <c r="D101" s="241" t="s">
        <v>178</v>
      </c>
      <c r="E101" s="242" t="s">
        <v>20</v>
      </c>
      <c r="F101" s="243" t="s">
        <v>857</v>
      </c>
      <c r="G101" s="240"/>
      <c r="H101" s="244">
        <v>104.003</v>
      </c>
      <c r="I101" s="245"/>
      <c r="J101" s="245"/>
      <c r="K101" s="240"/>
      <c r="L101" s="240"/>
      <c r="M101" s="246"/>
      <c r="N101" s="247"/>
      <c r="O101" s="248"/>
      <c r="P101" s="248"/>
      <c r="Q101" s="248"/>
      <c r="R101" s="248"/>
      <c r="S101" s="248"/>
      <c r="T101" s="248"/>
      <c r="U101" s="248"/>
      <c r="V101" s="248"/>
      <c r="W101" s="248"/>
      <c r="X101" s="249"/>
      <c r="Y101" s="13"/>
      <c r="Z101" s="13"/>
      <c r="AA101" s="13"/>
      <c r="AB101" s="13"/>
      <c r="AC101" s="13"/>
      <c r="AD101" s="13"/>
      <c r="AE101" s="13"/>
      <c r="AT101" s="250" t="s">
        <v>178</v>
      </c>
      <c r="AU101" s="250" t="s">
        <v>88</v>
      </c>
      <c r="AV101" s="13" t="s">
        <v>88</v>
      </c>
      <c r="AW101" s="13" t="s">
        <v>5</v>
      </c>
      <c r="AX101" s="13" t="s">
        <v>75</v>
      </c>
      <c r="AY101" s="250" t="s">
        <v>167</v>
      </c>
    </row>
    <row r="102" s="15" customFormat="1">
      <c r="A102" s="15"/>
      <c r="B102" s="261"/>
      <c r="C102" s="262"/>
      <c r="D102" s="241" t="s">
        <v>178</v>
      </c>
      <c r="E102" s="263" t="s">
        <v>20</v>
      </c>
      <c r="F102" s="264" t="s">
        <v>239</v>
      </c>
      <c r="G102" s="262"/>
      <c r="H102" s="265">
        <v>251.423</v>
      </c>
      <c r="I102" s="266"/>
      <c r="J102" s="266"/>
      <c r="K102" s="262"/>
      <c r="L102" s="262"/>
      <c r="M102" s="267"/>
      <c r="N102" s="268"/>
      <c r="O102" s="269"/>
      <c r="P102" s="269"/>
      <c r="Q102" s="269"/>
      <c r="R102" s="269"/>
      <c r="S102" s="269"/>
      <c r="T102" s="269"/>
      <c r="U102" s="269"/>
      <c r="V102" s="269"/>
      <c r="W102" s="269"/>
      <c r="X102" s="270"/>
      <c r="Y102" s="15"/>
      <c r="Z102" s="15"/>
      <c r="AA102" s="15"/>
      <c r="AB102" s="15"/>
      <c r="AC102" s="15"/>
      <c r="AD102" s="15"/>
      <c r="AE102" s="15"/>
      <c r="AT102" s="271" t="s">
        <v>178</v>
      </c>
      <c r="AU102" s="271" t="s">
        <v>88</v>
      </c>
      <c r="AV102" s="15" t="s">
        <v>174</v>
      </c>
      <c r="AW102" s="15" t="s">
        <v>5</v>
      </c>
      <c r="AX102" s="15" t="s">
        <v>75</v>
      </c>
      <c r="AY102" s="271" t="s">
        <v>167</v>
      </c>
    </row>
    <row r="103" s="13" customFormat="1">
      <c r="A103" s="13"/>
      <c r="B103" s="239"/>
      <c r="C103" s="240"/>
      <c r="D103" s="241" t="s">
        <v>178</v>
      </c>
      <c r="E103" s="242" t="s">
        <v>20</v>
      </c>
      <c r="F103" s="243" t="s">
        <v>858</v>
      </c>
      <c r="G103" s="240"/>
      <c r="H103" s="244">
        <v>100.569</v>
      </c>
      <c r="I103" s="245"/>
      <c r="J103" s="245"/>
      <c r="K103" s="240"/>
      <c r="L103" s="240"/>
      <c r="M103" s="246"/>
      <c r="N103" s="247"/>
      <c r="O103" s="248"/>
      <c r="P103" s="248"/>
      <c r="Q103" s="248"/>
      <c r="R103" s="248"/>
      <c r="S103" s="248"/>
      <c r="T103" s="248"/>
      <c r="U103" s="248"/>
      <c r="V103" s="248"/>
      <c r="W103" s="248"/>
      <c r="X103" s="249"/>
      <c r="Y103" s="13"/>
      <c r="Z103" s="13"/>
      <c r="AA103" s="13"/>
      <c r="AB103" s="13"/>
      <c r="AC103" s="13"/>
      <c r="AD103" s="13"/>
      <c r="AE103" s="13"/>
      <c r="AT103" s="250" t="s">
        <v>178</v>
      </c>
      <c r="AU103" s="250" t="s">
        <v>88</v>
      </c>
      <c r="AV103" s="13" t="s">
        <v>88</v>
      </c>
      <c r="AW103" s="13" t="s">
        <v>5</v>
      </c>
      <c r="AX103" s="13" t="s">
        <v>82</v>
      </c>
      <c r="AY103" s="250" t="s">
        <v>167</v>
      </c>
    </row>
    <row r="104" s="2" customFormat="1" ht="24.15" customHeight="1">
      <c r="A104" s="39"/>
      <c r="B104" s="40"/>
      <c r="C104" s="220" t="s">
        <v>107</v>
      </c>
      <c r="D104" s="220" t="s">
        <v>169</v>
      </c>
      <c r="E104" s="221" t="s">
        <v>859</v>
      </c>
      <c r="F104" s="222" t="s">
        <v>860</v>
      </c>
      <c r="G104" s="223" t="s">
        <v>190</v>
      </c>
      <c r="H104" s="224">
        <v>4.3200000000000003</v>
      </c>
      <c r="I104" s="225"/>
      <c r="J104" s="225"/>
      <c r="K104" s="226">
        <f>ROUND(P104*H104,2)</f>
        <v>0</v>
      </c>
      <c r="L104" s="222" t="s">
        <v>20</v>
      </c>
      <c r="M104" s="45"/>
      <c r="N104" s="227" t="s">
        <v>20</v>
      </c>
      <c r="O104" s="228" t="s">
        <v>44</v>
      </c>
      <c r="P104" s="229">
        <f>I104+J104</f>
        <v>0</v>
      </c>
      <c r="Q104" s="229">
        <f>ROUND(I104*H104,2)</f>
        <v>0</v>
      </c>
      <c r="R104" s="229">
        <f>ROUND(J104*H104,2)</f>
        <v>0</v>
      </c>
      <c r="S104" s="85"/>
      <c r="T104" s="230">
        <f>S104*H104</f>
        <v>0</v>
      </c>
      <c r="U104" s="230">
        <v>0</v>
      </c>
      <c r="V104" s="230">
        <f>U104*H104</f>
        <v>0</v>
      </c>
      <c r="W104" s="230">
        <v>0</v>
      </c>
      <c r="X104" s="231">
        <f>W104*H104</f>
        <v>0</v>
      </c>
      <c r="Y104" s="39"/>
      <c r="Z104" s="39"/>
      <c r="AA104" s="39"/>
      <c r="AB104" s="39"/>
      <c r="AC104" s="39"/>
      <c r="AD104" s="39"/>
      <c r="AE104" s="39"/>
      <c r="AR104" s="232" t="s">
        <v>174</v>
      </c>
      <c r="AT104" s="232" t="s">
        <v>169</v>
      </c>
      <c r="AU104" s="232" t="s">
        <v>88</v>
      </c>
      <c r="AY104" s="18" t="s">
        <v>167</v>
      </c>
      <c r="BE104" s="233">
        <f>IF(O104="základní",K104,0)</f>
        <v>0</v>
      </c>
      <c r="BF104" s="233">
        <f>IF(O104="snížená",K104,0)</f>
        <v>0</v>
      </c>
      <c r="BG104" s="233">
        <f>IF(O104="zákl. přenesená",K104,0)</f>
        <v>0</v>
      </c>
      <c r="BH104" s="233">
        <f>IF(O104="sníž. přenesená",K104,0)</f>
        <v>0</v>
      </c>
      <c r="BI104" s="233">
        <f>IF(O104="nulová",K104,0)</f>
        <v>0</v>
      </c>
      <c r="BJ104" s="18" t="s">
        <v>82</v>
      </c>
      <c r="BK104" s="233">
        <f>ROUND(P104*H104,2)</f>
        <v>0</v>
      </c>
      <c r="BL104" s="18" t="s">
        <v>174</v>
      </c>
      <c r="BM104" s="232" t="s">
        <v>861</v>
      </c>
    </row>
    <row r="105" s="13" customFormat="1">
      <c r="A105" s="13"/>
      <c r="B105" s="239"/>
      <c r="C105" s="240"/>
      <c r="D105" s="241" t="s">
        <v>178</v>
      </c>
      <c r="E105" s="242" t="s">
        <v>20</v>
      </c>
      <c r="F105" s="243" t="s">
        <v>862</v>
      </c>
      <c r="G105" s="240"/>
      <c r="H105" s="244">
        <v>4.3200000000000003</v>
      </c>
      <c r="I105" s="245"/>
      <c r="J105" s="245"/>
      <c r="K105" s="240"/>
      <c r="L105" s="240"/>
      <c r="M105" s="246"/>
      <c r="N105" s="247"/>
      <c r="O105" s="248"/>
      <c r="P105" s="248"/>
      <c r="Q105" s="248"/>
      <c r="R105" s="248"/>
      <c r="S105" s="248"/>
      <c r="T105" s="248"/>
      <c r="U105" s="248"/>
      <c r="V105" s="248"/>
      <c r="W105" s="248"/>
      <c r="X105" s="249"/>
      <c r="Y105" s="13"/>
      <c r="Z105" s="13"/>
      <c r="AA105" s="13"/>
      <c r="AB105" s="13"/>
      <c r="AC105" s="13"/>
      <c r="AD105" s="13"/>
      <c r="AE105" s="13"/>
      <c r="AT105" s="250" t="s">
        <v>178</v>
      </c>
      <c r="AU105" s="250" t="s">
        <v>88</v>
      </c>
      <c r="AV105" s="13" t="s">
        <v>88</v>
      </c>
      <c r="AW105" s="13" t="s">
        <v>5</v>
      </c>
      <c r="AX105" s="13" t="s">
        <v>82</v>
      </c>
      <c r="AY105" s="250" t="s">
        <v>167</v>
      </c>
    </row>
    <row r="106" s="2" customFormat="1" ht="24.15" customHeight="1">
      <c r="A106" s="39"/>
      <c r="B106" s="40"/>
      <c r="C106" s="220" t="s">
        <v>174</v>
      </c>
      <c r="D106" s="220" t="s">
        <v>169</v>
      </c>
      <c r="E106" s="221" t="s">
        <v>863</v>
      </c>
      <c r="F106" s="222" t="s">
        <v>864</v>
      </c>
      <c r="G106" s="223" t="s">
        <v>190</v>
      </c>
      <c r="H106" s="224">
        <v>75.427000000000007</v>
      </c>
      <c r="I106" s="225"/>
      <c r="J106" s="225"/>
      <c r="K106" s="226">
        <f>ROUND(P106*H106,2)</f>
        <v>0</v>
      </c>
      <c r="L106" s="222" t="s">
        <v>20</v>
      </c>
      <c r="M106" s="45"/>
      <c r="N106" s="227" t="s">
        <v>20</v>
      </c>
      <c r="O106" s="228" t="s">
        <v>44</v>
      </c>
      <c r="P106" s="229">
        <f>I106+J106</f>
        <v>0</v>
      </c>
      <c r="Q106" s="229">
        <f>ROUND(I106*H106,2)</f>
        <v>0</v>
      </c>
      <c r="R106" s="229">
        <f>ROUND(J106*H106,2)</f>
        <v>0</v>
      </c>
      <c r="S106" s="85"/>
      <c r="T106" s="230">
        <f>S106*H106</f>
        <v>0</v>
      </c>
      <c r="U106" s="230">
        <v>0</v>
      </c>
      <c r="V106" s="230">
        <f>U106*H106</f>
        <v>0</v>
      </c>
      <c r="W106" s="230">
        <v>0</v>
      </c>
      <c r="X106" s="231">
        <f>W106*H106</f>
        <v>0</v>
      </c>
      <c r="Y106" s="39"/>
      <c r="Z106" s="39"/>
      <c r="AA106" s="39"/>
      <c r="AB106" s="39"/>
      <c r="AC106" s="39"/>
      <c r="AD106" s="39"/>
      <c r="AE106" s="39"/>
      <c r="AR106" s="232" t="s">
        <v>174</v>
      </c>
      <c r="AT106" s="232" t="s">
        <v>169</v>
      </c>
      <c r="AU106" s="232" t="s">
        <v>88</v>
      </c>
      <c r="AY106" s="18" t="s">
        <v>167</v>
      </c>
      <c r="BE106" s="233">
        <f>IF(O106="základní",K106,0)</f>
        <v>0</v>
      </c>
      <c r="BF106" s="233">
        <f>IF(O106="snížená",K106,0)</f>
        <v>0</v>
      </c>
      <c r="BG106" s="233">
        <f>IF(O106="zákl. přenesená",K106,0)</f>
        <v>0</v>
      </c>
      <c r="BH106" s="233">
        <f>IF(O106="sníž. přenesená",K106,0)</f>
        <v>0</v>
      </c>
      <c r="BI106" s="233">
        <f>IF(O106="nulová",K106,0)</f>
        <v>0</v>
      </c>
      <c r="BJ106" s="18" t="s">
        <v>82</v>
      </c>
      <c r="BK106" s="233">
        <f>ROUND(P106*H106,2)</f>
        <v>0</v>
      </c>
      <c r="BL106" s="18" t="s">
        <v>174</v>
      </c>
      <c r="BM106" s="232" t="s">
        <v>865</v>
      </c>
    </row>
    <row r="107" s="13" customFormat="1">
      <c r="A107" s="13"/>
      <c r="B107" s="239"/>
      <c r="C107" s="240"/>
      <c r="D107" s="241" t="s">
        <v>178</v>
      </c>
      <c r="E107" s="242" t="s">
        <v>20</v>
      </c>
      <c r="F107" s="243" t="s">
        <v>866</v>
      </c>
      <c r="G107" s="240"/>
      <c r="H107" s="244">
        <v>75.427000000000007</v>
      </c>
      <c r="I107" s="245"/>
      <c r="J107" s="245"/>
      <c r="K107" s="240"/>
      <c r="L107" s="240"/>
      <c r="M107" s="246"/>
      <c r="N107" s="247"/>
      <c r="O107" s="248"/>
      <c r="P107" s="248"/>
      <c r="Q107" s="248"/>
      <c r="R107" s="248"/>
      <c r="S107" s="248"/>
      <c r="T107" s="248"/>
      <c r="U107" s="248"/>
      <c r="V107" s="248"/>
      <c r="W107" s="248"/>
      <c r="X107" s="249"/>
      <c r="Y107" s="13"/>
      <c r="Z107" s="13"/>
      <c r="AA107" s="13"/>
      <c r="AB107" s="13"/>
      <c r="AC107" s="13"/>
      <c r="AD107" s="13"/>
      <c r="AE107" s="13"/>
      <c r="AT107" s="250" t="s">
        <v>178</v>
      </c>
      <c r="AU107" s="250" t="s">
        <v>88</v>
      </c>
      <c r="AV107" s="13" t="s">
        <v>88</v>
      </c>
      <c r="AW107" s="13" t="s">
        <v>5</v>
      </c>
      <c r="AX107" s="13" t="s">
        <v>82</v>
      </c>
      <c r="AY107" s="250" t="s">
        <v>167</v>
      </c>
    </row>
    <row r="108" s="2" customFormat="1" ht="24.15" customHeight="1">
      <c r="A108" s="39"/>
      <c r="B108" s="40"/>
      <c r="C108" s="220" t="s">
        <v>201</v>
      </c>
      <c r="D108" s="220" t="s">
        <v>169</v>
      </c>
      <c r="E108" s="221" t="s">
        <v>867</v>
      </c>
      <c r="F108" s="222" t="s">
        <v>868</v>
      </c>
      <c r="G108" s="223" t="s">
        <v>190</v>
      </c>
      <c r="H108" s="224">
        <v>4.3200000000000003</v>
      </c>
      <c r="I108" s="225"/>
      <c r="J108" s="225"/>
      <c r="K108" s="226">
        <f>ROUND(P108*H108,2)</f>
        <v>0</v>
      </c>
      <c r="L108" s="222" t="s">
        <v>20</v>
      </c>
      <c r="M108" s="45"/>
      <c r="N108" s="227" t="s">
        <v>20</v>
      </c>
      <c r="O108" s="228" t="s">
        <v>44</v>
      </c>
      <c r="P108" s="229">
        <f>I108+J108</f>
        <v>0</v>
      </c>
      <c r="Q108" s="229">
        <f>ROUND(I108*H108,2)</f>
        <v>0</v>
      </c>
      <c r="R108" s="229">
        <f>ROUND(J108*H108,2)</f>
        <v>0</v>
      </c>
      <c r="S108" s="85"/>
      <c r="T108" s="230">
        <f>S108*H108</f>
        <v>0</v>
      </c>
      <c r="U108" s="230">
        <v>0</v>
      </c>
      <c r="V108" s="230">
        <f>U108*H108</f>
        <v>0</v>
      </c>
      <c r="W108" s="230">
        <v>0</v>
      </c>
      <c r="X108" s="231">
        <f>W108*H108</f>
        <v>0</v>
      </c>
      <c r="Y108" s="39"/>
      <c r="Z108" s="39"/>
      <c r="AA108" s="39"/>
      <c r="AB108" s="39"/>
      <c r="AC108" s="39"/>
      <c r="AD108" s="39"/>
      <c r="AE108" s="39"/>
      <c r="AR108" s="232" t="s">
        <v>174</v>
      </c>
      <c r="AT108" s="232" t="s">
        <v>169</v>
      </c>
      <c r="AU108" s="232" t="s">
        <v>88</v>
      </c>
      <c r="AY108" s="18" t="s">
        <v>167</v>
      </c>
      <c r="BE108" s="233">
        <f>IF(O108="základní",K108,0)</f>
        <v>0</v>
      </c>
      <c r="BF108" s="233">
        <f>IF(O108="snížená",K108,0)</f>
        <v>0</v>
      </c>
      <c r="BG108" s="233">
        <f>IF(O108="zákl. přenesená",K108,0)</f>
        <v>0</v>
      </c>
      <c r="BH108" s="233">
        <f>IF(O108="sníž. přenesená",K108,0)</f>
        <v>0</v>
      </c>
      <c r="BI108" s="233">
        <f>IF(O108="nulová",K108,0)</f>
        <v>0</v>
      </c>
      <c r="BJ108" s="18" t="s">
        <v>82</v>
      </c>
      <c r="BK108" s="233">
        <f>ROUND(P108*H108,2)</f>
        <v>0</v>
      </c>
      <c r="BL108" s="18" t="s">
        <v>174</v>
      </c>
      <c r="BM108" s="232" t="s">
        <v>869</v>
      </c>
    </row>
    <row r="109" s="13" customFormat="1">
      <c r="A109" s="13"/>
      <c r="B109" s="239"/>
      <c r="C109" s="240"/>
      <c r="D109" s="241" t="s">
        <v>178</v>
      </c>
      <c r="E109" s="242" t="s">
        <v>20</v>
      </c>
      <c r="F109" s="243" t="s">
        <v>862</v>
      </c>
      <c r="G109" s="240"/>
      <c r="H109" s="244">
        <v>4.3200000000000003</v>
      </c>
      <c r="I109" s="245"/>
      <c r="J109" s="245"/>
      <c r="K109" s="240"/>
      <c r="L109" s="240"/>
      <c r="M109" s="246"/>
      <c r="N109" s="247"/>
      <c r="O109" s="248"/>
      <c r="P109" s="248"/>
      <c r="Q109" s="248"/>
      <c r="R109" s="248"/>
      <c r="S109" s="248"/>
      <c r="T109" s="248"/>
      <c r="U109" s="248"/>
      <c r="V109" s="248"/>
      <c r="W109" s="248"/>
      <c r="X109" s="249"/>
      <c r="Y109" s="13"/>
      <c r="Z109" s="13"/>
      <c r="AA109" s="13"/>
      <c r="AB109" s="13"/>
      <c r="AC109" s="13"/>
      <c r="AD109" s="13"/>
      <c r="AE109" s="13"/>
      <c r="AT109" s="250" t="s">
        <v>178</v>
      </c>
      <c r="AU109" s="250" t="s">
        <v>88</v>
      </c>
      <c r="AV109" s="13" t="s">
        <v>88</v>
      </c>
      <c r="AW109" s="13" t="s">
        <v>5</v>
      </c>
      <c r="AX109" s="13" t="s">
        <v>82</v>
      </c>
      <c r="AY109" s="250" t="s">
        <v>167</v>
      </c>
    </row>
    <row r="110" s="2" customFormat="1" ht="24.15" customHeight="1">
      <c r="A110" s="39"/>
      <c r="B110" s="40"/>
      <c r="C110" s="220" t="s">
        <v>206</v>
      </c>
      <c r="D110" s="220" t="s">
        <v>169</v>
      </c>
      <c r="E110" s="221" t="s">
        <v>870</v>
      </c>
      <c r="F110" s="222" t="s">
        <v>871</v>
      </c>
      <c r="G110" s="223" t="s">
        <v>190</v>
      </c>
      <c r="H110" s="224">
        <v>75.427000000000007</v>
      </c>
      <c r="I110" s="225"/>
      <c r="J110" s="225"/>
      <c r="K110" s="226">
        <f>ROUND(P110*H110,2)</f>
        <v>0</v>
      </c>
      <c r="L110" s="222" t="s">
        <v>20</v>
      </c>
      <c r="M110" s="45"/>
      <c r="N110" s="227" t="s">
        <v>20</v>
      </c>
      <c r="O110" s="228" t="s">
        <v>44</v>
      </c>
      <c r="P110" s="229">
        <f>I110+J110</f>
        <v>0</v>
      </c>
      <c r="Q110" s="229">
        <f>ROUND(I110*H110,2)</f>
        <v>0</v>
      </c>
      <c r="R110" s="229">
        <f>ROUND(J110*H110,2)</f>
        <v>0</v>
      </c>
      <c r="S110" s="85"/>
      <c r="T110" s="230">
        <f>S110*H110</f>
        <v>0</v>
      </c>
      <c r="U110" s="230">
        <v>0</v>
      </c>
      <c r="V110" s="230">
        <f>U110*H110</f>
        <v>0</v>
      </c>
      <c r="W110" s="230">
        <v>0</v>
      </c>
      <c r="X110" s="231">
        <f>W110*H110</f>
        <v>0</v>
      </c>
      <c r="Y110" s="39"/>
      <c r="Z110" s="39"/>
      <c r="AA110" s="39"/>
      <c r="AB110" s="39"/>
      <c r="AC110" s="39"/>
      <c r="AD110" s="39"/>
      <c r="AE110" s="39"/>
      <c r="AR110" s="232" t="s">
        <v>174</v>
      </c>
      <c r="AT110" s="232" t="s">
        <v>169</v>
      </c>
      <c r="AU110" s="232" t="s">
        <v>88</v>
      </c>
      <c r="AY110" s="18" t="s">
        <v>167</v>
      </c>
      <c r="BE110" s="233">
        <f>IF(O110="základní",K110,0)</f>
        <v>0</v>
      </c>
      <c r="BF110" s="233">
        <f>IF(O110="snížená",K110,0)</f>
        <v>0</v>
      </c>
      <c r="BG110" s="233">
        <f>IF(O110="zákl. přenesená",K110,0)</f>
        <v>0</v>
      </c>
      <c r="BH110" s="233">
        <f>IF(O110="sníž. přenesená",K110,0)</f>
        <v>0</v>
      </c>
      <c r="BI110" s="233">
        <f>IF(O110="nulová",K110,0)</f>
        <v>0</v>
      </c>
      <c r="BJ110" s="18" t="s">
        <v>82</v>
      </c>
      <c r="BK110" s="233">
        <f>ROUND(P110*H110,2)</f>
        <v>0</v>
      </c>
      <c r="BL110" s="18" t="s">
        <v>174</v>
      </c>
      <c r="BM110" s="232" t="s">
        <v>872</v>
      </c>
    </row>
    <row r="111" s="13" customFormat="1">
      <c r="A111" s="13"/>
      <c r="B111" s="239"/>
      <c r="C111" s="240"/>
      <c r="D111" s="241" t="s">
        <v>178</v>
      </c>
      <c r="E111" s="242" t="s">
        <v>20</v>
      </c>
      <c r="F111" s="243" t="s">
        <v>866</v>
      </c>
      <c r="G111" s="240"/>
      <c r="H111" s="244">
        <v>75.427000000000007</v>
      </c>
      <c r="I111" s="245"/>
      <c r="J111" s="245"/>
      <c r="K111" s="240"/>
      <c r="L111" s="240"/>
      <c r="M111" s="246"/>
      <c r="N111" s="247"/>
      <c r="O111" s="248"/>
      <c r="P111" s="248"/>
      <c r="Q111" s="248"/>
      <c r="R111" s="248"/>
      <c r="S111" s="248"/>
      <c r="T111" s="248"/>
      <c r="U111" s="248"/>
      <c r="V111" s="248"/>
      <c r="W111" s="248"/>
      <c r="X111" s="249"/>
      <c r="Y111" s="13"/>
      <c r="Z111" s="13"/>
      <c r="AA111" s="13"/>
      <c r="AB111" s="13"/>
      <c r="AC111" s="13"/>
      <c r="AD111" s="13"/>
      <c r="AE111" s="13"/>
      <c r="AT111" s="250" t="s">
        <v>178</v>
      </c>
      <c r="AU111" s="250" t="s">
        <v>88</v>
      </c>
      <c r="AV111" s="13" t="s">
        <v>88</v>
      </c>
      <c r="AW111" s="13" t="s">
        <v>5</v>
      </c>
      <c r="AX111" s="13" t="s">
        <v>82</v>
      </c>
      <c r="AY111" s="250" t="s">
        <v>167</v>
      </c>
    </row>
    <row r="112" s="2" customFormat="1" ht="24.15" customHeight="1">
      <c r="A112" s="39"/>
      <c r="B112" s="40"/>
      <c r="C112" s="220" t="s">
        <v>214</v>
      </c>
      <c r="D112" s="220" t="s">
        <v>169</v>
      </c>
      <c r="E112" s="221" t="s">
        <v>873</v>
      </c>
      <c r="F112" s="222" t="s">
        <v>874</v>
      </c>
      <c r="G112" s="223" t="s">
        <v>182</v>
      </c>
      <c r="H112" s="224">
        <v>68.849999999999994</v>
      </c>
      <c r="I112" s="225"/>
      <c r="J112" s="225"/>
      <c r="K112" s="226">
        <f>ROUND(P112*H112,2)</f>
        <v>0</v>
      </c>
      <c r="L112" s="222" t="s">
        <v>20</v>
      </c>
      <c r="M112" s="45"/>
      <c r="N112" s="227" t="s">
        <v>20</v>
      </c>
      <c r="O112" s="228" t="s">
        <v>44</v>
      </c>
      <c r="P112" s="229">
        <f>I112+J112</f>
        <v>0</v>
      </c>
      <c r="Q112" s="229">
        <f>ROUND(I112*H112,2)</f>
        <v>0</v>
      </c>
      <c r="R112" s="229">
        <f>ROUND(J112*H112,2)</f>
        <v>0</v>
      </c>
      <c r="S112" s="85"/>
      <c r="T112" s="230">
        <f>S112*H112</f>
        <v>0</v>
      </c>
      <c r="U112" s="230">
        <v>0.00084999999999999995</v>
      </c>
      <c r="V112" s="230">
        <f>U112*H112</f>
        <v>0.058522499999999991</v>
      </c>
      <c r="W112" s="230">
        <v>0</v>
      </c>
      <c r="X112" s="231">
        <f>W112*H112</f>
        <v>0</v>
      </c>
      <c r="Y112" s="39"/>
      <c r="Z112" s="39"/>
      <c r="AA112" s="39"/>
      <c r="AB112" s="39"/>
      <c r="AC112" s="39"/>
      <c r="AD112" s="39"/>
      <c r="AE112" s="39"/>
      <c r="AR112" s="232" t="s">
        <v>174</v>
      </c>
      <c r="AT112" s="232" t="s">
        <v>169</v>
      </c>
      <c r="AU112" s="232" t="s">
        <v>88</v>
      </c>
      <c r="AY112" s="18" t="s">
        <v>167</v>
      </c>
      <c r="BE112" s="233">
        <f>IF(O112="základní",K112,0)</f>
        <v>0</v>
      </c>
      <c r="BF112" s="233">
        <f>IF(O112="snížená",K112,0)</f>
        <v>0</v>
      </c>
      <c r="BG112" s="233">
        <f>IF(O112="zákl. přenesená",K112,0)</f>
        <v>0</v>
      </c>
      <c r="BH112" s="233">
        <f>IF(O112="sníž. přenesená",K112,0)</f>
        <v>0</v>
      </c>
      <c r="BI112" s="233">
        <f>IF(O112="nulová",K112,0)</f>
        <v>0</v>
      </c>
      <c r="BJ112" s="18" t="s">
        <v>82</v>
      </c>
      <c r="BK112" s="233">
        <f>ROUND(P112*H112,2)</f>
        <v>0</v>
      </c>
      <c r="BL112" s="18" t="s">
        <v>174</v>
      </c>
      <c r="BM112" s="232" t="s">
        <v>875</v>
      </c>
    </row>
    <row r="113" s="13" customFormat="1">
      <c r="A113" s="13"/>
      <c r="B113" s="239"/>
      <c r="C113" s="240"/>
      <c r="D113" s="241" t="s">
        <v>178</v>
      </c>
      <c r="E113" s="242" t="s">
        <v>20</v>
      </c>
      <c r="F113" s="243" t="s">
        <v>876</v>
      </c>
      <c r="G113" s="240"/>
      <c r="H113" s="244">
        <v>68.849999999999994</v>
      </c>
      <c r="I113" s="245"/>
      <c r="J113" s="245"/>
      <c r="K113" s="240"/>
      <c r="L113" s="240"/>
      <c r="M113" s="246"/>
      <c r="N113" s="247"/>
      <c r="O113" s="248"/>
      <c r="P113" s="248"/>
      <c r="Q113" s="248"/>
      <c r="R113" s="248"/>
      <c r="S113" s="248"/>
      <c r="T113" s="248"/>
      <c r="U113" s="248"/>
      <c r="V113" s="248"/>
      <c r="W113" s="248"/>
      <c r="X113" s="249"/>
      <c r="Y113" s="13"/>
      <c r="Z113" s="13"/>
      <c r="AA113" s="13"/>
      <c r="AB113" s="13"/>
      <c r="AC113" s="13"/>
      <c r="AD113" s="13"/>
      <c r="AE113" s="13"/>
      <c r="AT113" s="250" t="s">
        <v>178</v>
      </c>
      <c r="AU113" s="250" t="s">
        <v>88</v>
      </c>
      <c r="AV113" s="13" t="s">
        <v>88</v>
      </c>
      <c r="AW113" s="13" t="s">
        <v>5</v>
      </c>
      <c r="AX113" s="13" t="s">
        <v>82</v>
      </c>
      <c r="AY113" s="250" t="s">
        <v>167</v>
      </c>
    </row>
    <row r="114" s="2" customFormat="1" ht="24.15" customHeight="1">
      <c r="A114" s="39"/>
      <c r="B114" s="40"/>
      <c r="C114" s="220" t="s">
        <v>220</v>
      </c>
      <c r="D114" s="220" t="s">
        <v>169</v>
      </c>
      <c r="E114" s="221" t="s">
        <v>877</v>
      </c>
      <c r="F114" s="222" t="s">
        <v>878</v>
      </c>
      <c r="G114" s="223" t="s">
        <v>182</v>
      </c>
      <c r="H114" s="224">
        <v>304.56</v>
      </c>
      <c r="I114" s="225"/>
      <c r="J114" s="225"/>
      <c r="K114" s="226">
        <f>ROUND(P114*H114,2)</f>
        <v>0</v>
      </c>
      <c r="L114" s="222" t="s">
        <v>20</v>
      </c>
      <c r="M114" s="45"/>
      <c r="N114" s="227" t="s">
        <v>20</v>
      </c>
      <c r="O114" s="228" t="s">
        <v>44</v>
      </c>
      <c r="P114" s="229">
        <f>I114+J114</f>
        <v>0</v>
      </c>
      <c r="Q114" s="229">
        <f>ROUND(I114*H114,2)</f>
        <v>0</v>
      </c>
      <c r="R114" s="229">
        <f>ROUND(J114*H114,2)</f>
        <v>0</v>
      </c>
      <c r="S114" s="85"/>
      <c r="T114" s="230">
        <f>S114*H114</f>
        <v>0</v>
      </c>
      <c r="U114" s="230">
        <v>0.0011900000000000001</v>
      </c>
      <c r="V114" s="230">
        <f>U114*H114</f>
        <v>0.36242640000000004</v>
      </c>
      <c r="W114" s="230">
        <v>0</v>
      </c>
      <c r="X114" s="231">
        <f>W114*H114</f>
        <v>0</v>
      </c>
      <c r="Y114" s="39"/>
      <c r="Z114" s="39"/>
      <c r="AA114" s="39"/>
      <c r="AB114" s="39"/>
      <c r="AC114" s="39"/>
      <c r="AD114" s="39"/>
      <c r="AE114" s="39"/>
      <c r="AR114" s="232" t="s">
        <v>174</v>
      </c>
      <c r="AT114" s="232" t="s">
        <v>169</v>
      </c>
      <c r="AU114" s="232" t="s">
        <v>88</v>
      </c>
      <c r="AY114" s="18" t="s">
        <v>167</v>
      </c>
      <c r="BE114" s="233">
        <f>IF(O114="základní",K114,0)</f>
        <v>0</v>
      </c>
      <c r="BF114" s="233">
        <f>IF(O114="snížená",K114,0)</f>
        <v>0</v>
      </c>
      <c r="BG114" s="233">
        <f>IF(O114="zákl. přenesená",K114,0)</f>
        <v>0</v>
      </c>
      <c r="BH114" s="233">
        <f>IF(O114="sníž. přenesená",K114,0)</f>
        <v>0</v>
      </c>
      <c r="BI114" s="233">
        <f>IF(O114="nulová",K114,0)</f>
        <v>0</v>
      </c>
      <c r="BJ114" s="18" t="s">
        <v>82</v>
      </c>
      <c r="BK114" s="233">
        <f>ROUND(P114*H114,2)</f>
        <v>0</v>
      </c>
      <c r="BL114" s="18" t="s">
        <v>174</v>
      </c>
      <c r="BM114" s="232" t="s">
        <v>879</v>
      </c>
    </row>
    <row r="115" s="13" customFormat="1">
      <c r="A115" s="13"/>
      <c r="B115" s="239"/>
      <c r="C115" s="240"/>
      <c r="D115" s="241" t="s">
        <v>178</v>
      </c>
      <c r="E115" s="242" t="s">
        <v>20</v>
      </c>
      <c r="F115" s="243" t="s">
        <v>880</v>
      </c>
      <c r="G115" s="240"/>
      <c r="H115" s="244">
        <v>188.32499999999999</v>
      </c>
      <c r="I115" s="245"/>
      <c r="J115" s="245"/>
      <c r="K115" s="240"/>
      <c r="L115" s="240"/>
      <c r="M115" s="246"/>
      <c r="N115" s="247"/>
      <c r="O115" s="248"/>
      <c r="P115" s="248"/>
      <c r="Q115" s="248"/>
      <c r="R115" s="248"/>
      <c r="S115" s="248"/>
      <c r="T115" s="248"/>
      <c r="U115" s="248"/>
      <c r="V115" s="248"/>
      <c r="W115" s="248"/>
      <c r="X115" s="249"/>
      <c r="Y115" s="13"/>
      <c r="Z115" s="13"/>
      <c r="AA115" s="13"/>
      <c r="AB115" s="13"/>
      <c r="AC115" s="13"/>
      <c r="AD115" s="13"/>
      <c r="AE115" s="13"/>
      <c r="AT115" s="250" t="s">
        <v>178</v>
      </c>
      <c r="AU115" s="250" t="s">
        <v>88</v>
      </c>
      <c r="AV115" s="13" t="s">
        <v>88</v>
      </c>
      <c r="AW115" s="13" t="s">
        <v>5</v>
      </c>
      <c r="AX115" s="13" t="s">
        <v>75</v>
      </c>
      <c r="AY115" s="250" t="s">
        <v>167</v>
      </c>
    </row>
    <row r="116" s="13" customFormat="1">
      <c r="A116" s="13"/>
      <c r="B116" s="239"/>
      <c r="C116" s="240"/>
      <c r="D116" s="241" t="s">
        <v>178</v>
      </c>
      <c r="E116" s="242" t="s">
        <v>20</v>
      </c>
      <c r="F116" s="243" t="s">
        <v>881</v>
      </c>
      <c r="G116" s="240"/>
      <c r="H116" s="244">
        <v>116.235</v>
      </c>
      <c r="I116" s="245"/>
      <c r="J116" s="245"/>
      <c r="K116" s="240"/>
      <c r="L116" s="240"/>
      <c r="M116" s="246"/>
      <c r="N116" s="247"/>
      <c r="O116" s="248"/>
      <c r="P116" s="248"/>
      <c r="Q116" s="248"/>
      <c r="R116" s="248"/>
      <c r="S116" s="248"/>
      <c r="T116" s="248"/>
      <c r="U116" s="248"/>
      <c r="V116" s="248"/>
      <c r="W116" s="248"/>
      <c r="X116" s="249"/>
      <c r="Y116" s="13"/>
      <c r="Z116" s="13"/>
      <c r="AA116" s="13"/>
      <c r="AB116" s="13"/>
      <c r="AC116" s="13"/>
      <c r="AD116" s="13"/>
      <c r="AE116" s="13"/>
      <c r="AT116" s="250" t="s">
        <v>178</v>
      </c>
      <c r="AU116" s="250" t="s">
        <v>88</v>
      </c>
      <c r="AV116" s="13" t="s">
        <v>88</v>
      </c>
      <c r="AW116" s="13" t="s">
        <v>5</v>
      </c>
      <c r="AX116" s="13" t="s">
        <v>75</v>
      </c>
      <c r="AY116" s="250" t="s">
        <v>167</v>
      </c>
    </row>
    <row r="117" s="15" customFormat="1">
      <c r="A117" s="15"/>
      <c r="B117" s="261"/>
      <c r="C117" s="262"/>
      <c r="D117" s="241" t="s">
        <v>178</v>
      </c>
      <c r="E117" s="263" t="s">
        <v>20</v>
      </c>
      <c r="F117" s="264" t="s">
        <v>239</v>
      </c>
      <c r="G117" s="262"/>
      <c r="H117" s="265">
        <v>304.56</v>
      </c>
      <c r="I117" s="266"/>
      <c r="J117" s="266"/>
      <c r="K117" s="262"/>
      <c r="L117" s="262"/>
      <c r="M117" s="267"/>
      <c r="N117" s="268"/>
      <c r="O117" s="269"/>
      <c r="P117" s="269"/>
      <c r="Q117" s="269"/>
      <c r="R117" s="269"/>
      <c r="S117" s="269"/>
      <c r="T117" s="269"/>
      <c r="U117" s="269"/>
      <c r="V117" s="269"/>
      <c r="W117" s="269"/>
      <c r="X117" s="270"/>
      <c r="Y117" s="15"/>
      <c r="Z117" s="15"/>
      <c r="AA117" s="15"/>
      <c r="AB117" s="15"/>
      <c r="AC117" s="15"/>
      <c r="AD117" s="15"/>
      <c r="AE117" s="15"/>
      <c r="AT117" s="271" t="s">
        <v>178</v>
      </c>
      <c r="AU117" s="271" t="s">
        <v>88</v>
      </c>
      <c r="AV117" s="15" t="s">
        <v>174</v>
      </c>
      <c r="AW117" s="15" t="s">
        <v>5</v>
      </c>
      <c r="AX117" s="15" t="s">
        <v>82</v>
      </c>
      <c r="AY117" s="271" t="s">
        <v>167</v>
      </c>
    </row>
    <row r="118" s="2" customFormat="1" ht="24.15" customHeight="1">
      <c r="A118" s="39"/>
      <c r="B118" s="40"/>
      <c r="C118" s="220" t="s">
        <v>227</v>
      </c>
      <c r="D118" s="220" t="s">
        <v>169</v>
      </c>
      <c r="E118" s="221" t="s">
        <v>882</v>
      </c>
      <c r="F118" s="222" t="s">
        <v>883</v>
      </c>
      <c r="G118" s="223" t="s">
        <v>182</v>
      </c>
      <c r="H118" s="224">
        <v>68.849999999999994</v>
      </c>
      <c r="I118" s="225"/>
      <c r="J118" s="225"/>
      <c r="K118" s="226">
        <f>ROUND(P118*H118,2)</f>
        <v>0</v>
      </c>
      <c r="L118" s="222" t="s">
        <v>20</v>
      </c>
      <c r="M118" s="45"/>
      <c r="N118" s="227" t="s">
        <v>20</v>
      </c>
      <c r="O118" s="228" t="s">
        <v>44</v>
      </c>
      <c r="P118" s="229">
        <f>I118+J118</f>
        <v>0</v>
      </c>
      <c r="Q118" s="229">
        <f>ROUND(I118*H118,2)</f>
        <v>0</v>
      </c>
      <c r="R118" s="229">
        <f>ROUND(J118*H118,2)</f>
        <v>0</v>
      </c>
      <c r="S118" s="85"/>
      <c r="T118" s="230">
        <f>S118*H118</f>
        <v>0</v>
      </c>
      <c r="U118" s="230">
        <v>0</v>
      </c>
      <c r="V118" s="230">
        <f>U118*H118</f>
        <v>0</v>
      </c>
      <c r="W118" s="230">
        <v>0</v>
      </c>
      <c r="X118" s="231">
        <f>W118*H118</f>
        <v>0</v>
      </c>
      <c r="Y118" s="39"/>
      <c r="Z118" s="39"/>
      <c r="AA118" s="39"/>
      <c r="AB118" s="39"/>
      <c r="AC118" s="39"/>
      <c r="AD118" s="39"/>
      <c r="AE118" s="39"/>
      <c r="AR118" s="232" t="s">
        <v>174</v>
      </c>
      <c r="AT118" s="232" t="s">
        <v>169</v>
      </c>
      <c r="AU118" s="232" t="s">
        <v>88</v>
      </c>
      <c r="AY118" s="18" t="s">
        <v>167</v>
      </c>
      <c r="BE118" s="233">
        <f>IF(O118="základní",K118,0)</f>
        <v>0</v>
      </c>
      <c r="BF118" s="233">
        <f>IF(O118="snížená",K118,0)</f>
        <v>0</v>
      </c>
      <c r="BG118" s="233">
        <f>IF(O118="zákl. přenesená",K118,0)</f>
        <v>0</v>
      </c>
      <c r="BH118" s="233">
        <f>IF(O118="sníž. přenesená",K118,0)</f>
        <v>0</v>
      </c>
      <c r="BI118" s="233">
        <f>IF(O118="nulová",K118,0)</f>
        <v>0</v>
      </c>
      <c r="BJ118" s="18" t="s">
        <v>82</v>
      </c>
      <c r="BK118" s="233">
        <f>ROUND(P118*H118,2)</f>
        <v>0</v>
      </c>
      <c r="BL118" s="18" t="s">
        <v>174</v>
      </c>
      <c r="BM118" s="232" t="s">
        <v>884</v>
      </c>
    </row>
    <row r="119" s="2" customFormat="1" ht="24.15" customHeight="1">
      <c r="A119" s="39"/>
      <c r="B119" s="40"/>
      <c r="C119" s="220" t="s">
        <v>240</v>
      </c>
      <c r="D119" s="220" t="s">
        <v>169</v>
      </c>
      <c r="E119" s="221" t="s">
        <v>885</v>
      </c>
      <c r="F119" s="222" t="s">
        <v>886</v>
      </c>
      <c r="G119" s="223" t="s">
        <v>182</v>
      </c>
      <c r="H119" s="224">
        <v>304.56</v>
      </c>
      <c r="I119" s="225"/>
      <c r="J119" s="225"/>
      <c r="K119" s="226">
        <f>ROUND(P119*H119,2)</f>
        <v>0</v>
      </c>
      <c r="L119" s="222" t="s">
        <v>20</v>
      </c>
      <c r="M119" s="45"/>
      <c r="N119" s="227" t="s">
        <v>20</v>
      </c>
      <c r="O119" s="228" t="s">
        <v>44</v>
      </c>
      <c r="P119" s="229">
        <f>I119+J119</f>
        <v>0</v>
      </c>
      <c r="Q119" s="229">
        <f>ROUND(I119*H119,2)</f>
        <v>0</v>
      </c>
      <c r="R119" s="229">
        <f>ROUND(J119*H119,2)</f>
        <v>0</v>
      </c>
      <c r="S119" s="85"/>
      <c r="T119" s="230">
        <f>S119*H119</f>
        <v>0</v>
      </c>
      <c r="U119" s="230">
        <v>0</v>
      </c>
      <c r="V119" s="230">
        <f>U119*H119</f>
        <v>0</v>
      </c>
      <c r="W119" s="230">
        <v>0</v>
      </c>
      <c r="X119" s="231">
        <f>W119*H119</f>
        <v>0</v>
      </c>
      <c r="Y119" s="39"/>
      <c r="Z119" s="39"/>
      <c r="AA119" s="39"/>
      <c r="AB119" s="39"/>
      <c r="AC119" s="39"/>
      <c r="AD119" s="39"/>
      <c r="AE119" s="39"/>
      <c r="AR119" s="232" t="s">
        <v>174</v>
      </c>
      <c r="AT119" s="232" t="s">
        <v>169</v>
      </c>
      <c r="AU119" s="232" t="s">
        <v>88</v>
      </c>
      <c r="AY119" s="18" t="s">
        <v>167</v>
      </c>
      <c r="BE119" s="233">
        <f>IF(O119="základní",K119,0)</f>
        <v>0</v>
      </c>
      <c r="BF119" s="233">
        <f>IF(O119="snížená",K119,0)</f>
        <v>0</v>
      </c>
      <c r="BG119" s="233">
        <f>IF(O119="zákl. přenesená",K119,0)</f>
        <v>0</v>
      </c>
      <c r="BH119" s="233">
        <f>IF(O119="sníž. přenesená",K119,0)</f>
        <v>0</v>
      </c>
      <c r="BI119" s="233">
        <f>IF(O119="nulová",K119,0)</f>
        <v>0</v>
      </c>
      <c r="BJ119" s="18" t="s">
        <v>82</v>
      </c>
      <c r="BK119" s="233">
        <f>ROUND(P119*H119,2)</f>
        <v>0</v>
      </c>
      <c r="BL119" s="18" t="s">
        <v>174</v>
      </c>
      <c r="BM119" s="232" t="s">
        <v>887</v>
      </c>
    </row>
    <row r="120" s="2" customFormat="1" ht="37.8" customHeight="1">
      <c r="A120" s="39"/>
      <c r="B120" s="40"/>
      <c r="C120" s="220" t="s">
        <v>246</v>
      </c>
      <c r="D120" s="220" t="s">
        <v>169</v>
      </c>
      <c r="E120" s="221" t="s">
        <v>719</v>
      </c>
      <c r="F120" s="222" t="s">
        <v>720</v>
      </c>
      <c r="G120" s="223" t="s">
        <v>190</v>
      </c>
      <c r="H120" s="224">
        <v>41.189</v>
      </c>
      <c r="I120" s="225"/>
      <c r="J120" s="225"/>
      <c r="K120" s="226">
        <f>ROUND(P120*H120,2)</f>
        <v>0</v>
      </c>
      <c r="L120" s="222" t="s">
        <v>20</v>
      </c>
      <c r="M120" s="45"/>
      <c r="N120" s="227" t="s">
        <v>20</v>
      </c>
      <c r="O120" s="228" t="s">
        <v>44</v>
      </c>
      <c r="P120" s="229">
        <f>I120+J120</f>
        <v>0</v>
      </c>
      <c r="Q120" s="229">
        <f>ROUND(I120*H120,2)</f>
        <v>0</v>
      </c>
      <c r="R120" s="229">
        <f>ROUND(J120*H120,2)</f>
        <v>0</v>
      </c>
      <c r="S120" s="85"/>
      <c r="T120" s="230">
        <f>S120*H120</f>
        <v>0</v>
      </c>
      <c r="U120" s="230">
        <v>0</v>
      </c>
      <c r="V120" s="230">
        <f>U120*H120</f>
        <v>0</v>
      </c>
      <c r="W120" s="230">
        <v>0</v>
      </c>
      <c r="X120" s="231">
        <f>W120*H120</f>
        <v>0</v>
      </c>
      <c r="Y120" s="39"/>
      <c r="Z120" s="39"/>
      <c r="AA120" s="39"/>
      <c r="AB120" s="39"/>
      <c r="AC120" s="39"/>
      <c r="AD120" s="39"/>
      <c r="AE120" s="39"/>
      <c r="AR120" s="232" t="s">
        <v>174</v>
      </c>
      <c r="AT120" s="232" t="s">
        <v>169</v>
      </c>
      <c r="AU120" s="232" t="s">
        <v>88</v>
      </c>
      <c r="AY120" s="18" t="s">
        <v>167</v>
      </c>
      <c r="BE120" s="233">
        <f>IF(O120="základní",K120,0)</f>
        <v>0</v>
      </c>
      <c r="BF120" s="233">
        <f>IF(O120="snížená",K120,0)</f>
        <v>0</v>
      </c>
      <c r="BG120" s="233">
        <f>IF(O120="zákl. přenesená",K120,0)</f>
        <v>0</v>
      </c>
      <c r="BH120" s="233">
        <f>IF(O120="sníž. přenesená",K120,0)</f>
        <v>0</v>
      </c>
      <c r="BI120" s="233">
        <f>IF(O120="nulová",K120,0)</f>
        <v>0</v>
      </c>
      <c r="BJ120" s="18" t="s">
        <v>82</v>
      </c>
      <c r="BK120" s="233">
        <f>ROUND(P120*H120,2)</f>
        <v>0</v>
      </c>
      <c r="BL120" s="18" t="s">
        <v>174</v>
      </c>
      <c r="BM120" s="232" t="s">
        <v>888</v>
      </c>
    </row>
    <row r="121" s="13" customFormat="1">
      <c r="A121" s="13"/>
      <c r="B121" s="239"/>
      <c r="C121" s="240"/>
      <c r="D121" s="241" t="s">
        <v>178</v>
      </c>
      <c r="E121" s="242" t="s">
        <v>20</v>
      </c>
      <c r="F121" s="243" t="s">
        <v>889</v>
      </c>
      <c r="G121" s="240"/>
      <c r="H121" s="244">
        <v>41.189</v>
      </c>
      <c r="I121" s="245"/>
      <c r="J121" s="245"/>
      <c r="K121" s="240"/>
      <c r="L121" s="240"/>
      <c r="M121" s="246"/>
      <c r="N121" s="247"/>
      <c r="O121" s="248"/>
      <c r="P121" s="248"/>
      <c r="Q121" s="248"/>
      <c r="R121" s="248"/>
      <c r="S121" s="248"/>
      <c r="T121" s="248"/>
      <c r="U121" s="248"/>
      <c r="V121" s="248"/>
      <c r="W121" s="248"/>
      <c r="X121" s="249"/>
      <c r="Y121" s="13"/>
      <c r="Z121" s="13"/>
      <c r="AA121" s="13"/>
      <c r="AB121" s="13"/>
      <c r="AC121" s="13"/>
      <c r="AD121" s="13"/>
      <c r="AE121" s="13"/>
      <c r="AT121" s="250" t="s">
        <v>178</v>
      </c>
      <c r="AU121" s="250" t="s">
        <v>88</v>
      </c>
      <c r="AV121" s="13" t="s">
        <v>88</v>
      </c>
      <c r="AW121" s="13" t="s">
        <v>5</v>
      </c>
      <c r="AX121" s="13" t="s">
        <v>82</v>
      </c>
      <c r="AY121" s="250" t="s">
        <v>167</v>
      </c>
    </row>
    <row r="122" s="2" customFormat="1" ht="24.15" customHeight="1">
      <c r="A122" s="39"/>
      <c r="B122" s="40"/>
      <c r="C122" s="220" t="s">
        <v>253</v>
      </c>
      <c r="D122" s="220" t="s">
        <v>169</v>
      </c>
      <c r="E122" s="221" t="s">
        <v>726</v>
      </c>
      <c r="F122" s="222" t="s">
        <v>727</v>
      </c>
      <c r="G122" s="223" t="s">
        <v>190</v>
      </c>
      <c r="H122" s="224">
        <v>41.189</v>
      </c>
      <c r="I122" s="225"/>
      <c r="J122" s="225"/>
      <c r="K122" s="226">
        <f>ROUND(P122*H122,2)</f>
        <v>0</v>
      </c>
      <c r="L122" s="222" t="s">
        <v>20</v>
      </c>
      <c r="M122" s="45"/>
      <c r="N122" s="227" t="s">
        <v>20</v>
      </c>
      <c r="O122" s="228" t="s">
        <v>44</v>
      </c>
      <c r="P122" s="229">
        <f>I122+J122</f>
        <v>0</v>
      </c>
      <c r="Q122" s="229">
        <f>ROUND(I122*H122,2)</f>
        <v>0</v>
      </c>
      <c r="R122" s="229">
        <f>ROUND(J122*H122,2)</f>
        <v>0</v>
      </c>
      <c r="S122" s="85"/>
      <c r="T122" s="230">
        <f>S122*H122</f>
        <v>0</v>
      </c>
      <c r="U122" s="230">
        <v>0</v>
      </c>
      <c r="V122" s="230">
        <f>U122*H122</f>
        <v>0</v>
      </c>
      <c r="W122" s="230">
        <v>0</v>
      </c>
      <c r="X122" s="231">
        <f>W122*H122</f>
        <v>0</v>
      </c>
      <c r="Y122" s="39"/>
      <c r="Z122" s="39"/>
      <c r="AA122" s="39"/>
      <c r="AB122" s="39"/>
      <c r="AC122" s="39"/>
      <c r="AD122" s="39"/>
      <c r="AE122" s="39"/>
      <c r="AR122" s="232" t="s">
        <v>174</v>
      </c>
      <c r="AT122" s="232" t="s">
        <v>169</v>
      </c>
      <c r="AU122" s="232" t="s">
        <v>88</v>
      </c>
      <c r="AY122" s="18" t="s">
        <v>167</v>
      </c>
      <c r="BE122" s="233">
        <f>IF(O122="základní",K122,0)</f>
        <v>0</v>
      </c>
      <c r="BF122" s="233">
        <f>IF(O122="snížená",K122,0)</f>
        <v>0</v>
      </c>
      <c r="BG122" s="233">
        <f>IF(O122="zákl. přenesená",K122,0)</f>
        <v>0</v>
      </c>
      <c r="BH122" s="233">
        <f>IF(O122="sníž. přenesená",K122,0)</f>
        <v>0</v>
      </c>
      <c r="BI122" s="233">
        <f>IF(O122="nulová",K122,0)</f>
        <v>0</v>
      </c>
      <c r="BJ122" s="18" t="s">
        <v>82</v>
      </c>
      <c r="BK122" s="233">
        <f>ROUND(P122*H122,2)</f>
        <v>0</v>
      </c>
      <c r="BL122" s="18" t="s">
        <v>174</v>
      </c>
      <c r="BM122" s="232" t="s">
        <v>890</v>
      </c>
    </row>
    <row r="123" s="2" customFormat="1" ht="24.15" customHeight="1">
      <c r="A123" s="39"/>
      <c r="B123" s="40"/>
      <c r="C123" s="220" t="s">
        <v>261</v>
      </c>
      <c r="D123" s="220" t="s">
        <v>169</v>
      </c>
      <c r="E123" s="221" t="s">
        <v>247</v>
      </c>
      <c r="F123" s="222" t="s">
        <v>891</v>
      </c>
      <c r="G123" s="223" t="s">
        <v>249</v>
      </c>
      <c r="H123" s="224">
        <v>82.378</v>
      </c>
      <c r="I123" s="225"/>
      <c r="J123" s="225"/>
      <c r="K123" s="226">
        <f>ROUND(P123*H123,2)</f>
        <v>0</v>
      </c>
      <c r="L123" s="222" t="s">
        <v>20</v>
      </c>
      <c r="M123" s="45"/>
      <c r="N123" s="227" t="s">
        <v>20</v>
      </c>
      <c r="O123" s="228" t="s">
        <v>44</v>
      </c>
      <c r="P123" s="229">
        <f>I123+J123</f>
        <v>0</v>
      </c>
      <c r="Q123" s="229">
        <f>ROUND(I123*H123,2)</f>
        <v>0</v>
      </c>
      <c r="R123" s="229">
        <f>ROUND(J123*H123,2)</f>
        <v>0</v>
      </c>
      <c r="S123" s="85"/>
      <c r="T123" s="230">
        <f>S123*H123</f>
        <v>0</v>
      </c>
      <c r="U123" s="230">
        <v>0</v>
      </c>
      <c r="V123" s="230">
        <f>U123*H123</f>
        <v>0</v>
      </c>
      <c r="W123" s="230">
        <v>0</v>
      </c>
      <c r="X123" s="231">
        <f>W123*H123</f>
        <v>0</v>
      </c>
      <c r="Y123" s="39"/>
      <c r="Z123" s="39"/>
      <c r="AA123" s="39"/>
      <c r="AB123" s="39"/>
      <c r="AC123" s="39"/>
      <c r="AD123" s="39"/>
      <c r="AE123" s="39"/>
      <c r="AR123" s="232" t="s">
        <v>174</v>
      </c>
      <c r="AT123" s="232" t="s">
        <v>169</v>
      </c>
      <c r="AU123" s="232" t="s">
        <v>88</v>
      </c>
      <c r="AY123" s="18" t="s">
        <v>167</v>
      </c>
      <c r="BE123" s="233">
        <f>IF(O123="základní",K123,0)</f>
        <v>0</v>
      </c>
      <c r="BF123" s="233">
        <f>IF(O123="snížená",K123,0)</f>
        <v>0</v>
      </c>
      <c r="BG123" s="233">
        <f>IF(O123="zákl. přenesená",K123,0)</f>
        <v>0</v>
      </c>
      <c r="BH123" s="233">
        <f>IF(O123="sníž. přenesená",K123,0)</f>
        <v>0</v>
      </c>
      <c r="BI123" s="233">
        <f>IF(O123="nulová",K123,0)</f>
        <v>0</v>
      </c>
      <c r="BJ123" s="18" t="s">
        <v>82</v>
      </c>
      <c r="BK123" s="233">
        <f>ROUND(P123*H123,2)</f>
        <v>0</v>
      </c>
      <c r="BL123" s="18" t="s">
        <v>174</v>
      </c>
      <c r="BM123" s="232" t="s">
        <v>892</v>
      </c>
    </row>
    <row r="124" s="13" customFormat="1">
      <c r="A124" s="13"/>
      <c r="B124" s="239"/>
      <c r="C124" s="240"/>
      <c r="D124" s="241" t="s">
        <v>178</v>
      </c>
      <c r="E124" s="242" t="s">
        <v>20</v>
      </c>
      <c r="F124" s="243" t="s">
        <v>893</v>
      </c>
      <c r="G124" s="240"/>
      <c r="H124" s="244">
        <v>82.378</v>
      </c>
      <c r="I124" s="245"/>
      <c r="J124" s="245"/>
      <c r="K124" s="240"/>
      <c r="L124" s="240"/>
      <c r="M124" s="246"/>
      <c r="N124" s="247"/>
      <c r="O124" s="248"/>
      <c r="P124" s="248"/>
      <c r="Q124" s="248"/>
      <c r="R124" s="248"/>
      <c r="S124" s="248"/>
      <c r="T124" s="248"/>
      <c r="U124" s="248"/>
      <c r="V124" s="248"/>
      <c r="W124" s="248"/>
      <c r="X124" s="249"/>
      <c r="Y124" s="13"/>
      <c r="Z124" s="13"/>
      <c r="AA124" s="13"/>
      <c r="AB124" s="13"/>
      <c r="AC124" s="13"/>
      <c r="AD124" s="13"/>
      <c r="AE124" s="13"/>
      <c r="AT124" s="250" t="s">
        <v>178</v>
      </c>
      <c r="AU124" s="250" t="s">
        <v>88</v>
      </c>
      <c r="AV124" s="13" t="s">
        <v>88</v>
      </c>
      <c r="AW124" s="13" t="s">
        <v>5</v>
      </c>
      <c r="AX124" s="13" t="s">
        <v>82</v>
      </c>
      <c r="AY124" s="250" t="s">
        <v>167</v>
      </c>
    </row>
    <row r="125" s="2" customFormat="1" ht="24.15" customHeight="1">
      <c r="A125" s="39"/>
      <c r="B125" s="40"/>
      <c r="C125" s="220" t="s">
        <v>268</v>
      </c>
      <c r="D125" s="220" t="s">
        <v>169</v>
      </c>
      <c r="E125" s="221" t="s">
        <v>275</v>
      </c>
      <c r="F125" s="222" t="s">
        <v>894</v>
      </c>
      <c r="G125" s="223" t="s">
        <v>190</v>
      </c>
      <c r="H125" s="224">
        <v>41.189</v>
      </c>
      <c r="I125" s="225"/>
      <c r="J125" s="225"/>
      <c r="K125" s="226">
        <f>ROUND(P125*H125,2)</f>
        <v>0</v>
      </c>
      <c r="L125" s="222" t="s">
        <v>20</v>
      </c>
      <c r="M125" s="45"/>
      <c r="N125" s="227" t="s">
        <v>20</v>
      </c>
      <c r="O125" s="228" t="s">
        <v>44</v>
      </c>
      <c r="P125" s="229">
        <f>I125+J125</f>
        <v>0</v>
      </c>
      <c r="Q125" s="229">
        <f>ROUND(I125*H125,2)</f>
        <v>0</v>
      </c>
      <c r="R125" s="229">
        <f>ROUND(J125*H125,2)</f>
        <v>0</v>
      </c>
      <c r="S125" s="85"/>
      <c r="T125" s="230">
        <f>S125*H125</f>
        <v>0</v>
      </c>
      <c r="U125" s="230">
        <v>0</v>
      </c>
      <c r="V125" s="230">
        <f>U125*H125</f>
        <v>0</v>
      </c>
      <c r="W125" s="230">
        <v>0</v>
      </c>
      <c r="X125" s="231">
        <f>W125*H125</f>
        <v>0</v>
      </c>
      <c r="Y125" s="39"/>
      <c r="Z125" s="39"/>
      <c r="AA125" s="39"/>
      <c r="AB125" s="39"/>
      <c r="AC125" s="39"/>
      <c r="AD125" s="39"/>
      <c r="AE125" s="39"/>
      <c r="AR125" s="232" t="s">
        <v>174</v>
      </c>
      <c r="AT125" s="232" t="s">
        <v>169</v>
      </c>
      <c r="AU125" s="232" t="s">
        <v>88</v>
      </c>
      <c r="AY125" s="18" t="s">
        <v>167</v>
      </c>
      <c r="BE125" s="233">
        <f>IF(O125="základní",K125,0)</f>
        <v>0</v>
      </c>
      <c r="BF125" s="233">
        <f>IF(O125="snížená",K125,0)</f>
        <v>0</v>
      </c>
      <c r="BG125" s="233">
        <f>IF(O125="zákl. přenesená",K125,0)</f>
        <v>0</v>
      </c>
      <c r="BH125" s="233">
        <f>IF(O125="sníž. přenesená",K125,0)</f>
        <v>0</v>
      </c>
      <c r="BI125" s="233">
        <f>IF(O125="nulová",K125,0)</f>
        <v>0</v>
      </c>
      <c r="BJ125" s="18" t="s">
        <v>82</v>
      </c>
      <c r="BK125" s="233">
        <f>ROUND(P125*H125,2)</f>
        <v>0</v>
      </c>
      <c r="BL125" s="18" t="s">
        <v>174</v>
      </c>
      <c r="BM125" s="232" t="s">
        <v>895</v>
      </c>
    </row>
    <row r="126" s="2" customFormat="1" ht="24.15" customHeight="1">
      <c r="A126" s="39"/>
      <c r="B126" s="40"/>
      <c r="C126" s="220" t="s">
        <v>9</v>
      </c>
      <c r="D126" s="220" t="s">
        <v>169</v>
      </c>
      <c r="E126" s="221" t="s">
        <v>729</v>
      </c>
      <c r="F126" s="222" t="s">
        <v>730</v>
      </c>
      <c r="G126" s="223" t="s">
        <v>190</v>
      </c>
      <c r="H126" s="224">
        <v>224.63399999999999</v>
      </c>
      <c r="I126" s="225"/>
      <c r="J126" s="225"/>
      <c r="K126" s="226">
        <f>ROUND(P126*H126,2)</f>
        <v>0</v>
      </c>
      <c r="L126" s="222" t="s">
        <v>20</v>
      </c>
      <c r="M126" s="45"/>
      <c r="N126" s="227" t="s">
        <v>20</v>
      </c>
      <c r="O126" s="228" t="s">
        <v>44</v>
      </c>
      <c r="P126" s="229">
        <f>I126+J126</f>
        <v>0</v>
      </c>
      <c r="Q126" s="229">
        <f>ROUND(I126*H126,2)</f>
        <v>0</v>
      </c>
      <c r="R126" s="229">
        <f>ROUND(J126*H126,2)</f>
        <v>0</v>
      </c>
      <c r="S126" s="85"/>
      <c r="T126" s="230">
        <f>S126*H126</f>
        <v>0</v>
      </c>
      <c r="U126" s="230">
        <v>0</v>
      </c>
      <c r="V126" s="230">
        <f>U126*H126</f>
        <v>0</v>
      </c>
      <c r="W126" s="230">
        <v>0</v>
      </c>
      <c r="X126" s="231">
        <f>W126*H126</f>
        <v>0</v>
      </c>
      <c r="Y126" s="39"/>
      <c r="Z126" s="39"/>
      <c r="AA126" s="39"/>
      <c r="AB126" s="39"/>
      <c r="AC126" s="39"/>
      <c r="AD126" s="39"/>
      <c r="AE126" s="39"/>
      <c r="AR126" s="232" t="s">
        <v>174</v>
      </c>
      <c r="AT126" s="232" t="s">
        <v>169</v>
      </c>
      <c r="AU126" s="232" t="s">
        <v>88</v>
      </c>
      <c r="AY126" s="18" t="s">
        <v>167</v>
      </c>
      <c r="BE126" s="233">
        <f>IF(O126="základní",K126,0)</f>
        <v>0</v>
      </c>
      <c r="BF126" s="233">
        <f>IF(O126="snížená",K126,0)</f>
        <v>0</v>
      </c>
      <c r="BG126" s="233">
        <f>IF(O126="zákl. přenesená",K126,0)</f>
        <v>0</v>
      </c>
      <c r="BH126" s="233">
        <f>IF(O126="sníž. přenesená",K126,0)</f>
        <v>0</v>
      </c>
      <c r="BI126" s="233">
        <f>IF(O126="nulová",K126,0)</f>
        <v>0</v>
      </c>
      <c r="BJ126" s="18" t="s">
        <v>82</v>
      </c>
      <c r="BK126" s="233">
        <f>ROUND(P126*H126,2)</f>
        <v>0</v>
      </c>
      <c r="BL126" s="18" t="s">
        <v>174</v>
      </c>
      <c r="BM126" s="232" t="s">
        <v>896</v>
      </c>
    </row>
    <row r="127" s="13" customFormat="1">
      <c r="A127" s="13"/>
      <c r="B127" s="239"/>
      <c r="C127" s="240"/>
      <c r="D127" s="241" t="s">
        <v>178</v>
      </c>
      <c r="E127" s="242" t="s">
        <v>20</v>
      </c>
      <c r="F127" s="243" t="s">
        <v>897</v>
      </c>
      <c r="G127" s="240"/>
      <c r="H127" s="244">
        <v>265.82299999999998</v>
      </c>
      <c r="I127" s="245"/>
      <c r="J127" s="245"/>
      <c r="K127" s="240"/>
      <c r="L127" s="240"/>
      <c r="M127" s="246"/>
      <c r="N127" s="247"/>
      <c r="O127" s="248"/>
      <c r="P127" s="248"/>
      <c r="Q127" s="248"/>
      <c r="R127" s="248"/>
      <c r="S127" s="248"/>
      <c r="T127" s="248"/>
      <c r="U127" s="248"/>
      <c r="V127" s="248"/>
      <c r="W127" s="248"/>
      <c r="X127" s="249"/>
      <c r="Y127" s="13"/>
      <c r="Z127" s="13"/>
      <c r="AA127" s="13"/>
      <c r="AB127" s="13"/>
      <c r="AC127" s="13"/>
      <c r="AD127" s="13"/>
      <c r="AE127" s="13"/>
      <c r="AT127" s="250" t="s">
        <v>178</v>
      </c>
      <c r="AU127" s="250" t="s">
        <v>88</v>
      </c>
      <c r="AV127" s="13" t="s">
        <v>88</v>
      </c>
      <c r="AW127" s="13" t="s">
        <v>5</v>
      </c>
      <c r="AX127" s="13" t="s">
        <v>75</v>
      </c>
      <c r="AY127" s="250" t="s">
        <v>167</v>
      </c>
    </row>
    <row r="128" s="13" customFormat="1">
      <c r="A128" s="13"/>
      <c r="B128" s="239"/>
      <c r="C128" s="240"/>
      <c r="D128" s="241" t="s">
        <v>178</v>
      </c>
      <c r="E128" s="242" t="s">
        <v>20</v>
      </c>
      <c r="F128" s="243" t="s">
        <v>898</v>
      </c>
      <c r="G128" s="240"/>
      <c r="H128" s="244">
        <v>-41.189</v>
      </c>
      <c r="I128" s="245"/>
      <c r="J128" s="245"/>
      <c r="K128" s="240"/>
      <c r="L128" s="240"/>
      <c r="M128" s="246"/>
      <c r="N128" s="247"/>
      <c r="O128" s="248"/>
      <c r="P128" s="248"/>
      <c r="Q128" s="248"/>
      <c r="R128" s="248"/>
      <c r="S128" s="248"/>
      <c r="T128" s="248"/>
      <c r="U128" s="248"/>
      <c r="V128" s="248"/>
      <c r="W128" s="248"/>
      <c r="X128" s="249"/>
      <c r="Y128" s="13"/>
      <c r="Z128" s="13"/>
      <c r="AA128" s="13"/>
      <c r="AB128" s="13"/>
      <c r="AC128" s="13"/>
      <c r="AD128" s="13"/>
      <c r="AE128" s="13"/>
      <c r="AT128" s="250" t="s">
        <v>178</v>
      </c>
      <c r="AU128" s="250" t="s">
        <v>88</v>
      </c>
      <c r="AV128" s="13" t="s">
        <v>88</v>
      </c>
      <c r="AW128" s="13" t="s">
        <v>5</v>
      </c>
      <c r="AX128" s="13" t="s">
        <v>75</v>
      </c>
      <c r="AY128" s="250" t="s">
        <v>167</v>
      </c>
    </row>
    <row r="129" s="15" customFormat="1">
      <c r="A129" s="15"/>
      <c r="B129" s="261"/>
      <c r="C129" s="262"/>
      <c r="D129" s="241" t="s">
        <v>178</v>
      </c>
      <c r="E129" s="263" t="s">
        <v>20</v>
      </c>
      <c r="F129" s="264" t="s">
        <v>239</v>
      </c>
      <c r="G129" s="262"/>
      <c r="H129" s="265">
        <v>224.63399999999999</v>
      </c>
      <c r="I129" s="266"/>
      <c r="J129" s="266"/>
      <c r="K129" s="262"/>
      <c r="L129" s="262"/>
      <c r="M129" s="267"/>
      <c r="N129" s="268"/>
      <c r="O129" s="269"/>
      <c r="P129" s="269"/>
      <c r="Q129" s="269"/>
      <c r="R129" s="269"/>
      <c r="S129" s="269"/>
      <c r="T129" s="269"/>
      <c r="U129" s="269"/>
      <c r="V129" s="269"/>
      <c r="W129" s="269"/>
      <c r="X129" s="270"/>
      <c r="Y129" s="15"/>
      <c r="Z129" s="15"/>
      <c r="AA129" s="15"/>
      <c r="AB129" s="15"/>
      <c r="AC129" s="15"/>
      <c r="AD129" s="15"/>
      <c r="AE129" s="15"/>
      <c r="AT129" s="271" t="s">
        <v>178</v>
      </c>
      <c r="AU129" s="271" t="s">
        <v>88</v>
      </c>
      <c r="AV129" s="15" t="s">
        <v>174</v>
      </c>
      <c r="AW129" s="15" t="s">
        <v>5</v>
      </c>
      <c r="AX129" s="15" t="s">
        <v>82</v>
      </c>
      <c r="AY129" s="271" t="s">
        <v>167</v>
      </c>
    </row>
    <row r="130" s="2" customFormat="1" ht="37.8" customHeight="1">
      <c r="A130" s="39"/>
      <c r="B130" s="40"/>
      <c r="C130" s="220" t="s">
        <v>280</v>
      </c>
      <c r="D130" s="220" t="s">
        <v>169</v>
      </c>
      <c r="E130" s="221" t="s">
        <v>733</v>
      </c>
      <c r="F130" s="222" t="s">
        <v>734</v>
      </c>
      <c r="G130" s="223" t="s">
        <v>190</v>
      </c>
      <c r="H130" s="224">
        <v>18.600000000000001</v>
      </c>
      <c r="I130" s="225"/>
      <c r="J130" s="225"/>
      <c r="K130" s="226">
        <f>ROUND(P130*H130,2)</f>
        <v>0</v>
      </c>
      <c r="L130" s="222" t="s">
        <v>20</v>
      </c>
      <c r="M130" s="45"/>
      <c r="N130" s="227" t="s">
        <v>20</v>
      </c>
      <c r="O130" s="228" t="s">
        <v>44</v>
      </c>
      <c r="P130" s="229">
        <f>I130+J130</f>
        <v>0</v>
      </c>
      <c r="Q130" s="229">
        <f>ROUND(I130*H130,2)</f>
        <v>0</v>
      </c>
      <c r="R130" s="229">
        <f>ROUND(J130*H130,2)</f>
        <v>0</v>
      </c>
      <c r="S130" s="85"/>
      <c r="T130" s="230">
        <f>S130*H130</f>
        <v>0</v>
      </c>
      <c r="U130" s="230">
        <v>0</v>
      </c>
      <c r="V130" s="230">
        <f>U130*H130</f>
        <v>0</v>
      </c>
      <c r="W130" s="230">
        <v>0</v>
      </c>
      <c r="X130" s="231">
        <f>W130*H130</f>
        <v>0</v>
      </c>
      <c r="Y130" s="39"/>
      <c r="Z130" s="39"/>
      <c r="AA130" s="39"/>
      <c r="AB130" s="39"/>
      <c r="AC130" s="39"/>
      <c r="AD130" s="39"/>
      <c r="AE130" s="39"/>
      <c r="AR130" s="232" t="s">
        <v>174</v>
      </c>
      <c r="AT130" s="232" t="s">
        <v>169</v>
      </c>
      <c r="AU130" s="232" t="s">
        <v>88</v>
      </c>
      <c r="AY130" s="18" t="s">
        <v>167</v>
      </c>
      <c r="BE130" s="233">
        <f>IF(O130="základní",K130,0)</f>
        <v>0</v>
      </c>
      <c r="BF130" s="233">
        <f>IF(O130="snížená",K130,0)</f>
        <v>0</v>
      </c>
      <c r="BG130" s="233">
        <f>IF(O130="zákl. přenesená",K130,0)</f>
        <v>0</v>
      </c>
      <c r="BH130" s="233">
        <f>IF(O130="sníž. přenesená",K130,0)</f>
        <v>0</v>
      </c>
      <c r="BI130" s="233">
        <f>IF(O130="nulová",K130,0)</f>
        <v>0</v>
      </c>
      <c r="BJ130" s="18" t="s">
        <v>82</v>
      </c>
      <c r="BK130" s="233">
        <f>ROUND(P130*H130,2)</f>
        <v>0</v>
      </c>
      <c r="BL130" s="18" t="s">
        <v>174</v>
      </c>
      <c r="BM130" s="232" t="s">
        <v>899</v>
      </c>
    </row>
    <row r="131" s="13" customFormat="1">
      <c r="A131" s="13"/>
      <c r="B131" s="239"/>
      <c r="C131" s="240"/>
      <c r="D131" s="241" t="s">
        <v>178</v>
      </c>
      <c r="E131" s="242" t="s">
        <v>20</v>
      </c>
      <c r="F131" s="243" t="s">
        <v>900</v>
      </c>
      <c r="G131" s="240"/>
      <c r="H131" s="244">
        <v>18.600000000000001</v>
      </c>
      <c r="I131" s="245"/>
      <c r="J131" s="245"/>
      <c r="K131" s="240"/>
      <c r="L131" s="240"/>
      <c r="M131" s="246"/>
      <c r="N131" s="247"/>
      <c r="O131" s="248"/>
      <c r="P131" s="248"/>
      <c r="Q131" s="248"/>
      <c r="R131" s="248"/>
      <c r="S131" s="248"/>
      <c r="T131" s="248"/>
      <c r="U131" s="248"/>
      <c r="V131" s="248"/>
      <c r="W131" s="248"/>
      <c r="X131" s="249"/>
      <c r="Y131" s="13"/>
      <c r="Z131" s="13"/>
      <c r="AA131" s="13"/>
      <c r="AB131" s="13"/>
      <c r="AC131" s="13"/>
      <c r="AD131" s="13"/>
      <c r="AE131" s="13"/>
      <c r="AT131" s="250" t="s">
        <v>178</v>
      </c>
      <c r="AU131" s="250" t="s">
        <v>88</v>
      </c>
      <c r="AV131" s="13" t="s">
        <v>88</v>
      </c>
      <c r="AW131" s="13" t="s">
        <v>5</v>
      </c>
      <c r="AX131" s="13" t="s">
        <v>82</v>
      </c>
      <c r="AY131" s="250" t="s">
        <v>167</v>
      </c>
    </row>
    <row r="132" s="2" customFormat="1" ht="16.5" customHeight="1">
      <c r="A132" s="39"/>
      <c r="B132" s="40"/>
      <c r="C132" s="272" t="s">
        <v>288</v>
      </c>
      <c r="D132" s="272" t="s">
        <v>269</v>
      </c>
      <c r="E132" s="273" t="s">
        <v>737</v>
      </c>
      <c r="F132" s="274" t="s">
        <v>738</v>
      </c>
      <c r="G132" s="275" t="s">
        <v>249</v>
      </c>
      <c r="H132" s="276">
        <v>37.200000000000003</v>
      </c>
      <c r="I132" s="277"/>
      <c r="J132" s="278"/>
      <c r="K132" s="279">
        <f>ROUND(P132*H132,2)</f>
        <v>0</v>
      </c>
      <c r="L132" s="274" t="s">
        <v>20</v>
      </c>
      <c r="M132" s="280"/>
      <c r="N132" s="281" t="s">
        <v>20</v>
      </c>
      <c r="O132" s="228" t="s">
        <v>44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5"/>
      <c r="T132" s="230">
        <f>S132*H132</f>
        <v>0</v>
      </c>
      <c r="U132" s="230">
        <v>1</v>
      </c>
      <c r="V132" s="230">
        <f>U132*H132</f>
        <v>37.200000000000003</v>
      </c>
      <c r="W132" s="230">
        <v>0</v>
      </c>
      <c r="X132" s="231">
        <f>W132*H132</f>
        <v>0</v>
      </c>
      <c r="Y132" s="39"/>
      <c r="Z132" s="39"/>
      <c r="AA132" s="39"/>
      <c r="AB132" s="39"/>
      <c r="AC132" s="39"/>
      <c r="AD132" s="39"/>
      <c r="AE132" s="39"/>
      <c r="AR132" s="232" t="s">
        <v>220</v>
      </c>
      <c r="AT132" s="232" t="s">
        <v>269</v>
      </c>
      <c r="AU132" s="232" t="s">
        <v>88</v>
      </c>
      <c r="AY132" s="18" t="s">
        <v>167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8" t="s">
        <v>82</v>
      </c>
      <c r="BK132" s="233">
        <f>ROUND(P132*H132,2)</f>
        <v>0</v>
      </c>
      <c r="BL132" s="18" t="s">
        <v>174</v>
      </c>
      <c r="BM132" s="232" t="s">
        <v>901</v>
      </c>
    </row>
    <row r="133" s="13" customFormat="1">
      <c r="A133" s="13"/>
      <c r="B133" s="239"/>
      <c r="C133" s="240"/>
      <c r="D133" s="241" t="s">
        <v>178</v>
      </c>
      <c r="E133" s="242" t="s">
        <v>20</v>
      </c>
      <c r="F133" s="243" t="s">
        <v>902</v>
      </c>
      <c r="G133" s="240"/>
      <c r="H133" s="244">
        <v>37.200000000000003</v>
      </c>
      <c r="I133" s="245"/>
      <c r="J133" s="245"/>
      <c r="K133" s="240"/>
      <c r="L133" s="240"/>
      <c r="M133" s="246"/>
      <c r="N133" s="247"/>
      <c r="O133" s="248"/>
      <c r="P133" s="248"/>
      <c r="Q133" s="248"/>
      <c r="R133" s="248"/>
      <c r="S133" s="248"/>
      <c r="T133" s="248"/>
      <c r="U133" s="248"/>
      <c r="V133" s="248"/>
      <c r="W133" s="248"/>
      <c r="X133" s="249"/>
      <c r="Y133" s="13"/>
      <c r="Z133" s="13"/>
      <c r="AA133" s="13"/>
      <c r="AB133" s="13"/>
      <c r="AC133" s="13"/>
      <c r="AD133" s="13"/>
      <c r="AE133" s="13"/>
      <c r="AT133" s="250" t="s">
        <v>178</v>
      </c>
      <c r="AU133" s="250" t="s">
        <v>88</v>
      </c>
      <c r="AV133" s="13" t="s">
        <v>88</v>
      </c>
      <c r="AW133" s="13" t="s">
        <v>5</v>
      </c>
      <c r="AX133" s="13" t="s">
        <v>82</v>
      </c>
      <c r="AY133" s="250" t="s">
        <v>167</v>
      </c>
    </row>
    <row r="134" s="12" customFormat="1" ht="22.8" customHeight="1">
      <c r="A134" s="12"/>
      <c r="B134" s="203"/>
      <c r="C134" s="204"/>
      <c r="D134" s="205" t="s">
        <v>74</v>
      </c>
      <c r="E134" s="218" t="s">
        <v>107</v>
      </c>
      <c r="F134" s="218" t="s">
        <v>903</v>
      </c>
      <c r="G134" s="204"/>
      <c r="H134" s="204"/>
      <c r="I134" s="207"/>
      <c r="J134" s="207"/>
      <c r="K134" s="219">
        <f>BK134</f>
        <v>0</v>
      </c>
      <c r="L134" s="204"/>
      <c r="M134" s="209"/>
      <c r="N134" s="210"/>
      <c r="O134" s="211"/>
      <c r="P134" s="211"/>
      <c r="Q134" s="212">
        <f>SUM(Q135:Q136)</f>
        <v>0</v>
      </c>
      <c r="R134" s="212">
        <f>SUM(R135:R136)</f>
        <v>0</v>
      </c>
      <c r="S134" s="211"/>
      <c r="T134" s="213">
        <f>SUM(T135:T136)</f>
        <v>0</v>
      </c>
      <c r="U134" s="211"/>
      <c r="V134" s="213">
        <f>SUM(V135:V136)</f>
        <v>0</v>
      </c>
      <c r="W134" s="211"/>
      <c r="X134" s="214">
        <f>SUM(X135:X136)</f>
        <v>0</v>
      </c>
      <c r="Y134" s="12"/>
      <c r="Z134" s="12"/>
      <c r="AA134" s="12"/>
      <c r="AB134" s="12"/>
      <c r="AC134" s="12"/>
      <c r="AD134" s="12"/>
      <c r="AE134" s="12"/>
      <c r="AR134" s="215" t="s">
        <v>82</v>
      </c>
      <c r="AT134" s="216" t="s">
        <v>74</v>
      </c>
      <c r="AU134" s="216" t="s">
        <v>82</v>
      </c>
      <c r="AY134" s="215" t="s">
        <v>167</v>
      </c>
      <c r="BK134" s="217">
        <f>SUM(BK135:BK136)</f>
        <v>0</v>
      </c>
    </row>
    <row r="135" s="2" customFormat="1" ht="16.5" customHeight="1">
      <c r="A135" s="39"/>
      <c r="B135" s="40"/>
      <c r="C135" s="220" t="s">
        <v>295</v>
      </c>
      <c r="D135" s="220" t="s">
        <v>169</v>
      </c>
      <c r="E135" s="221" t="s">
        <v>904</v>
      </c>
      <c r="F135" s="222" t="s">
        <v>905</v>
      </c>
      <c r="G135" s="223" t="s">
        <v>172</v>
      </c>
      <c r="H135" s="224">
        <v>30</v>
      </c>
      <c r="I135" s="225"/>
      <c r="J135" s="225"/>
      <c r="K135" s="226">
        <f>ROUND(P135*H135,2)</f>
        <v>0</v>
      </c>
      <c r="L135" s="222" t="s">
        <v>20</v>
      </c>
      <c r="M135" s="45"/>
      <c r="N135" s="227" t="s">
        <v>20</v>
      </c>
      <c r="O135" s="228" t="s">
        <v>44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5"/>
      <c r="T135" s="230">
        <f>S135*H135</f>
        <v>0</v>
      </c>
      <c r="U135" s="230">
        <v>0</v>
      </c>
      <c r="V135" s="230">
        <f>U135*H135</f>
        <v>0</v>
      </c>
      <c r="W135" s="230">
        <v>0</v>
      </c>
      <c r="X135" s="231">
        <f>W135*H135</f>
        <v>0</v>
      </c>
      <c r="Y135" s="39"/>
      <c r="Z135" s="39"/>
      <c r="AA135" s="39"/>
      <c r="AB135" s="39"/>
      <c r="AC135" s="39"/>
      <c r="AD135" s="39"/>
      <c r="AE135" s="39"/>
      <c r="AR135" s="232" t="s">
        <v>174</v>
      </c>
      <c r="AT135" s="232" t="s">
        <v>169</v>
      </c>
      <c r="AU135" s="232" t="s">
        <v>88</v>
      </c>
      <c r="AY135" s="18" t="s">
        <v>167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8" t="s">
        <v>82</v>
      </c>
      <c r="BK135" s="233">
        <f>ROUND(P135*H135,2)</f>
        <v>0</v>
      </c>
      <c r="BL135" s="18" t="s">
        <v>174</v>
      </c>
      <c r="BM135" s="232" t="s">
        <v>906</v>
      </c>
    </row>
    <row r="136" s="2" customFormat="1" ht="24.15" customHeight="1">
      <c r="A136" s="39"/>
      <c r="B136" s="40"/>
      <c r="C136" s="220" t="s">
        <v>301</v>
      </c>
      <c r="D136" s="220" t="s">
        <v>169</v>
      </c>
      <c r="E136" s="221" t="s">
        <v>907</v>
      </c>
      <c r="F136" s="222" t="s">
        <v>908</v>
      </c>
      <c r="G136" s="223" t="s">
        <v>827</v>
      </c>
      <c r="H136" s="224">
        <v>2</v>
      </c>
      <c r="I136" s="225"/>
      <c r="J136" s="225"/>
      <c r="K136" s="226">
        <f>ROUND(P136*H136,2)</f>
        <v>0</v>
      </c>
      <c r="L136" s="222" t="s">
        <v>20</v>
      </c>
      <c r="M136" s="45"/>
      <c r="N136" s="227" t="s">
        <v>20</v>
      </c>
      <c r="O136" s="228" t="s">
        <v>44</v>
      </c>
      <c r="P136" s="229">
        <f>I136+J136</f>
        <v>0</v>
      </c>
      <c r="Q136" s="229">
        <f>ROUND(I136*H136,2)</f>
        <v>0</v>
      </c>
      <c r="R136" s="229">
        <f>ROUND(J136*H136,2)</f>
        <v>0</v>
      </c>
      <c r="S136" s="85"/>
      <c r="T136" s="230">
        <f>S136*H136</f>
        <v>0</v>
      </c>
      <c r="U136" s="230">
        <v>0</v>
      </c>
      <c r="V136" s="230">
        <f>U136*H136</f>
        <v>0</v>
      </c>
      <c r="W136" s="230">
        <v>0</v>
      </c>
      <c r="X136" s="231">
        <f>W136*H136</f>
        <v>0</v>
      </c>
      <c r="Y136" s="39"/>
      <c r="Z136" s="39"/>
      <c r="AA136" s="39"/>
      <c r="AB136" s="39"/>
      <c r="AC136" s="39"/>
      <c r="AD136" s="39"/>
      <c r="AE136" s="39"/>
      <c r="AR136" s="232" t="s">
        <v>174</v>
      </c>
      <c r="AT136" s="232" t="s">
        <v>169</v>
      </c>
      <c r="AU136" s="232" t="s">
        <v>88</v>
      </c>
      <c r="AY136" s="18" t="s">
        <v>167</v>
      </c>
      <c r="BE136" s="233">
        <f>IF(O136="základní",K136,0)</f>
        <v>0</v>
      </c>
      <c r="BF136" s="233">
        <f>IF(O136="snížená",K136,0)</f>
        <v>0</v>
      </c>
      <c r="BG136" s="233">
        <f>IF(O136="zákl. přenesená",K136,0)</f>
        <v>0</v>
      </c>
      <c r="BH136" s="233">
        <f>IF(O136="sníž. přenesená",K136,0)</f>
        <v>0</v>
      </c>
      <c r="BI136" s="233">
        <f>IF(O136="nulová",K136,0)</f>
        <v>0</v>
      </c>
      <c r="BJ136" s="18" t="s">
        <v>82</v>
      </c>
      <c r="BK136" s="233">
        <f>ROUND(P136*H136,2)</f>
        <v>0</v>
      </c>
      <c r="BL136" s="18" t="s">
        <v>174</v>
      </c>
      <c r="BM136" s="232" t="s">
        <v>909</v>
      </c>
    </row>
    <row r="137" s="12" customFormat="1" ht="22.8" customHeight="1">
      <c r="A137" s="12"/>
      <c r="B137" s="203"/>
      <c r="C137" s="204"/>
      <c r="D137" s="205" t="s">
        <v>74</v>
      </c>
      <c r="E137" s="218" t="s">
        <v>174</v>
      </c>
      <c r="F137" s="218" t="s">
        <v>361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SUM(Q138:Q145)</f>
        <v>0</v>
      </c>
      <c r="R137" s="212">
        <f>SUM(R138:R145)</f>
        <v>0</v>
      </c>
      <c r="S137" s="211"/>
      <c r="T137" s="213">
        <f>SUM(T138:T145)</f>
        <v>0</v>
      </c>
      <c r="U137" s="211"/>
      <c r="V137" s="213">
        <f>SUM(V138:V145)</f>
        <v>0.0097894200000000001</v>
      </c>
      <c r="W137" s="211"/>
      <c r="X137" s="214">
        <f>SUM(X138:X145)</f>
        <v>0</v>
      </c>
      <c r="Y137" s="12"/>
      <c r="Z137" s="12"/>
      <c r="AA137" s="12"/>
      <c r="AB137" s="12"/>
      <c r="AC137" s="12"/>
      <c r="AD137" s="12"/>
      <c r="AE137" s="12"/>
      <c r="AR137" s="215" t="s">
        <v>82</v>
      </c>
      <c r="AT137" s="216" t="s">
        <v>74</v>
      </c>
      <c r="AU137" s="216" t="s">
        <v>82</v>
      </c>
      <c r="AY137" s="215" t="s">
        <v>167</v>
      </c>
      <c r="BK137" s="217">
        <f>SUM(BK138:BK145)</f>
        <v>0</v>
      </c>
    </row>
    <row r="138" s="2" customFormat="1" ht="21.75" customHeight="1">
      <c r="A138" s="39"/>
      <c r="B138" s="40"/>
      <c r="C138" s="220" t="s">
        <v>307</v>
      </c>
      <c r="D138" s="220" t="s">
        <v>169</v>
      </c>
      <c r="E138" s="221" t="s">
        <v>741</v>
      </c>
      <c r="F138" s="222" t="s">
        <v>742</v>
      </c>
      <c r="G138" s="223" t="s">
        <v>190</v>
      </c>
      <c r="H138" s="224">
        <v>5.3200000000000003</v>
      </c>
      <c r="I138" s="225"/>
      <c r="J138" s="225"/>
      <c r="K138" s="226">
        <f>ROUND(P138*H138,2)</f>
        <v>0</v>
      </c>
      <c r="L138" s="222" t="s">
        <v>20</v>
      </c>
      <c r="M138" s="45"/>
      <c r="N138" s="227" t="s">
        <v>20</v>
      </c>
      <c r="O138" s="228" t="s">
        <v>44</v>
      </c>
      <c r="P138" s="229">
        <f>I138+J138</f>
        <v>0</v>
      </c>
      <c r="Q138" s="229">
        <f>ROUND(I138*H138,2)</f>
        <v>0</v>
      </c>
      <c r="R138" s="229">
        <f>ROUND(J138*H138,2)</f>
        <v>0</v>
      </c>
      <c r="S138" s="85"/>
      <c r="T138" s="230">
        <f>S138*H138</f>
        <v>0</v>
      </c>
      <c r="U138" s="230">
        <v>0</v>
      </c>
      <c r="V138" s="230">
        <f>U138*H138</f>
        <v>0</v>
      </c>
      <c r="W138" s="230">
        <v>0</v>
      </c>
      <c r="X138" s="231">
        <f>W138*H138</f>
        <v>0</v>
      </c>
      <c r="Y138" s="39"/>
      <c r="Z138" s="39"/>
      <c r="AA138" s="39"/>
      <c r="AB138" s="39"/>
      <c r="AC138" s="39"/>
      <c r="AD138" s="39"/>
      <c r="AE138" s="39"/>
      <c r="AR138" s="232" t="s">
        <v>174</v>
      </c>
      <c r="AT138" s="232" t="s">
        <v>169</v>
      </c>
      <c r="AU138" s="232" t="s">
        <v>88</v>
      </c>
      <c r="AY138" s="18" t="s">
        <v>167</v>
      </c>
      <c r="BE138" s="233">
        <f>IF(O138="základní",K138,0)</f>
        <v>0</v>
      </c>
      <c r="BF138" s="233">
        <f>IF(O138="snížená",K138,0)</f>
        <v>0</v>
      </c>
      <c r="BG138" s="233">
        <f>IF(O138="zákl. přenesená",K138,0)</f>
        <v>0</v>
      </c>
      <c r="BH138" s="233">
        <f>IF(O138="sníž. přenesená",K138,0)</f>
        <v>0</v>
      </c>
      <c r="BI138" s="233">
        <f>IF(O138="nulová",K138,0)</f>
        <v>0</v>
      </c>
      <c r="BJ138" s="18" t="s">
        <v>82</v>
      </c>
      <c r="BK138" s="233">
        <f>ROUND(P138*H138,2)</f>
        <v>0</v>
      </c>
      <c r="BL138" s="18" t="s">
        <v>174</v>
      </c>
      <c r="BM138" s="232" t="s">
        <v>910</v>
      </c>
    </row>
    <row r="139" s="13" customFormat="1">
      <c r="A139" s="13"/>
      <c r="B139" s="239"/>
      <c r="C139" s="240"/>
      <c r="D139" s="241" t="s">
        <v>178</v>
      </c>
      <c r="E139" s="242" t="s">
        <v>20</v>
      </c>
      <c r="F139" s="243" t="s">
        <v>911</v>
      </c>
      <c r="G139" s="240"/>
      <c r="H139" s="244">
        <v>5.3200000000000003</v>
      </c>
      <c r="I139" s="245"/>
      <c r="J139" s="245"/>
      <c r="K139" s="240"/>
      <c r="L139" s="240"/>
      <c r="M139" s="246"/>
      <c r="N139" s="247"/>
      <c r="O139" s="248"/>
      <c r="P139" s="248"/>
      <c r="Q139" s="248"/>
      <c r="R139" s="248"/>
      <c r="S139" s="248"/>
      <c r="T139" s="248"/>
      <c r="U139" s="248"/>
      <c r="V139" s="248"/>
      <c r="W139" s="248"/>
      <c r="X139" s="249"/>
      <c r="Y139" s="13"/>
      <c r="Z139" s="13"/>
      <c r="AA139" s="13"/>
      <c r="AB139" s="13"/>
      <c r="AC139" s="13"/>
      <c r="AD139" s="13"/>
      <c r="AE139" s="13"/>
      <c r="AT139" s="250" t="s">
        <v>178</v>
      </c>
      <c r="AU139" s="250" t="s">
        <v>88</v>
      </c>
      <c r="AV139" s="13" t="s">
        <v>88</v>
      </c>
      <c r="AW139" s="13" t="s">
        <v>5</v>
      </c>
      <c r="AX139" s="13" t="s">
        <v>82</v>
      </c>
      <c r="AY139" s="250" t="s">
        <v>167</v>
      </c>
    </row>
    <row r="140" s="2" customFormat="1" ht="24.15" customHeight="1">
      <c r="A140" s="39"/>
      <c r="B140" s="40"/>
      <c r="C140" s="220" t="s">
        <v>8</v>
      </c>
      <c r="D140" s="220" t="s">
        <v>169</v>
      </c>
      <c r="E140" s="221" t="s">
        <v>912</v>
      </c>
      <c r="F140" s="222" t="s">
        <v>913</v>
      </c>
      <c r="G140" s="223" t="s">
        <v>190</v>
      </c>
      <c r="H140" s="224">
        <v>0.122</v>
      </c>
      <c r="I140" s="225"/>
      <c r="J140" s="225"/>
      <c r="K140" s="226">
        <f>ROUND(P140*H140,2)</f>
        <v>0</v>
      </c>
      <c r="L140" s="222" t="s">
        <v>20</v>
      </c>
      <c r="M140" s="45"/>
      <c r="N140" s="227" t="s">
        <v>20</v>
      </c>
      <c r="O140" s="228" t="s">
        <v>44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5"/>
      <c r="T140" s="230">
        <f>S140*H140</f>
        <v>0</v>
      </c>
      <c r="U140" s="230">
        <v>0</v>
      </c>
      <c r="V140" s="230">
        <f>U140*H140</f>
        <v>0</v>
      </c>
      <c r="W140" s="230">
        <v>0</v>
      </c>
      <c r="X140" s="231">
        <f>W140*H140</f>
        <v>0</v>
      </c>
      <c r="Y140" s="39"/>
      <c r="Z140" s="39"/>
      <c r="AA140" s="39"/>
      <c r="AB140" s="39"/>
      <c r="AC140" s="39"/>
      <c r="AD140" s="39"/>
      <c r="AE140" s="39"/>
      <c r="AR140" s="232" t="s">
        <v>174</v>
      </c>
      <c r="AT140" s="232" t="s">
        <v>169</v>
      </c>
      <c r="AU140" s="232" t="s">
        <v>88</v>
      </c>
      <c r="AY140" s="18" t="s">
        <v>167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8" t="s">
        <v>82</v>
      </c>
      <c r="BK140" s="233">
        <f>ROUND(P140*H140,2)</f>
        <v>0</v>
      </c>
      <c r="BL140" s="18" t="s">
        <v>174</v>
      </c>
      <c r="BM140" s="232" t="s">
        <v>914</v>
      </c>
    </row>
    <row r="141" s="13" customFormat="1">
      <c r="A141" s="13"/>
      <c r="B141" s="239"/>
      <c r="C141" s="240"/>
      <c r="D141" s="241" t="s">
        <v>178</v>
      </c>
      <c r="E141" s="242" t="s">
        <v>20</v>
      </c>
      <c r="F141" s="243" t="s">
        <v>915</v>
      </c>
      <c r="G141" s="240"/>
      <c r="H141" s="244">
        <v>0.122</v>
      </c>
      <c r="I141" s="245"/>
      <c r="J141" s="245"/>
      <c r="K141" s="240"/>
      <c r="L141" s="240"/>
      <c r="M141" s="246"/>
      <c r="N141" s="247"/>
      <c r="O141" s="248"/>
      <c r="P141" s="248"/>
      <c r="Q141" s="248"/>
      <c r="R141" s="248"/>
      <c r="S141" s="248"/>
      <c r="T141" s="248"/>
      <c r="U141" s="248"/>
      <c r="V141" s="248"/>
      <c r="W141" s="248"/>
      <c r="X141" s="249"/>
      <c r="Y141" s="13"/>
      <c r="Z141" s="13"/>
      <c r="AA141" s="13"/>
      <c r="AB141" s="13"/>
      <c r="AC141" s="13"/>
      <c r="AD141" s="13"/>
      <c r="AE141" s="13"/>
      <c r="AT141" s="250" t="s">
        <v>178</v>
      </c>
      <c r="AU141" s="250" t="s">
        <v>88</v>
      </c>
      <c r="AV141" s="13" t="s">
        <v>88</v>
      </c>
      <c r="AW141" s="13" t="s">
        <v>5</v>
      </c>
      <c r="AX141" s="13" t="s">
        <v>82</v>
      </c>
      <c r="AY141" s="250" t="s">
        <v>167</v>
      </c>
    </row>
    <row r="142" s="2" customFormat="1" ht="24.15" customHeight="1">
      <c r="A142" s="39"/>
      <c r="B142" s="40"/>
      <c r="C142" s="220" t="s">
        <v>317</v>
      </c>
      <c r="D142" s="220" t="s">
        <v>169</v>
      </c>
      <c r="E142" s="221" t="s">
        <v>916</v>
      </c>
      <c r="F142" s="222" t="s">
        <v>917</v>
      </c>
      <c r="G142" s="223" t="s">
        <v>182</v>
      </c>
      <c r="H142" s="224">
        <v>0.54000000000000004</v>
      </c>
      <c r="I142" s="225"/>
      <c r="J142" s="225"/>
      <c r="K142" s="226">
        <f>ROUND(P142*H142,2)</f>
        <v>0</v>
      </c>
      <c r="L142" s="222" t="s">
        <v>20</v>
      </c>
      <c r="M142" s="45"/>
      <c r="N142" s="227" t="s">
        <v>20</v>
      </c>
      <c r="O142" s="228" t="s">
        <v>44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5"/>
      <c r="T142" s="230">
        <f>S142*H142</f>
        <v>0</v>
      </c>
      <c r="U142" s="230">
        <v>0.0063200000000000001</v>
      </c>
      <c r="V142" s="230">
        <f>U142*H142</f>
        <v>0.0034128000000000001</v>
      </c>
      <c r="W142" s="230">
        <v>0</v>
      </c>
      <c r="X142" s="231">
        <f>W142*H142</f>
        <v>0</v>
      </c>
      <c r="Y142" s="39"/>
      <c r="Z142" s="39"/>
      <c r="AA142" s="39"/>
      <c r="AB142" s="39"/>
      <c r="AC142" s="39"/>
      <c r="AD142" s="39"/>
      <c r="AE142" s="39"/>
      <c r="AR142" s="232" t="s">
        <v>174</v>
      </c>
      <c r="AT142" s="232" t="s">
        <v>169</v>
      </c>
      <c r="AU142" s="232" t="s">
        <v>88</v>
      </c>
      <c r="AY142" s="18" t="s">
        <v>167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8" t="s">
        <v>82</v>
      </c>
      <c r="BK142" s="233">
        <f>ROUND(P142*H142,2)</f>
        <v>0</v>
      </c>
      <c r="BL142" s="18" t="s">
        <v>174</v>
      </c>
      <c r="BM142" s="232" t="s">
        <v>918</v>
      </c>
    </row>
    <row r="143" s="13" customFormat="1">
      <c r="A143" s="13"/>
      <c r="B143" s="239"/>
      <c r="C143" s="240"/>
      <c r="D143" s="241" t="s">
        <v>178</v>
      </c>
      <c r="E143" s="242" t="s">
        <v>20</v>
      </c>
      <c r="F143" s="243" t="s">
        <v>919</v>
      </c>
      <c r="G143" s="240"/>
      <c r="H143" s="244">
        <v>0.54000000000000004</v>
      </c>
      <c r="I143" s="245"/>
      <c r="J143" s="245"/>
      <c r="K143" s="240"/>
      <c r="L143" s="240"/>
      <c r="M143" s="246"/>
      <c r="N143" s="247"/>
      <c r="O143" s="248"/>
      <c r="P143" s="248"/>
      <c r="Q143" s="248"/>
      <c r="R143" s="248"/>
      <c r="S143" s="248"/>
      <c r="T143" s="248"/>
      <c r="U143" s="248"/>
      <c r="V143" s="248"/>
      <c r="W143" s="248"/>
      <c r="X143" s="249"/>
      <c r="Y143" s="13"/>
      <c r="Z143" s="13"/>
      <c r="AA143" s="13"/>
      <c r="AB143" s="13"/>
      <c r="AC143" s="13"/>
      <c r="AD143" s="13"/>
      <c r="AE143" s="13"/>
      <c r="AT143" s="250" t="s">
        <v>178</v>
      </c>
      <c r="AU143" s="250" t="s">
        <v>88</v>
      </c>
      <c r="AV143" s="13" t="s">
        <v>88</v>
      </c>
      <c r="AW143" s="13" t="s">
        <v>5</v>
      </c>
      <c r="AX143" s="13" t="s">
        <v>82</v>
      </c>
      <c r="AY143" s="250" t="s">
        <v>167</v>
      </c>
    </row>
    <row r="144" s="2" customFormat="1" ht="16.5" customHeight="1">
      <c r="A144" s="39"/>
      <c r="B144" s="40"/>
      <c r="C144" s="220" t="s">
        <v>324</v>
      </c>
      <c r="D144" s="220" t="s">
        <v>169</v>
      </c>
      <c r="E144" s="221" t="s">
        <v>920</v>
      </c>
      <c r="F144" s="222" t="s">
        <v>921</v>
      </c>
      <c r="G144" s="223" t="s">
        <v>249</v>
      </c>
      <c r="H144" s="224">
        <v>0.0060000000000000001</v>
      </c>
      <c r="I144" s="225"/>
      <c r="J144" s="225"/>
      <c r="K144" s="226">
        <f>ROUND(P144*H144,2)</f>
        <v>0</v>
      </c>
      <c r="L144" s="222" t="s">
        <v>20</v>
      </c>
      <c r="M144" s="45"/>
      <c r="N144" s="227" t="s">
        <v>20</v>
      </c>
      <c r="O144" s="228" t="s">
        <v>44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5"/>
      <c r="T144" s="230">
        <f>S144*H144</f>
        <v>0</v>
      </c>
      <c r="U144" s="230">
        <v>1.06277</v>
      </c>
      <c r="V144" s="230">
        <f>U144*H144</f>
        <v>0.0063766200000000004</v>
      </c>
      <c r="W144" s="230">
        <v>0</v>
      </c>
      <c r="X144" s="231">
        <f>W144*H144</f>
        <v>0</v>
      </c>
      <c r="Y144" s="39"/>
      <c r="Z144" s="39"/>
      <c r="AA144" s="39"/>
      <c r="AB144" s="39"/>
      <c r="AC144" s="39"/>
      <c r="AD144" s="39"/>
      <c r="AE144" s="39"/>
      <c r="AR144" s="232" t="s">
        <v>174</v>
      </c>
      <c r="AT144" s="232" t="s">
        <v>169</v>
      </c>
      <c r="AU144" s="232" t="s">
        <v>88</v>
      </c>
      <c r="AY144" s="18" t="s">
        <v>167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8" t="s">
        <v>82</v>
      </c>
      <c r="BK144" s="233">
        <f>ROUND(P144*H144,2)</f>
        <v>0</v>
      </c>
      <c r="BL144" s="18" t="s">
        <v>174</v>
      </c>
      <c r="BM144" s="232" t="s">
        <v>922</v>
      </c>
    </row>
    <row r="145" s="13" customFormat="1">
      <c r="A145" s="13"/>
      <c r="B145" s="239"/>
      <c r="C145" s="240"/>
      <c r="D145" s="241" t="s">
        <v>178</v>
      </c>
      <c r="E145" s="242" t="s">
        <v>20</v>
      </c>
      <c r="F145" s="243" t="s">
        <v>923</v>
      </c>
      <c r="G145" s="240"/>
      <c r="H145" s="244">
        <v>0.0060000000000000001</v>
      </c>
      <c r="I145" s="245"/>
      <c r="J145" s="245"/>
      <c r="K145" s="240"/>
      <c r="L145" s="240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3"/>
      <c r="Z145" s="13"/>
      <c r="AA145" s="13"/>
      <c r="AB145" s="13"/>
      <c r="AC145" s="13"/>
      <c r="AD145" s="13"/>
      <c r="AE145" s="13"/>
      <c r="AT145" s="250" t="s">
        <v>178</v>
      </c>
      <c r="AU145" s="250" t="s">
        <v>88</v>
      </c>
      <c r="AV145" s="13" t="s">
        <v>88</v>
      </c>
      <c r="AW145" s="13" t="s">
        <v>5</v>
      </c>
      <c r="AX145" s="13" t="s">
        <v>82</v>
      </c>
      <c r="AY145" s="250" t="s">
        <v>167</v>
      </c>
    </row>
    <row r="146" s="12" customFormat="1" ht="22.8" customHeight="1">
      <c r="A146" s="12"/>
      <c r="B146" s="203"/>
      <c r="C146" s="204"/>
      <c r="D146" s="205" t="s">
        <v>74</v>
      </c>
      <c r="E146" s="218" t="s">
        <v>220</v>
      </c>
      <c r="F146" s="218" t="s">
        <v>446</v>
      </c>
      <c r="G146" s="204"/>
      <c r="H146" s="204"/>
      <c r="I146" s="207"/>
      <c r="J146" s="207"/>
      <c r="K146" s="219">
        <f>BK146</f>
        <v>0</v>
      </c>
      <c r="L146" s="204"/>
      <c r="M146" s="209"/>
      <c r="N146" s="210"/>
      <c r="O146" s="211"/>
      <c r="P146" s="211"/>
      <c r="Q146" s="212">
        <f>SUM(Q147:Q169)</f>
        <v>0</v>
      </c>
      <c r="R146" s="212">
        <f>SUM(R147:R169)</f>
        <v>0</v>
      </c>
      <c r="S146" s="211"/>
      <c r="T146" s="213">
        <f>SUM(T147:T169)</f>
        <v>0</v>
      </c>
      <c r="U146" s="211"/>
      <c r="V146" s="213">
        <f>SUM(V147:V169)</f>
        <v>21.022749999999998</v>
      </c>
      <c r="W146" s="211"/>
      <c r="X146" s="214">
        <f>SUM(X147:X169)</f>
        <v>0</v>
      </c>
      <c r="Y146" s="12"/>
      <c r="Z146" s="12"/>
      <c r="AA146" s="12"/>
      <c r="AB146" s="12"/>
      <c r="AC146" s="12"/>
      <c r="AD146" s="12"/>
      <c r="AE146" s="12"/>
      <c r="AR146" s="215" t="s">
        <v>82</v>
      </c>
      <c r="AT146" s="216" t="s">
        <v>74</v>
      </c>
      <c r="AU146" s="216" t="s">
        <v>82</v>
      </c>
      <c r="AY146" s="215" t="s">
        <v>167</v>
      </c>
      <c r="BK146" s="217">
        <f>SUM(BK147:BK169)</f>
        <v>0</v>
      </c>
    </row>
    <row r="147" s="2" customFormat="1" ht="16.5" customHeight="1">
      <c r="A147" s="39"/>
      <c r="B147" s="40"/>
      <c r="C147" s="220" t="s">
        <v>331</v>
      </c>
      <c r="D147" s="220" t="s">
        <v>169</v>
      </c>
      <c r="E147" s="221" t="s">
        <v>924</v>
      </c>
      <c r="F147" s="222" t="s">
        <v>925</v>
      </c>
      <c r="G147" s="223" t="s">
        <v>172</v>
      </c>
      <c r="H147" s="224">
        <v>30</v>
      </c>
      <c r="I147" s="225"/>
      <c r="J147" s="225"/>
      <c r="K147" s="226">
        <f>ROUND(P147*H147,2)</f>
        <v>0</v>
      </c>
      <c r="L147" s="222" t="s">
        <v>20</v>
      </c>
      <c r="M147" s="45"/>
      <c r="N147" s="227" t="s">
        <v>20</v>
      </c>
      <c r="O147" s="228" t="s">
        <v>44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5"/>
      <c r="T147" s="230">
        <f>S147*H147</f>
        <v>0</v>
      </c>
      <c r="U147" s="230">
        <v>1.0000000000000001E-05</v>
      </c>
      <c r="V147" s="230">
        <f>U147*H147</f>
        <v>0.00030000000000000003</v>
      </c>
      <c r="W147" s="230">
        <v>0</v>
      </c>
      <c r="X147" s="231">
        <f>W147*H147</f>
        <v>0</v>
      </c>
      <c r="Y147" s="39"/>
      <c r="Z147" s="39"/>
      <c r="AA147" s="39"/>
      <c r="AB147" s="39"/>
      <c r="AC147" s="39"/>
      <c r="AD147" s="39"/>
      <c r="AE147" s="39"/>
      <c r="AR147" s="232" t="s">
        <v>174</v>
      </c>
      <c r="AT147" s="232" t="s">
        <v>169</v>
      </c>
      <c r="AU147" s="232" t="s">
        <v>88</v>
      </c>
      <c r="AY147" s="18" t="s">
        <v>167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8" t="s">
        <v>82</v>
      </c>
      <c r="BK147" s="233">
        <f>ROUND(P147*H147,2)</f>
        <v>0</v>
      </c>
      <c r="BL147" s="18" t="s">
        <v>174</v>
      </c>
      <c r="BM147" s="232" t="s">
        <v>926</v>
      </c>
    </row>
    <row r="148" s="2" customFormat="1" ht="16.5" customHeight="1">
      <c r="A148" s="39"/>
      <c r="B148" s="40"/>
      <c r="C148" s="272" t="s">
        <v>337</v>
      </c>
      <c r="D148" s="272" t="s">
        <v>269</v>
      </c>
      <c r="E148" s="273" t="s">
        <v>927</v>
      </c>
      <c r="F148" s="274" t="s">
        <v>928</v>
      </c>
      <c r="G148" s="275" t="s">
        <v>365</v>
      </c>
      <c r="H148" s="276">
        <v>2</v>
      </c>
      <c r="I148" s="277"/>
      <c r="J148" s="278"/>
      <c r="K148" s="279">
        <f>ROUND(P148*H148,2)</f>
        <v>0</v>
      </c>
      <c r="L148" s="274" t="s">
        <v>20</v>
      </c>
      <c r="M148" s="280"/>
      <c r="N148" s="281" t="s">
        <v>20</v>
      </c>
      <c r="O148" s="228" t="s">
        <v>44</v>
      </c>
      <c r="P148" s="229">
        <f>I148+J148</f>
        <v>0</v>
      </c>
      <c r="Q148" s="229">
        <f>ROUND(I148*H148,2)</f>
        <v>0</v>
      </c>
      <c r="R148" s="229">
        <f>ROUND(J148*H148,2)</f>
        <v>0</v>
      </c>
      <c r="S148" s="85"/>
      <c r="T148" s="230">
        <f>S148*H148</f>
        <v>0</v>
      </c>
      <c r="U148" s="230">
        <v>0.0044999999999999997</v>
      </c>
      <c r="V148" s="230">
        <f>U148*H148</f>
        <v>0.0089999999999999993</v>
      </c>
      <c r="W148" s="230">
        <v>0</v>
      </c>
      <c r="X148" s="231">
        <f>W148*H148</f>
        <v>0</v>
      </c>
      <c r="Y148" s="39"/>
      <c r="Z148" s="39"/>
      <c r="AA148" s="39"/>
      <c r="AB148" s="39"/>
      <c r="AC148" s="39"/>
      <c r="AD148" s="39"/>
      <c r="AE148" s="39"/>
      <c r="AR148" s="232" t="s">
        <v>220</v>
      </c>
      <c r="AT148" s="232" t="s">
        <v>269</v>
      </c>
      <c r="AU148" s="232" t="s">
        <v>88</v>
      </c>
      <c r="AY148" s="18" t="s">
        <v>167</v>
      </c>
      <c r="BE148" s="233">
        <f>IF(O148="základní",K148,0)</f>
        <v>0</v>
      </c>
      <c r="BF148" s="233">
        <f>IF(O148="snížená",K148,0)</f>
        <v>0</v>
      </c>
      <c r="BG148" s="233">
        <f>IF(O148="zákl. přenesená",K148,0)</f>
        <v>0</v>
      </c>
      <c r="BH148" s="233">
        <f>IF(O148="sníž. přenesená",K148,0)</f>
        <v>0</v>
      </c>
      <c r="BI148" s="233">
        <f>IF(O148="nulová",K148,0)</f>
        <v>0</v>
      </c>
      <c r="BJ148" s="18" t="s">
        <v>82</v>
      </c>
      <c r="BK148" s="233">
        <f>ROUND(P148*H148,2)</f>
        <v>0</v>
      </c>
      <c r="BL148" s="18" t="s">
        <v>174</v>
      </c>
      <c r="BM148" s="232" t="s">
        <v>929</v>
      </c>
    </row>
    <row r="149" s="2" customFormat="1" ht="16.5" customHeight="1">
      <c r="A149" s="39"/>
      <c r="B149" s="40"/>
      <c r="C149" s="272" t="s">
        <v>345</v>
      </c>
      <c r="D149" s="272" t="s">
        <v>269</v>
      </c>
      <c r="E149" s="273" t="s">
        <v>930</v>
      </c>
      <c r="F149" s="274" t="s">
        <v>931</v>
      </c>
      <c r="G149" s="275" t="s">
        <v>365</v>
      </c>
      <c r="H149" s="276">
        <v>2</v>
      </c>
      <c r="I149" s="277"/>
      <c r="J149" s="278"/>
      <c r="K149" s="279">
        <f>ROUND(P149*H149,2)</f>
        <v>0</v>
      </c>
      <c r="L149" s="274" t="s">
        <v>20</v>
      </c>
      <c r="M149" s="280"/>
      <c r="N149" s="281" t="s">
        <v>20</v>
      </c>
      <c r="O149" s="228" t="s">
        <v>44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5"/>
      <c r="T149" s="230">
        <f>S149*H149</f>
        <v>0</v>
      </c>
      <c r="U149" s="230">
        <v>0.012109999999999999</v>
      </c>
      <c r="V149" s="230">
        <f>U149*H149</f>
        <v>0.024219999999999998</v>
      </c>
      <c r="W149" s="230">
        <v>0</v>
      </c>
      <c r="X149" s="231">
        <f>W149*H149</f>
        <v>0</v>
      </c>
      <c r="Y149" s="39"/>
      <c r="Z149" s="39"/>
      <c r="AA149" s="39"/>
      <c r="AB149" s="39"/>
      <c r="AC149" s="39"/>
      <c r="AD149" s="39"/>
      <c r="AE149" s="39"/>
      <c r="AR149" s="232" t="s">
        <v>220</v>
      </c>
      <c r="AT149" s="232" t="s">
        <v>269</v>
      </c>
      <c r="AU149" s="232" t="s">
        <v>88</v>
      </c>
      <c r="AY149" s="18" t="s">
        <v>167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8" t="s">
        <v>82</v>
      </c>
      <c r="BK149" s="233">
        <f>ROUND(P149*H149,2)</f>
        <v>0</v>
      </c>
      <c r="BL149" s="18" t="s">
        <v>174</v>
      </c>
      <c r="BM149" s="232" t="s">
        <v>932</v>
      </c>
    </row>
    <row r="150" s="2" customFormat="1" ht="16.5" customHeight="1">
      <c r="A150" s="39"/>
      <c r="B150" s="40"/>
      <c r="C150" s="272" t="s">
        <v>354</v>
      </c>
      <c r="D150" s="272" t="s">
        <v>269</v>
      </c>
      <c r="E150" s="273" t="s">
        <v>933</v>
      </c>
      <c r="F150" s="274" t="s">
        <v>934</v>
      </c>
      <c r="G150" s="275" t="s">
        <v>365</v>
      </c>
      <c r="H150" s="276">
        <v>4</v>
      </c>
      <c r="I150" s="277"/>
      <c r="J150" s="278"/>
      <c r="K150" s="279">
        <f>ROUND(P150*H150,2)</f>
        <v>0</v>
      </c>
      <c r="L150" s="274" t="s">
        <v>20</v>
      </c>
      <c r="M150" s="280"/>
      <c r="N150" s="281" t="s">
        <v>20</v>
      </c>
      <c r="O150" s="228" t="s">
        <v>44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5"/>
      <c r="T150" s="230">
        <f>S150*H150</f>
        <v>0</v>
      </c>
      <c r="U150" s="230">
        <v>0.023539999999999998</v>
      </c>
      <c r="V150" s="230">
        <f>U150*H150</f>
        <v>0.094159999999999994</v>
      </c>
      <c r="W150" s="230">
        <v>0</v>
      </c>
      <c r="X150" s="231">
        <f>W150*H150</f>
        <v>0</v>
      </c>
      <c r="Y150" s="39"/>
      <c r="Z150" s="39"/>
      <c r="AA150" s="39"/>
      <c r="AB150" s="39"/>
      <c r="AC150" s="39"/>
      <c r="AD150" s="39"/>
      <c r="AE150" s="39"/>
      <c r="AR150" s="232" t="s">
        <v>220</v>
      </c>
      <c r="AT150" s="232" t="s">
        <v>269</v>
      </c>
      <c r="AU150" s="232" t="s">
        <v>88</v>
      </c>
      <c r="AY150" s="18" t="s">
        <v>167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8" t="s">
        <v>82</v>
      </c>
      <c r="BK150" s="233">
        <f>ROUND(P150*H150,2)</f>
        <v>0</v>
      </c>
      <c r="BL150" s="18" t="s">
        <v>174</v>
      </c>
      <c r="BM150" s="232" t="s">
        <v>935</v>
      </c>
    </row>
    <row r="151" s="2" customFormat="1" ht="16.5" customHeight="1">
      <c r="A151" s="39"/>
      <c r="B151" s="40"/>
      <c r="C151" s="220" t="s">
        <v>362</v>
      </c>
      <c r="D151" s="220" t="s">
        <v>169</v>
      </c>
      <c r="E151" s="221" t="s">
        <v>936</v>
      </c>
      <c r="F151" s="222" t="s">
        <v>937</v>
      </c>
      <c r="G151" s="223" t="s">
        <v>365</v>
      </c>
      <c r="H151" s="224">
        <v>4</v>
      </c>
      <c r="I151" s="225"/>
      <c r="J151" s="225"/>
      <c r="K151" s="226">
        <f>ROUND(P151*H151,2)</f>
        <v>0</v>
      </c>
      <c r="L151" s="222" t="s">
        <v>20</v>
      </c>
      <c r="M151" s="45"/>
      <c r="N151" s="227" t="s">
        <v>20</v>
      </c>
      <c r="O151" s="228" t="s">
        <v>44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5"/>
      <c r="T151" s="230">
        <f>S151*H151</f>
        <v>0</v>
      </c>
      <c r="U151" s="230">
        <v>0.00012</v>
      </c>
      <c r="V151" s="230">
        <f>U151*H151</f>
        <v>0.00048000000000000001</v>
      </c>
      <c r="W151" s="230">
        <v>0</v>
      </c>
      <c r="X151" s="231">
        <f>W151*H151</f>
        <v>0</v>
      </c>
      <c r="Y151" s="39"/>
      <c r="Z151" s="39"/>
      <c r="AA151" s="39"/>
      <c r="AB151" s="39"/>
      <c r="AC151" s="39"/>
      <c r="AD151" s="39"/>
      <c r="AE151" s="39"/>
      <c r="AR151" s="232" t="s">
        <v>174</v>
      </c>
      <c r="AT151" s="232" t="s">
        <v>169</v>
      </c>
      <c r="AU151" s="232" t="s">
        <v>88</v>
      </c>
      <c r="AY151" s="18" t="s">
        <v>167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8" t="s">
        <v>82</v>
      </c>
      <c r="BK151" s="233">
        <f>ROUND(P151*H151,2)</f>
        <v>0</v>
      </c>
      <c r="BL151" s="18" t="s">
        <v>174</v>
      </c>
      <c r="BM151" s="232" t="s">
        <v>938</v>
      </c>
    </row>
    <row r="152" s="2" customFormat="1" ht="16.5" customHeight="1">
      <c r="A152" s="39"/>
      <c r="B152" s="40"/>
      <c r="C152" s="272" t="s">
        <v>370</v>
      </c>
      <c r="D152" s="272" t="s">
        <v>269</v>
      </c>
      <c r="E152" s="273" t="s">
        <v>939</v>
      </c>
      <c r="F152" s="274" t="s">
        <v>940</v>
      </c>
      <c r="G152" s="275" t="s">
        <v>365</v>
      </c>
      <c r="H152" s="276">
        <v>4</v>
      </c>
      <c r="I152" s="277"/>
      <c r="J152" s="278"/>
      <c r="K152" s="279">
        <f>ROUND(P152*H152,2)</f>
        <v>0</v>
      </c>
      <c r="L152" s="274" t="s">
        <v>20</v>
      </c>
      <c r="M152" s="280"/>
      <c r="N152" s="281" t="s">
        <v>20</v>
      </c>
      <c r="O152" s="228" t="s">
        <v>44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5"/>
      <c r="T152" s="230">
        <f>S152*H152</f>
        <v>0</v>
      </c>
      <c r="U152" s="230">
        <v>0.0025000000000000001</v>
      </c>
      <c r="V152" s="230">
        <f>U152*H152</f>
        <v>0.01</v>
      </c>
      <c r="W152" s="230">
        <v>0</v>
      </c>
      <c r="X152" s="231">
        <f>W152*H152</f>
        <v>0</v>
      </c>
      <c r="Y152" s="39"/>
      <c r="Z152" s="39"/>
      <c r="AA152" s="39"/>
      <c r="AB152" s="39"/>
      <c r="AC152" s="39"/>
      <c r="AD152" s="39"/>
      <c r="AE152" s="39"/>
      <c r="AR152" s="232" t="s">
        <v>220</v>
      </c>
      <c r="AT152" s="232" t="s">
        <v>269</v>
      </c>
      <c r="AU152" s="232" t="s">
        <v>88</v>
      </c>
      <c r="AY152" s="18" t="s">
        <v>167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8" t="s">
        <v>82</v>
      </c>
      <c r="BK152" s="233">
        <f>ROUND(P152*H152,2)</f>
        <v>0</v>
      </c>
      <c r="BL152" s="18" t="s">
        <v>174</v>
      </c>
      <c r="BM152" s="232" t="s">
        <v>941</v>
      </c>
    </row>
    <row r="153" s="2" customFormat="1" ht="16.5" customHeight="1">
      <c r="A153" s="39"/>
      <c r="B153" s="40"/>
      <c r="C153" s="220" t="s">
        <v>375</v>
      </c>
      <c r="D153" s="220" t="s">
        <v>169</v>
      </c>
      <c r="E153" s="221" t="s">
        <v>942</v>
      </c>
      <c r="F153" s="222" t="s">
        <v>943</v>
      </c>
      <c r="G153" s="223" t="s">
        <v>944</v>
      </c>
      <c r="H153" s="224">
        <v>4</v>
      </c>
      <c r="I153" s="225"/>
      <c r="J153" s="225"/>
      <c r="K153" s="226">
        <f>ROUND(P153*H153,2)</f>
        <v>0</v>
      </c>
      <c r="L153" s="222" t="s">
        <v>20</v>
      </c>
      <c r="M153" s="45"/>
      <c r="N153" s="227" t="s">
        <v>20</v>
      </c>
      <c r="O153" s="228" t="s">
        <v>44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5"/>
      <c r="T153" s="230">
        <f>S153*H153</f>
        <v>0</v>
      </c>
      <c r="U153" s="230">
        <v>0.00010000000000000001</v>
      </c>
      <c r="V153" s="230">
        <f>U153*H153</f>
        <v>0.00040000000000000002</v>
      </c>
      <c r="W153" s="230">
        <v>0</v>
      </c>
      <c r="X153" s="231">
        <f>W153*H153</f>
        <v>0</v>
      </c>
      <c r="Y153" s="39"/>
      <c r="Z153" s="39"/>
      <c r="AA153" s="39"/>
      <c r="AB153" s="39"/>
      <c r="AC153" s="39"/>
      <c r="AD153" s="39"/>
      <c r="AE153" s="39"/>
      <c r="AR153" s="232" t="s">
        <v>174</v>
      </c>
      <c r="AT153" s="232" t="s">
        <v>169</v>
      </c>
      <c r="AU153" s="232" t="s">
        <v>88</v>
      </c>
      <c r="AY153" s="18" t="s">
        <v>167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8" t="s">
        <v>82</v>
      </c>
      <c r="BK153" s="233">
        <f>ROUND(P153*H153,2)</f>
        <v>0</v>
      </c>
      <c r="BL153" s="18" t="s">
        <v>174</v>
      </c>
      <c r="BM153" s="232" t="s">
        <v>945</v>
      </c>
    </row>
    <row r="154" s="2" customFormat="1" ht="24.15" customHeight="1">
      <c r="A154" s="39"/>
      <c r="B154" s="40"/>
      <c r="C154" s="220" t="s">
        <v>384</v>
      </c>
      <c r="D154" s="220" t="s">
        <v>169</v>
      </c>
      <c r="E154" s="221" t="s">
        <v>946</v>
      </c>
      <c r="F154" s="222" t="s">
        <v>947</v>
      </c>
      <c r="G154" s="223" t="s">
        <v>365</v>
      </c>
      <c r="H154" s="224">
        <v>3</v>
      </c>
      <c r="I154" s="225"/>
      <c r="J154" s="225"/>
      <c r="K154" s="226">
        <f>ROUND(P154*H154,2)</f>
        <v>0</v>
      </c>
      <c r="L154" s="222" t="s">
        <v>20</v>
      </c>
      <c r="M154" s="45"/>
      <c r="N154" s="227" t="s">
        <v>20</v>
      </c>
      <c r="O154" s="228" t="s">
        <v>44</v>
      </c>
      <c r="P154" s="229">
        <f>I154+J154</f>
        <v>0</v>
      </c>
      <c r="Q154" s="229">
        <f>ROUND(I154*H154,2)</f>
        <v>0</v>
      </c>
      <c r="R154" s="229">
        <f>ROUND(J154*H154,2)</f>
        <v>0</v>
      </c>
      <c r="S154" s="85"/>
      <c r="T154" s="230">
        <f>S154*H154</f>
        <v>0</v>
      </c>
      <c r="U154" s="230">
        <v>1.92726</v>
      </c>
      <c r="V154" s="230">
        <f>U154*H154</f>
        <v>5.7817799999999995</v>
      </c>
      <c r="W154" s="230">
        <v>0</v>
      </c>
      <c r="X154" s="231">
        <f>W154*H154</f>
        <v>0</v>
      </c>
      <c r="Y154" s="39"/>
      <c r="Z154" s="39"/>
      <c r="AA154" s="39"/>
      <c r="AB154" s="39"/>
      <c r="AC154" s="39"/>
      <c r="AD154" s="39"/>
      <c r="AE154" s="39"/>
      <c r="AR154" s="232" t="s">
        <v>174</v>
      </c>
      <c r="AT154" s="232" t="s">
        <v>169</v>
      </c>
      <c r="AU154" s="232" t="s">
        <v>88</v>
      </c>
      <c r="AY154" s="18" t="s">
        <v>167</v>
      </c>
      <c r="BE154" s="233">
        <f>IF(O154="základní",K154,0)</f>
        <v>0</v>
      </c>
      <c r="BF154" s="233">
        <f>IF(O154="snížená",K154,0)</f>
        <v>0</v>
      </c>
      <c r="BG154" s="233">
        <f>IF(O154="zákl. přenesená",K154,0)</f>
        <v>0</v>
      </c>
      <c r="BH154" s="233">
        <f>IF(O154="sníž. přenesená",K154,0)</f>
        <v>0</v>
      </c>
      <c r="BI154" s="233">
        <f>IF(O154="nulová",K154,0)</f>
        <v>0</v>
      </c>
      <c r="BJ154" s="18" t="s">
        <v>82</v>
      </c>
      <c r="BK154" s="233">
        <f>ROUND(P154*H154,2)</f>
        <v>0</v>
      </c>
      <c r="BL154" s="18" t="s">
        <v>174</v>
      </c>
      <c r="BM154" s="232" t="s">
        <v>948</v>
      </c>
    </row>
    <row r="155" s="2" customFormat="1" ht="16.5" customHeight="1">
      <c r="A155" s="39"/>
      <c r="B155" s="40"/>
      <c r="C155" s="272" t="s">
        <v>392</v>
      </c>
      <c r="D155" s="272" t="s">
        <v>269</v>
      </c>
      <c r="E155" s="273" t="s">
        <v>949</v>
      </c>
      <c r="F155" s="274" t="s">
        <v>950</v>
      </c>
      <c r="G155" s="275" t="s">
        <v>365</v>
      </c>
      <c r="H155" s="276">
        <v>3</v>
      </c>
      <c r="I155" s="277"/>
      <c r="J155" s="278"/>
      <c r="K155" s="279">
        <f>ROUND(P155*H155,2)</f>
        <v>0</v>
      </c>
      <c r="L155" s="274" t="s">
        <v>20</v>
      </c>
      <c r="M155" s="280"/>
      <c r="N155" s="281" t="s">
        <v>20</v>
      </c>
      <c r="O155" s="228" t="s">
        <v>44</v>
      </c>
      <c r="P155" s="229">
        <f>I155+J155</f>
        <v>0</v>
      </c>
      <c r="Q155" s="229">
        <f>ROUND(I155*H155,2)</f>
        <v>0</v>
      </c>
      <c r="R155" s="229">
        <f>ROUND(J155*H155,2)</f>
        <v>0</v>
      </c>
      <c r="S155" s="85"/>
      <c r="T155" s="230">
        <f>S155*H155</f>
        <v>0</v>
      </c>
      <c r="U155" s="230">
        <v>1.1599999999999999</v>
      </c>
      <c r="V155" s="230">
        <f>U155*H155</f>
        <v>3.4799999999999995</v>
      </c>
      <c r="W155" s="230">
        <v>0</v>
      </c>
      <c r="X155" s="231">
        <f>W155*H155</f>
        <v>0</v>
      </c>
      <c r="Y155" s="39"/>
      <c r="Z155" s="39"/>
      <c r="AA155" s="39"/>
      <c r="AB155" s="39"/>
      <c r="AC155" s="39"/>
      <c r="AD155" s="39"/>
      <c r="AE155" s="39"/>
      <c r="AR155" s="232" t="s">
        <v>220</v>
      </c>
      <c r="AT155" s="232" t="s">
        <v>269</v>
      </c>
      <c r="AU155" s="232" t="s">
        <v>88</v>
      </c>
      <c r="AY155" s="18" t="s">
        <v>167</v>
      </c>
      <c r="BE155" s="233">
        <f>IF(O155="základní",K155,0)</f>
        <v>0</v>
      </c>
      <c r="BF155" s="233">
        <f>IF(O155="snížená",K155,0)</f>
        <v>0</v>
      </c>
      <c r="BG155" s="233">
        <f>IF(O155="zákl. přenesená",K155,0)</f>
        <v>0</v>
      </c>
      <c r="BH155" s="233">
        <f>IF(O155="sníž. přenesená",K155,0)</f>
        <v>0</v>
      </c>
      <c r="BI155" s="233">
        <f>IF(O155="nulová",K155,0)</f>
        <v>0</v>
      </c>
      <c r="BJ155" s="18" t="s">
        <v>82</v>
      </c>
      <c r="BK155" s="233">
        <f>ROUND(P155*H155,2)</f>
        <v>0</v>
      </c>
      <c r="BL155" s="18" t="s">
        <v>174</v>
      </c>
      <c r="BM155" s="232" t="s">
        <v>951</v>
      </c>
    </row>
    <row r="156" s="2" customFormat="1" ht="16.5" customHeight="1">
      <c r="A156" s="39"/>
      <c r="B156" s="40"/>
      <c r="C156" s="272" t="s">
        <v>398</v>
      </c>
      <c r="D156" s="272" t="s">
        <v>269</v>
      </c>
      <c r="E156" s="273" t="s">
        <v>952</v>
      </c>
      <c r="F156" s="274" t="s">
        <v>953</v>
      </c>
      <c r="G156" s="275" t="s">
        <v>365</v>
      </c>
      <c r="H156" s="276">
        <v>2</v>
      </c>
      <c r="I156" s="277"/>
      <c r="J156" s="278"/>
      <c r="K156" s="279">
        <f>ROUND(P156*H156,2)</f>
        <v>0</v>
      </c>
      <c r="L156" s="274" t="s">
        <v>20</v>
      </c>
      <c r="M156" s="280"/>
      <c r="N156" s="281" t="s">
        <v>20</v>
      </c>
      <c r="O156" s="228" t="s">
        <v>44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5"/>
      <c r="T156" s="230">
        <f>S156*H156</f>
        <v>0</v>
      </c>
      <c r="U156" s="230">
        <v>0.52600000000000002</v>
      </c>
      <c r="V156" s="230">
        <f>U156*H156</f>
        <v>1.0520000000000001</v>
      </c>
      <c r="W156" s="230">
        <v>0</v>
      </c>
      <c r="X156" s="231">
        <f>W156*H156</f>
        <v>0</v>
      </c>
      <c r="Y156" s="39"/>
      <c r="Z156" s="39"/>
      <c r="AA156" s="39"/>
      <c r="AB156" s="39"/>
      <c r="AC156" s="39"/>
      <c r="AD156" s="39"/>
      <c r="AE156" s="39"/>
      <c r="AR156" s="232" t="s">
        <v>220</v>
      </c>
      <c r="AT156" s="232" t="s">
        <v>269</v>
      </c>
      <c r="AU156" s="232" t="s">
        <v>88</v>
      </c>
      <c r="AY156" s="18" t="s">
        <v>167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8" t="s">
        <v>82</v>
      </c>
      <c r="BK156" s="233">
        <f>ROUND(P156*H156,2)</f>
        <v>0</v>
      </c>
      <c r="BL156" s="18" t="s">
        <v>174</v>
      </c>
      <c r="BM156" s="232" t="s">
        <v>954</v>
      </c>
    </row>
    <row r="157" s="2" customFormat="1" ht="16.5" customHeight="1">
      <c r="A157" s="39"/>
      <c r="B157" s="40"/>
      <c r="C157" s="272" t="s">
        <v>405</v>
      </c>
      <c r="D157" s="272" t="s">
        <v>269</v>
      </c>
      <c r="E157" s="273" t="s">
        <v>955</v>
      </c>
      <c r="F157" s="274" t="s">
        <v>956</v>
      </c>
      <c r="G157" s="275" t="s">
        <v>365</v>
      </c>
      <c r="H157" s="276">
        <v>6</v>
      </c>
      <c r="I157" s="277"/>
      <c r="J157" s="278"/>
      <c r="K157" s="279">
        <f>ROUND(P157*H157,2)</f>
        <v>0</v>
      </c>
      <c r="L157" s="274" t="s">
        <v>20</v>
      </c>
      <c r="M157" s="280"/>
      <c r="N157" s="281" t="s">
        <v>20</v>
      </c>
      <c r="O157" s="228" t="s">
        <v>44</v>
      </c>
      <c r="P157" s="229">
        <f>I157+J157</f>
        <v>0</v>
      </c>
      <c r="Q157" s="229">
        <f>ROUND(I157*H157,2)</f>
        <v>0</v>
      </c>
      <c r="R157" s="229">
        <f>ROUND(J157*H157,2)</f>
        <v>0</v>
      </c>
      <c r="S157" s="85"/>
      <c r="T157" s="230">
        <f>S157*H157</f>
        <v>0</v>
      </c>
      <c r="U157" s="230">
        <v>1.0540000000000001</v>
      </c>
      <c r="V157" s="230">
        <f>U157*H157</f>
        <v>6.3239999999999998</v>
      </c>
      <c r="W157" s="230">
        <v>0</v>
      </c>
      <c r="X157" s="231">
        <f>W157*H157</f>
        <v>0</v>
      </c>
      <c r="Y157" s="39"/>
      <c r="Z157" s="39"/>
      <c r="AA157" s="39"/>
      <c r="AB157" s="39"/>
      <c r="AC157" s="39"/>
      <c r="AD157" s="39"/>
      <c r="AE157" s="39"/>
      <c r="AR157" s="232" t="s">
        <v>220</v>
      </c>
      <c r="AT157" s="232" t="s">
        <v>269</v>
      </c>
      <c r="AU157" s="232" t="s">
        <v>88</v>
      </c>
      <c r="AY157" s="18" t="s">
        <v>167</v>
      </c>
      <c r="BE157" s="233">
        <f>IF(O157="základní",K157,0)</f>
        <v>0</v>
      </c>
      <c r="BF157" s="233">
        <f>IF(O157="snížená",K157,0)</f>
        <v>0</v>
      </c>
      <c r="BG157" s="233">
        <f>IF(O157="zákl. přenesená",K157,0)</f>
        <v>0</v>
      </c>
      <c r="BH157" s="233">
        <f>IF(O157="sníž. přenesená",K157,0)</f>
        <v>0</v>
      </c>
      <c r="BI157" s="233">
        <f>IF(O157="nulová",K157,0)</f>
        <v>0</v>
      </c>
      <c r="BJ157" s="18" t="s">
        <v>82</v>
      </c>
      <c r="BK157" s="233">
        <f>ROUND(P157*H157,2)</f>
        <v>0</v>
      </c>
      <c r="BL157" s="18" t="s">
        <v>174</v>
      </c>
      <c r="BM157" s="232" t="s">
        <v>957</v>
      </c>
    </row>
    <row r="158" s="2" customFormat="1" ht="16.5" customHeight="1">
      <c r="A158" s="39"/>
      <c r="B158" s="40"/>
      <c r="C158" s="272" t="s">
        <v>412</v>
      </c>
      <c r="D158" s="272" t="s">
        <v>269</v>
      </c>
      <c r="E158" s="273" t="s">
        <v>958</v>
      </c>
      <c r="F158" s="274" t="s">
        <v>959</v>
      </c>
      <c r="G158" s="275" t="s">
        <v>365</v>
      </c>
      <c r="H158" s="276">
        <v>3</v>
      </c>
      <c r="I158" s="277"/>
      <c r="J158" s="278"/>
      <c r="K158" s="279">
        <f>ROUND(P158*H158,2)</f>
        <v>0</v>
      </c>
      <c r="L158" s="274" t="s">
        <v>20</v>
      </c>
      <c r="M158" s="280"/>
      <c r="N158" s="281" t="s">
        <v>20</v>
      </c>
      <c r="O158" s="228" t="s">
        <v>44</v>
      </c>
      <c r="P158" s="229">
        <f>I158+J158</f>
        <v>0</v>
      </c>
      <c r="Q158" s="229">
        <f>ROUND(I158*H158,2)</f>
        <v>0</v>
      </c>
      <c r="R158" s="229">
        <f>ROUND(J158*H158,2)</f>
        <v>0</v>
      </c>
      <c r="S158" s="85"/>
      <c r="T158" s="230">
        <f>S158*H158</f>
        <v>0</v>
      </c>
      <c r="U158" s="230">
        <v>0.54800000000000004</v>
      </c>
      <c r="V158" s="230">
        <f>U158*H158</f>
        <v>1.6440000000000001</v>
      </c>
      <c r="W158" s="230">
        <v>0</v>
      </c>
      <c r="X158" s="231">
        <f>W158*H158</f>
        <v>0</v>
      </c>
      <c r="Y158" s="39"/>
      <c r="Z158" s="39"/>
      <c r="AA158" s="39"/>
      <c r="AB158" s="39"/>
      <c r="AC158" s="39"/>
      <c r="AD158" s="39"/>
      <c r="AE158" s="39"/>
      <c r="AR158" s="232" t="s">
        <v>220</v>
      </c>
      <c r="AT158" s="232" t="s">
        <v>269</v>
      </c>
      <c r="AU158" s="232" t="s">
        <v>88</v>
      </c>
      <c r="AY158" s="18" t="s">
        <v>167</v>
      </c>
      <c r="BE158" s="233">
        <f>IF(O158="základní",K158,0)</f>
        <v>0</v>
      </c>
      <c r="BF158" s="233">
        <f>IF(O158="snížená",K158,0)</f>
        <v>0</v>
      </c>
      <c r="BG158" s="233">
        <f>IF(O158="zákl. přenesená",K158,0)</f>
        <v>0</v>
      </c>
      <c r="BH158" s="233">
        <f>IF(O158="sníž. přenesená",K158,0)</f>
        <v>0</v>
      </c>
      <c r="BI158" s="233">
        <f>IF(O158="nulová",K158,0)</f>
        <v>0</v>
      </c>
      <c r="BJ158" s="18" t="s">
        <v>82</v>
      </c>
      <c r="BK158" s="233">
        <f>ROUND(P158*H158,2)</f>
        <v>0</v>
      </c>
      <c r="BL158" s="18" t="s">
        <v>174</v>
      </c>
      <c r="BM158" s="232" t="s">
        <v>960</v>
      </c>
    </row>
    <row r="159" s="2" customFormat="1" ht="16.5" customHeight="1">
      <c r="A159" s="39"/>
      <c r="B159" s="40"/>
      <c r="C159" s="272" t="s">
        <v>418</v>
      </c>
      <c r="D159" s="272" t="s">
        <v>269</v>
      </c>
      <c r="E159" s="273" t="s">
        <v>961</v>
      </c>
      <c r="F159" s="274" t="s">
        <v>962</v>
      </c>
      <c r="G159" s="275" t="s">
        <v>365</v>
      </c>
      <c r="H159" s="276">
        <v>2</v>
      </c>
      <c r="I159" s="277"/>
      <c r="J159" s="278"/>
      <c r="K159" s="279">
        <f>ROUND(P159*H159,2)</f>
        <v>0</v>
      </c>
      <c r="L159" s="274" t="s">
        <v>20</v>
      </c>
      <c r="M159" s="280"/>
      <c r="N159" s="281" t="s">
        <v>20</v>
      </c>
      <c r="O159" s="228" t="s">
        <v>44</v>
      </c>
      <c r="P159" s="229">
        <f>I159+J159</f>
        <v>0</v>
      </c>
      <c r="Q159" s="229">
        <f>ROUND(I159*H159,2)</f>
        <v>0</v>
      </c>
      <c r="R159" s="229">
        <f>ROUND(J159*H159,2)</f>
        <v>0</v>
      </c>
      <c r="S159" s="85"/>
      <c r="T159" s="230">
        <f>S159*H159</f>
        <v>0</v>
      </c>
      <c r="U159" s="230">
        <v>0.068000000000000005</v>
      </c>
      <c r="V159" s="230">
        <f>U159*H159</f>
        <v>0.13600000000000001</v>
      </c>
      <c r="W159" s="230">
        <v>0</v>
      </c>
      <c r="X159" s="231">
        <f>W159*H159</f>
        <v>0</v>
      </c>
      <c r="Y159" s="39"/>
      <c r="Z159" s="39"/>
      <c r="AA159" s="39"/>
      <c r="AB159" s="39"/>
      <c r="AC159" s="39"/>
      <c r="AD159" s="39"/>
      <c r="AE159" s="39"/>
      <c r="AR159" s="232" t="s">
        <v>220</v>
      </c>
      <c r="AT159" s="232" t="s">
        <v>269</v>
      </c>
      <c r="AU159" s="232" t="s">
        <v>88</v>
      </c>
      <c r="AY159" s="18" t="s">
        <v>167</v>
      </c>
      <c r="BE159" s="233">
        <f>IF(O159="základní",K159,0)</f>
        <v>0</v>
      </c>
      <c r="BF159" s="233">
        <f>IF(O159="snížená",K159,0)</f>
        <v>0</v>
      </c>
      <c r="BG159" s="233">
        <f>IF(O159="zákl. přenesená",K159,0)</f>
        <v>0</v>
      </c>
      <c r="BH159" s="233">
        <f>IF(O159="sníž. přenesená",K159,0)</f>
        <v>0</v>
      </c>
      <c r="BI159" s="233">
        <f>IF(O159="nulová",K159,0)</f>
        <v>0</v>
      </c>
      <c r="BJ159" s="18" t="s">
        <v>82</v>
      </c>
      <c r="BK159" s="233">
        <f>ROUND(P159*H159,2)</f>
        <v>0</v>
      </c>
      <c r="BL159" s="18" t="s">
        <v>174</v>
      </c>
      <c r="BM159" s="232" t="s">
        <v>963</v>
      </c>
    </row>
    <row r="160" s="2" customFormat="1" ht="24.15" customHeight="1">
      <c r="A160" s="39"/>
      <c r="B160" s="40"/>
      <c r="C160" s="220" t="s">
        <v>425</v>
      </c>
      <c r="D160" s="220" t="s">
        <v>169</v>
      </c>
      <c r="E160" s="221" t="s">
        <v>964</v>
      </c>
      <c r="F160" s="222" t="s">
        <v>965</v>
      </c>
      <c r="G160" s="223" t="s">
        <v>365</v>
      </c>
      <c r="H160" s="224">
        <v>1</v>
      </c>
      <c r="I160" s="225"/>
      <c r="J160" s="225"/>
      <c r="K160" s="226">
        <f>ROUND(P160*H160,2)</f>
        <v>0</v>
      </c>
      <c r="L160" s="222" t="s">
        <v>20</v>
      </c>
      <c r="M160" s="45"/>
      <c r="N160" s="227" t="s">
        <v>20</v>
      </c>
      <c r="O160" s="228" t="s">
        <v>44</v>
      </c>
      <c r="P160" s="229">
        <f>I160+J160</f>
        <v>0</v>
      </c>
      <c r="Q160" s="229">
        <f>ROUND(I160*H160,2)</f>
        <v>0</v>
      </c>
      <c r="R160" s="229">
        <f>ROUND(J160*H160,2)</f>
        <v>0</v>
      </c>
      <c r="S160" s="85"/>
      <c r="T160" s="230">
        <f>S160*H160</f>
        <v>0</v>
      </c>
      <c r="U160" s="230">
        <v>0.17632</v>
      </c>
      <c r="V160" s="230">
        <f>U160*H160</f>
        <v>0.17632</v>
      </c>
      <c r="W160" s="230">
        <v>0</v>
      </c>
      <c r="X160" s="231">
        <f>W160*H160</f>
        <v>0</v>
      </c>
      <c r="Y160" s="39"/>
      <c r="Z160" s="39"/>
      <c r="AA160" s="39"/>
      <c r="AB160" s="39"/>
      <c r="AC160" s="39"/>
      <c r="AD160" s="39"/>
      <c r="AE160" s="39"/>
      <c r="AR160" s="232" t="s">
        <v>174</v>
      </c>
      <c r="AT160" s="232" t="s">
        <v>169</v>
      </c>
      <c r="AU160" s="232" t="s">
        <v>88</v>
      </c>
      <c r="AY160" s="18" t="s">
        <v>167</v>
      </c>
      <c r="BE160" s="233">
        <f>IF(O160="základní",K160,0)</f>
        <v>0</v>
      </c>
      <c r="BF160" s="233">
        <f>IF(O160="snížená",K160,0)</f>
        <v>0</v>
      </c>
      <c r="BG160" s="233">
        <f>IF(O160="zákl. přenesená",K160,0)</f>
        <v>0</v>
      </c>
      <c r="BH160" s="233">
        <f>IF(O160="sníž. přenesená",K160,0)</f>
        <v>0</v>
      </c>
      <c r="BI160" s="233">
        <f>IF(O160="nulová",K160,0)</f>
        <v>0</v>
      </c>
      <c r="BJ160" s="18" t="s">
        <v>82</v>
      </c>
      <c r="BK160" s="233">
        <f>ROUND(P160*H160,2)</f>
        <v>0</v>
      </c>
      <c r="BL160" s="18" t="s">
        <v>174</v>
      </c>
      <c r="BM160" s="232" t="s">
        <v>966</v>
      </c>
    </row>
    <row r="161" s="2" customFormat="1" ht="24.15" customHeight="1">
      <c r="A161" s="39"/>
      <c r="B161" s="40"/>
      <c r="C161" s="220" t="s">
        <v>431</v>
      </c>
      <c r="D161" s="220" t="s">
        <v>169</v>
      </c>
      <c r="E161" s="221" t="s">
        <v>967</v>
      </c>
      <c r="F161" s="222" t="s">
        <v>968</v>
      </c>
      <c r="G161" s="223" t="s">
        <v>365</v>
      </c>
      <c r="H161" s="224">
        <v>1</v>
      </c>
      <c r="I161" s="225"/>
      <c r="J161" s="225"/>
      <c r="K161" s="226">
        <f>ROUND(P161*H161,2)</f>
        <v>0</v>
      </c>
      <c r="L161" s="222" t="s">
        <v>20</v>
      </c>
      <c r="M161" s="45"/>
      <c r="N161" s="227" t="s">
        <v>20</v>
      </c>
      <c r="O161" s="228" t="s">
        <v>44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5"/>
      <c r="T161" s="230">
        <f>S161*H161</f>
        <v>0</v>
      </c>
      <c r="U161" s="230">
        <v>0</v>
      </c>
      <c r="V161" s="230">
        <f>U161*H161</f>
        <v>0</v>
      </c>
      <c r="W161" s="230">
        <v>0</v>
      </c>
      <c r="X161" s="231">
        <f>W161*H161</f>
        <v>0</v>
      </c>
      <c r="Y161" s="39"/>
      <c r="Z161" s="39"/>
      <c r="AA161" s="39"/>
      <c r="AB161" s="39"/>
      <c r="AC161" s="39"/>
      <c r="AD161" s="39"/>
      <c r="AE161" s="39"/>
      <c r="AR161" s="232" t="s">
        <v>174</v>
      </c>
      <c r="AT161" s="232" t="s">
        <v>169</v>
      </c>
      <c r="AU161" s="232" t="s">
        <v>88</v>
      </c>
      <c r="AY161" s="18" t="s">
        <v>167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8" t="s">
        <v>82</v>
      </c>
      <c r="BK161" s="233">
        <f>ROUND(P161*H161,2)</f>
        <v>0</v>
      </c>
      <c r="BL161" s="18" t="s">
        <v>174</v>
      </c>
      <c r="BM161" s="232" t="s">
        <v>969</v>
      </c>
    </row>
    <row r="162" s="2" customFormat="1" ht="24.15" customHeight="1">
      <c r="A162" s="39"/>
      <c r="B162" s="40"/>
      <c r="C162" s="220" t="s">
        <v>439</v>
      </c>
      <c r="D162" s="220" t="s">
        <v>169</v>
      </c>
      <c r="E162" s="221" t="s">
        <v>970</v>
      </c>
      <c r="F162" s="222" t="s">
        <v>971</v>
      </c>
      <c r="G162" s="223" t="s">
        <v>365</v>
      </c>
      <c r="H162" s="224">
        <v>1</v>
      </c>
      <c r="I162" s="225"/>
      <c r="J162" s="225"/>
      <c r="K162" s="226">
        <f>ROUND(P162*H162,2)</f>
        <v>0</v>
      </c>
      <c r="L162" s="222" t="s">
        <v>20</v>
      </c>
      <c r="M162" s="45"/>
      <c r="N162" s="227" t="s">
        <v>20</v>
      </c>
      <c r="O162" s="228" t="s">
        <v>44</v>
      </c>
      <c r="P162" s="229">
        <f>I162+J162</f>
        <v>0</v>
      </c>
      <c r="Q162" s="229">
        <f>ROUND(I162*H162,2)</f>
        <v>0</v>
      </c>
      <c r="R162" s="229">
        <f>ROUND(J162*H162,2)</f>
        <v>0</v>
      </c>
      <c r="S162" s="85"/>
      <c r="T162" s="230">
        <f>S162*H162</f>
        <v>0</v>
      </c>
      <c r="U162" s="230">
        <v>0</v>
      </c>
      <c r="V162" s="230">
        <f>U162*H162</f>
        <v>0</v>
      </c>
      <c r="W162" s="230">
        <v>0</v>
      </c>
      <c r="X162" s="231">
        <f>W162*H162</f>
        <v>0</v>
      </c>
      <c r="Y162" s="39"/>
      <c r="Z162" s="39"/>
      <c r="AA162" s="39"/>
      <c r="AB162" s="39"/>
      <c r="AC162" s="39"/>
      <c r="AD162" s="39"/>
      <c r="AE162" s="39"/>
      <c r="AR162" s="232" t="s">
        <v>174</v>
      </c>
      <c r="AT162" s="232" t="s">
        <v>169</v>
      </c>
      <c r="AU162" s="232" t="s">
        <v>88</v>
      </c>
      <c r="AY162" s="18" t="s">
        <v>167</v>
      </c>
      <c r="BE162" s="233">
        <f>IF(O162="základní",K162,0)</f>
        <v>0</v>
      </c>
      <c r="BF162" s="233">
        <f>IF(O162="snížená",K162,0)</f>
        <v>0</v>
      </c>
      <c r="BG162" s="233">
        <f>IF(O162="zákl. přenesená",K162,0)</f>
        <v>0</v>
      </c>
      <c r="BH162" s="233">
        <f>IF(O162="sníž. přenesená",K162,0)</f>
        <v>0</v>
      </c>
      <c r="BI162" s="233">
        <f>IF(O162="nulová",K162,0)</f>
        <v>0</v>
      </c>
      <c r="BJ162" s="18" t="s">
        <v>82</v>
      </c>
      <c r="BK162" s="233">
        <f>ROUND(P162*H162,2)</f>
        <v>0</v>
      </c>
      <c r="BL162" s="18" t="s">
        <v>174</v>
      </c>
      <c r="BM162" s="232" t="s">
        <v>972</v>
      </c>
    </row>
    <row r="163" s="2" customFormat="1" ht="24.15" customHeight="1">
      <c r="A163" s="39"/>
      <c r="B163" s="40"/>
      <c r="C163" s="220" t="s">
        <v>447</v>
      </c>
      <c r="D163" s="220" t="s">
        <v>169</v>
      </c>
      <c r="E163" s="221" t="s">
        <v>973</v>
      </c>
      <c r="F163" s="222" t="s">
        <v>974</v>
      </c>
      <c r="G163" s="223" t="s">
        <v>365</v>
      </c>
      <c r="H163" s="224">
        <v>1</v>
      </c>
      <c r="I163" s="225"/>
      <c r="J163" s="225"/>
      <c r="K163" s="226">
        <f>ROUND(P163*H163,2)</f>
        <v>0</v>
      </c>
      <c r="L163" s="222" t="s">
        <v>20</v>
      </c>
      <c r="M163" s="45"/>
      <c r="N163" s="227" t="s">
        <v>20</v>
      </c>
      <c r="O163" s="228" t="s">
        <v>44</v>
      </c>
      <c r="P163" s="229">
        <f>I163+J163</f>
        <v>0</v>
      </c>
      <c r="Q163" s="229">
        <f>ROUND(I163*H163,2)</f>
        <v>0</v>
      </c>
      <c r="R163" s="229">
        <f>ROUND(J163*H163,2)</f>
        <v>0</v>
      </c>
      <c r="S163" s="85"/>
      <c r="T163" s="230">
        <f>S163*H163</f>
        <v>0</v>
      </c>
      <c r="U163" s="230">
        <v>0.00117</v>
      </c>
      <c r="V163" s="230">
        <f>U163*H163</f>
        <v>0.00117</v>
      </c>
      <c r="W163" s="230">
        <v>0</v>
      </c>
      <c r="X163" s="231">
        <f>W163*H163</f>
        <v>0</v>
      </c>
      <c r="Y163" s="39"/>
      <c r="Z163" s="39"/>
      <c r="AA163" s="39"/>
      <c r="AB163" s="39"/>
      <c r="AC163" s="39"/>
      <c r="AD163" s="39"/>
      <c r="AE163" s="39"/>
      <c r="AR163" s="232" t="s">
        <v>174</v>
      </c>
      <c r="AT163" s="232" t="s">
        <v>169</v>
      </c>
      <c r="AU163" s="232" t="s">
        <v>88</v>
      </c>
      <c r="AY163" s="18" t="s">
        <v>167</v>
      </c>
      <c r="BE163" s="233">
        <f>IF(O163="základní",K163,0)</f>
        <v>0</v>
      </c>
      <c r="BF163" s="233">
        <f>IF(O163="snížená",K163,0)</f>
        <v>0</v>
      </c>
      <c r="BG163" s="233">
        <f>IF(O163="zákl. přenesená",K163,0)</f>
        <v>0</v>
      </c>
      <c r="BH163" s="233">
        <f>IF(O163="sníž. přenesená",K163,0)</f>
        <v>0</v>
      </c>
      <c r="BI163" s="233">
        <f>IF(O163="nulová",K163,0)</f>
        <v>0</v>
      </c>
      <c r="BJ163" s="18" t="s">
        <v>82</v>
      </c>
      <c r="BK163" s="233">
        <f>ROUND(P163*H163,2)</f>
        <v>0</v>
      </c>
      <c r="BL163" s="18" t="s">
        <v>174</v>
      </c>
      <c r="BM163" s="232" t="s">
        <v>975</v>
      </c>
    </row>
    <row r="164" s="2" customFormat="1" ht="24.15" customHeight="1">
      <c r="A164" s="39"/>
      <c r="B164" s="40"/>
      <c r="C164" s="220" t="s">
        <v>453</v>
      </c>
      <c r="D164" s="220" t="s">
        <v>169</v>
      </c>
      <c r="E164" s="221" t="s">
        <v>976</v>
      </c>
      <c r="F164" s="222" t="s">
        <v>977</v>
      </c>
      <c r="G164" s="223" t="s">
        <v>365</v>
      </c>
      <c r="H164" s="224">
        <v>1</v>
      </c>
      <c r="I164" s="225"/>
      <c r="J164" s="225"/>
      <c r="K164" s="226">
        <f>ROUND(P164*H164,2)</f>
        <v>0</v>
      </c>
      <c r="L164" s="222" t="s">
        <v>20</v>
      </c>
      <c r="M164" s="45"/>
      <c r="N164" s="227" t="s">
        <v>20</v>
      </c>
      <c r="O164" s="228" t="s">
        <v>44</v>
      </c>
      <c r="P164" s="229">
        <f>I164+J164</f>
        <v>0</v>
      </c>
      <c r="Q164" s="229">
        <f>ROUND(I164*H164,2)</f>
        <v>0</v>
      </c>
      <c r="R164" s="229">
        <f>ROUND(J164*H164,2)</f>
        <v>0</v>
      </c>
      <c r="S164" s="85"/>
      <c r="T164" s="230">
        <f>S164*H164</f>
        <v>0</v>
      </c>
      <c r="U164" s="230">
        <v>0.27400000000000002</v>
      </c>
      <c r="V164" s="230">
        <f>U164*H164</f>
        <v>0.27400000000000002</v>
      </c>
      <c r="W164" s="230">
        <v>0</v>
      </c>
      <c r="X164" s="231">
        <f>W164*H164</f>
        <v>0</v>
      </c>
      <c r="Y164" s="39"/>
      <c r="Z164" s="39"/>
      <c r="AA164" s="39"/>
      <c r="AB164" s="39"/>
      <c r="AC164" s="39"/>
      <c r="AD164" s="39"/>
      <c r="AE164" s="39"/>
      <c r="AR164" s="232" t="s">
        <v>174</v>
      </c>
      <c r="AT164" s="232" t="s">
        <v>169</v>
      </c>
      <c r="AU164" s="232" t="s">
        <v>88</v>
      </c>
      <c r="AY164" s="18" t="s">
        <v>167</v>
      </c>
      <c r="BE164" s="233">
        <f>IF(O164="základní",K164,0)</f>
        <v>0</v>
      </c>
      <c r="BF164" s="233">
        <f>IF(O164="snížená",K164,0)</f>
        <v>0</v>
      </c>
      <c r="BG164" s="233">
        <f>IF(O164="zákl. přenesená",K164,0)</f>
        <v>0</v>
      </c>
      <c r="BH164" s="233">
        <f>IF(O164="sníž. přenesená",K164,0)</f>
        <v>0</v>
      </c>
      <c r="BI164" s="233">
        <f>IF(O164="nulová",K164,0)</f>
        <v>0</v>
      </c>
      <c r="BJ164" s="18" t="s">
        <v>82</v>
      </c>
      <c r="BK164" s="233">
        <f>ROUND(P164*H164,2)</f>
        <v>0</v>
      </c>
      <c r="BL164" s="18" t="s">
        <v>174</v>
      </c>
      <c r="BM164" s="232" t="s">
        <v>978</v>
      </c>
    </row>
    <row r="165" s="2" customFormat="1" ht="16.5" customHeight="1">
      <c r="A165" s="39"/>
      <c r="B165" s="40"/>
      <c r="C165" s="220" t="s">
        <v>458</v>
      </c>
      <c r="D165" s="220" t="s">
        <v>169</v>
      </c>
      <c r="E165" s="221" t="s">
        <v>979</v>
      </c>
      <c r="F165" s="222" t="s">
        <v>980</v>
      </c>
      <c r="G165" s="223" t="s">
        <v>365</v>
      </c>
      <c r="H165" s="224">
        <v>4</v>
      </c>
      <c r="I165" s="225"/>
      <c r="J165" s="225"/>
      <c r="K165" s="226">
        <f>ROUND(P165*H165,2)</f>
        <v>0</v>
      </c>
      <c r="L165" s="222" t="s">
        <v>20</v>
      </c>
      <c r="M165" s="45"/>
      <c r="N165" s="227" t="s">
        <v>20</v>
      </c>
      <c r="O165" s="228" t="s">
        <v>44</v>
      </c>
      <c r="P165" s="229">
        <f>I165+J165</f>
        <v>0</v>
      </c>
      <c r="Q165" s="229">
        <f>ROUND(I165*H165,2)</f>
        <v>0</v>
      </c>
      <c r="R165" s="229">
        <f>ROUND(J165*H165,2)</f>
        <v>0</v>
      </c>
      <c r="S165" s="85"/>
      <c r="T165" s="230">
        <f>S165*H165</f>
        <v>0</v>
      </c>
      <c r="U165" s="230">
        <v>0.21734000000000001</v>
      </c>
      <c r="V165" s="230">
        <f>U165*H165</f>
        <v>0.86936000000000002</v>
      </c>
      <c r="W165" s="230">
        <v>0</v>
      </c>
      <c r="X165" s="231">
        <f>W165*H165</f>
        <v>0</v>
      </c>
      <c r="Y165" s="39"/>
      <c r="Z165" s="39"/>
      <c r="AA165" s="39"/>
      <c r="AB165" s="39"/>
      <c r="AC165" s="39"/>
      <c r="AD165" s="39"/>
      <c r="AE165" s="39"/>
      <c r="AR165" s="232" t="s">
        <v>174</v>
      </c>
      <c r="AT165" s="232" t="s">
        <v>169</v>
      </c>
      <c r="AU165" s="232" t="s">
        <v>88</v>
      </c>
      <c r="AY165" s="18" t="s">
        <v>167</v>
      </c>
      <c r="BE165" s="233">
        <f>IF(O165="základní",K165,0)</f>
        <v>0</v>
      </c>
      <c r="BF165" s="233">
        <f>IF(O165="snížená",K165,0)</f>
        <v>0</v>
      </c>
      <c r="BG165" s="233">
        <f>IF(O165="zákl. přenesená",K165,0)</f>
        <v>0</v>
      </c>
      <c r="BH165" s="233">
        <f>IF(O165="sníž. přenesená",K165,0)</f>
        <v>0</v>
      </c>
      <c r="BI165" s="233">
        <f>IF(O165="nulová",K165,0)</f>
        <v>0</v>
      </c>
      <c r="BJ165" s="18" t="s">
        <v>82</v>
      </c>
      <c r="BK165" s="233">
        <f>ROUND(P165*H165,2)</f>
        <v>0</v>
      </c>
      <c r="BL165" s="18" t="s">
        <v>174</v>
      </c>
      <c r="BM165" s="232" t="s">
        <v>981</v>
      </c>
    </row>
    <row r="166" s="2" customFormat="1" ht="16.5" customHeight="1">
      <c r="A166" s="39"/>
      <c r="B166" s="40"/>
      <c r="C166" s="272" t="s">
        <v>463</v>
      </c>
      <c r="D166" s="272" t="s">
        <v>269</v>
      </c>
      <c r="E166" s="273" t="s">
        <v>982</v>
      </c>
      <c r="F166" s="274" t="s">
        <v>983</v>
      </c>
      <c r="G166" s="275" t="s">
        <v>365</v>
      </c>
      <c r="H166" s="276">
        <v>4</v>
      </c>
      <c r="I166" s="277"/>
      <c r="J166" s="278"/>
      <c r="K166" s="279">
        <f>ROUND(P166*H166,2)</f>
        <v>0</v>
      </c>
      <c r="L166" s="274" t="s">
        <v>20</v>
      </c>
      <c r="M166" s="280"/>
      <c r="N166" s="281" t="s">
        <v>20</v>
      </c>
      <c r="O166" s="228" t="s">
        <v>44</v>
      </c>
      <c r="P166" s="229">
        <f>I166+J166</f>
        <v>0</v>
      </c>
      <c r="Q166" s="229">
        <f>ROUND(I166*H166,2)</f>
        <v>0</v>
      </c>
      <c r="R166" s="229">
        <f>ROUND(J166*H166,2)</f>
        <v>0</v>
      </c>
      <c r="S166" s="85"/>
      <c r="T166" s="230">
        <f>S166*H166</f>
        <v>0</v>
      </c>
      <c r="U166" s="230">
        <v>0.099000000000000005</v>
      </c>
      <c r="V166" s="230">
        <f>U166*H166</f>
        <v>0.39600000000000002</v>
      </c>
      <c r="W166" s="230">
        <v>0</v>
      </c>
      <c r="X166" s="231">
        <f>W166*H166</f>
        <v>0</v>
      </c>
      <c r="Y166" s="39"/>
      <c r="Z166" s="39"/>
      <c r="AA166" s="39"/>
      <c r="AB166" s="39"/>
      <c r="AC166" s="39"/>
      <c r="AD166" s="39"/>
      <c r="AE166" s="39"/>
      <c r="AR166" s="232" t="s">
        <v>220</v>
      </c>
      <c r="AT166" s="232" t="s">
        <v>269</v>
      </c>
      <c r="AU166" s="232" t="s">
        <v>88</v>
      </c>
      <c r="AY166" s="18" t="s">
        <v>167</v>
      </c>
      <c r="BE166" s="233">
        <f>IF(O166="základní",K166,0)</f>
        <v>0</v>
      </c>
      <c r="BF166" s="233">
        <f>IF(O166="snížená",K166,0)</f>
        <v>0</v>
      </c>
      <c r="BG166" s="233">
        <f>IF(O166="zákl. přenesená",K166,0)</f>
        <v>0</v>
      </c>
      <c r="BH166" s="233">
        <f>IF(O166="sníž. přenesená",K166,0)</f>
        <v>0</v>
      </c>
      <c r="BI166" s="233">
        <f>IF(O166="nulová",K166,0)</f>
        <v>0</v>
      </c>
      <c r="BJ166" s="18" t="s">
        <v>82</v>
      </c>
      <c r="BK166" s="233">
        <f>ROUND(P166*H166,2)</f>
        <v>0</v>
      </c>
      <c r="BL166" s="18" t="s">
        <v>174</v>
      </c>
      <c r="BM166" s="232" t="s">
        <v>984</v>
      </c>
    </row>
    <row r="167" s="2" customFormat="1" ht="16.5" customHeight="1">
      <c r="A167" s="39"/>
      <c r="B167" s="40"/>
      <c r="C167" s="220" t="s">
        <v>467</v>
      </c>
      <c r="D167" s="220" t="s">
        <v>169</v>
      </c>
      <c r="E167" s="221" t="s">
        <v>985</v>
      </c>
      <c r="F167" s="222" t="s">
        <v>986</v>
      </c>
      <c r="G167" s="223" t="s">
        <v>365</v>
      </c>
      <c r="H167" s="224">
        <v>2</v>
      </c>
      <c r="I167" s="225"/>
      <c r="J167" s="225"/>
      <c r="K167" s="226">
        <f>ROUND(P167*H167,2)</f>
        <v>0</v>
      </c>
      <c r="L167" s="222" t="s">
        <v>20</v>
      </c>
      <c r="M167" s="45"/>
      <c r="N167" s="227" t="s">
        <v>20</v>
      </c>
      <c r="O167" s="228" t="s">
        <v>44</v>
      </c>
      <c r="P167" s="229">
        <f>I167+J167</f>
        <v>0</v>
      </c>
      <c r="Q167" s="229">
        <f>ROUND(I167*H167,2)</f>
        <v>0</v>
      </c>
      <c r="R167" s="229">
        <f>ROUND(J167*H167,2)</f>
        <v>0</v>
      </c>
      <c r="S167" s="85"/>
      <c r="T167" s="230">
        <f>S167*H167</f>
        <v>0</v>
      </c>
      <c r="U167" s="230">
        <v>0.21734000000000001</v>
      </c>
      <c r="V167" s="230">
        <f>U167*H167</f>
        <v>0.43468000000000001</v>
      </c>
      <c r="W167" s="230">
        <v>0</v>
      </c>
      <c r="X167" s="231">
        <f>W167*H167</f>
        <v>0</v>
      </c>
      <c r="Y167" s="39"/>
      <c r="Z167" s="39"/>
      <c r="AA167" s="39"/>
      <c r="AB167" s="39"/>
      <c r="AC167" s="39"/>
      <c r="AD167" s="39"/>
      <c r="AE167" s="39"/>
      <c r="AR167" s="232" t="s">
        <v>174</v>
      </c>
      <c r="AT167" s="232" t="s">
        <v>169</v>
      </c>
      <c r="AU167" s="232" t="s">
        <v>88</v>
      </c>
      <c r="AY167" s="18" t="s">
        <v>167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8" t="s">
        <v>82</v>
      </c>
      <c r="BK167" s="233">
        <f>ROUND(P167*H167,2)</f>
        <v>0</v>
      </c>
      <c r="BL167" s="18" t="s">
        <v>174</v>
      </c>
      <c r="BM167" s="232" t="s">
        <v>987</v>
      </c>
    </row>
    <row r="168" s="2" customFormat="1" ht="16.5" customHeight="1">
      <c r="A168" s="39"/>
      <c r="B168" s="40"/>
      <c r="C168" s="272" t="s">
        <v>472</v>
      </c>
      <c r="D168" s="272" t="s">
        <v>269</v>
      </c>
      <c r="E168" s="273" t="s">
        <v>988</v>
      </c>
      <c r="F168" s="274" t="s">
        <v>989</v>
      </c>
      <c r="G168" s="275" t="s">
        <v>365</v>
      </c>
      <c r="H168" s="276">
        <v>2</v>
      </c>
      <c r="I168" s="277"/>
      <c r="J168" s="278"/>
      <c r="K168" s="279">
        <f>ROUND(P168*H168,2)</f>
        <v>0</v>
      </c>
      <c r="L168" s="274" t="s">
        <v>20</v>
      </c>
      <c r="M168" s="280"/>
      <c r="N168" s="281" t="s">
        <v>20</v>
      </c>
      <c r="O168" s="228" t="s">
        <v>44</v>
      </c>
      <c r="P168" s="229">
        <f>I168+J168</f>
        <v>0</v>
      </c>
      <c r="Q168" s="229">
        <f>ROUND(I168*H168,2)</f>
        <v>0</v>
      </c>
      <c r="R168" s="229">
        <f>ROUND(J168*H168,2)</f>
        <v>0</v>
      </c>
      <c r="S168" s="85"/>
      <c r="T168" s="230">
        <f>S168*H168</f>
        <v>0</v>
      </c>
      <c r="U168" s="230">
        <v>0.156</v>
      </c>
      <c r="V168" s="230">
        <f>U168*H168</f>
        <v>0.312</v>
      </c>
      <c r="W168" s="230">
        <v>0</v>
      </c>
      <c r="X168" s="231">
        <f>W168*H168</f>
        <v>0</v>
      </c>
      <c r="Y168" s="39"/>
      <c r="Z168" s="39"/>
      <c r="AA168" s="39"/>
      <c r="AB168" s="39"/>
      <c r="AC168" s="39"/>
      <c r="AD168" s="39"/>
      <c r="AE168" s="39"/>
      <c r="AR168" s="232" t="s">
        <v>220</v>
      </c>
      <c r="AT168" s="232" t="s">
        <v>269</v>
      </c>
      <c r="AU168" s="232" t="s">
        <v>88</v>
      </c>
      <c r="AY168" s="18" t="s">
        <v>167</v>
      </c>
      <c r="BE168" s="233">
        <f>IF(O168="základní",K168,0)</f>
        <v>0</v>
      </c>
      <c r="BF168" s="233">
        <f>IF(O168="snížená",K168,0)</f>
        <v>0</v>
      </c>
      <c r="BG168" s="233">
        <f>IF(O168="zákl. přenesená",K168,0)</f>
        <v>0</v>
      </c>
      <c r="BH168" s="233">
        <f>IF(O168="sníž. přenesená",K168,0)</f>
        <v>0</v>
      </c>
      <c r="BI168" s="233">
        <f>IF(O168="nulová",K168,0)</f>
        <v>0</v>
      </c>
      <c r="BJ168" s="18" t="s">
        <v>82</v>
      </c>
      <c r="BK168" s="233">
        <f>ROUND(P168*H168,2)</f>
        <v>0</v>
      </c>
      <c r="BL168" s="18" t="s">
        <v>174</v>
      </c>
      <c r="BM168" s="232" t="s">
        <v>990</v>
      </c>
    </row>
    <row r="169" s="2" customFormat="1" ht="16.5" customHeight="1">
      <c r="A169" s="39"/>
      <c r="B169" s="40"/>
      <c r="C169" s="220" t="s">
        <v>476</v>
      </c>
      <c r="D169" s="220" t="s">
        <v>169</v>
      </c>
      <c r="E169" s="221" t="s">
        <v>822</v>
      </c>
      <c r="F169" s="222" t="s">
        <v>823</v>
      </c>
      <c r="G169" s="223" t="s">
        <v>172</v>
      </c>
      <c r="H169" s="224">
        <v>32</v>
      </c>
      <c r="I169" s="225"/>
      <c r="J169" s="225"/>
      <c r="K169" s="226">
        <f>ROUND(P169*H169,2)</f>
        <v>0</v>
      </c>
      <c r="L169" s="222" t="s">
        <v>20</v>
      </c>
      <c r="M169" s="45"/>
      <c r="N169" s="227" t="s">
        <v>20</v>
      </c>
      <c r="O169" s="228" t="s">
        <v>44</v>
      </c>
      <c r="P169" s="229">
        <f>I169+J169</f>
        <v>0</v>
      </c>
      <c r="Q169" s="229">
        <f>ROUND(I169*H169,2)</f>
        <v>0</v>
      </c>
      <c r="R169" s="229">
        <f>ROUND(J169*H169,2)</f>
        <v>0</v>
      </c>
      <c r="S169" s="85"/>
      <c r="T169" s="230">
        <f>S169*H169</f>
        <v>0</v>
      </c>
      <c r="U169" s="230">
        <v>9.0000000000000006E-05</v>
      </c>
      <c r="V169" s="230">
        <f>U169*H169</f>
        <v>0.0028800000000000002</v>
      </c>
      <c r="W169" s="230">
        <v>0</v>
      </c>
      <c r="X169" s="231">
        <f>W169*H169</f>
        <v>0</v>
      </c>
      <c r="Y169" s="39"/>
      <c r="Z169" s="39"/>
      <c r="AA169" s="39"/>
      <c r="AB169" s="39"/>
      <c r="AC169" s="39"/>
      <c r="AD169" s="39"/>
      <c r="AE169" s="39"/>
      <c r="AR169" s="232" t="s">
        <v>174</v>
      </c>
      <c r="AT169" s="232" t="s">
        <v>169</v>
      </c>
      <c r="AU169" s="232" t="s">
        <v>88</v>
      </c>
      <c r="AY169" s="18" t="s">
        <v>167</v>
      </c>
      <c r="BE169" s="233">
        <f>IF(O169="základní",K169,0)</f>
        <v>0</v>
      </c>
      <c r="BF169" s="233">
        <f>IF(O169="snížená",K169,0)</f>
        <v>0</v>
      </c>
      <c r="BG169" s="233">
        <f>IF(O169="zákl. přenesená",K169,0)</f>
        <v>0</v>
      </c>
      <c r="BH169" s="233">
        <f>IF(O169="sníž. přenesená",K169,0)</f>
        <v>0</v>
      </c>
      <c r="BI169" s="233">
        <f>IF(O169="nulová",K169,0)</f>
        <v>0</v>
      </c>
      <c r="BJ169" s="18" t="s">
        <v>82</v>
      </c>
      <c r="BK169" s="233">
        <f>ROUND(P169*H169,2)</f>
        <v>0</v>
      </c>
      <c r="BL169" s="18" t="s">
        <v>174</v>
      </c>
      <c r="BM169" s="232" t="s">
        <v>991</v>
      </c>
    </row>
    <row r="170" s="12" customFormat="1" ht="22.8" customHeight="1">
      <c r="A170" s="12"/>
      <c r="B170" s="203"/>
      <c r="C170" s="204"/>
      <c r="D170" s="205" t="s">
        <v>74</v>
      </c>
      <c r="E170" s="218" t="s">
        <v>613</v>
      </c>
      <c r="F170" s="218" t="s">
        <v>614</v>
      </c>
      <c r="G170" s="204"/>
      <c r="H170" s="204"/>
      <c r="I170" s="207"/>
      <c r="J170" s="207"/>
      <c r="K170" s="219">
        <f>BK170</f>
        <v>0</v>
      </c>
      <c r="L170" s="204"/>
      <c r="M170" s="209"/>
      <c r="N170" s="210"/>
      <c r="O170" s="211"/>
      <c r="P170" s="211"/>
      <c r="Q170" s="212">
        <f>Q171</f>
        <v>0</v>
      </c>
      <c r="R170" s="212">
        <f>R171</f>
        <v>0</v>
      </c>
      <c r="S170" s="211"/>
      <c r="T170" s="213">
        <f>T171</f>
        <v>0</v>
      </c>
      <c r="U170" s="211"/>
      <c r="V170" s="213">
        <f>V171</f>
        <v>0</v>
      </c>
      <c r="W170" s="211"/>
      <c r="X170" s="214">
        <f>X171</f>
        <v>0</v>
      </c>
      <c r="Y170" s="12"/>
      <c r="Z170" s="12"/>
      <c r="AA170" s="12"/>
      <c r="AB170" s="12"/>
      <c r="AC170" s="12"/>
      <c r="AD170" s="12"/>
      <c r="AE170" s="12"/>
      <c r="AR170" s="215" t="s">
        <v>82</v>
      </c>
      <c r="AT170" s="216" t="s">
        <v>74</v>
      </c>
      <c r="AU170" s="216" t="s">
        <v>82</v>
      </c>
      <c r="AY170" s="215" t="s">
        <v>167</v>
      </c>
      <c r="BK170" s="217">
        <f>BK171</f>
        <v>0</v>
      </c>
    </row>
    <row r="171" s="2" customFormat="1" ht="24.15" customHeight="1">
      <c r="A171" s="39"/>
      <c r="B171" s="40"/>
      <c r="C171" s="220" t="s">
        <v>481</v>
      </c>
      <c r="D171" s="220" t="s">
        <v>169</v>
      </c>
      <c r="E171" s="221" t="s">
        <v>843</v>
      </c>
      <c r="F171" s="222" t="s">
        <v>844</v>
      </c>
      <c r="G171" s="223" t="s">
        <v>249</v>
      </c>
      <c r="H171" s="224">
        <v>20.276</v>
      </c>
      <c r="I171" s="225"/>
      <c r="J171" s="225"/>
      <c r="K171" s="226">
        <f>ROUND(P171*H171,2)</f>
        <v>0</v>
      </c>
      <c r="L171" s="222" t="s">
        <v>20</v>
      </c>
      <c r="M171" s="45"/>
      <c r="N171" s="285" t="s">
        <v>20</v>
      </c>
      <c r="O171" s="286" t="s">
        <v>44</v>
      </c>
      <c r="P171" s="287">
        <f>I171+J171</f>
        <v>0</v>
      </c>
      <c r="Q171" s="287">
        <f>ROUND(I171*H171,2)</f>
        <v>0</v>
      </c>
      <c r="R171" s="287">
        <f>ROUND(J171*H171,2)</f>
        <v>0</v>
      </c>
      <c r="S171" s="288"/>
      <c r="T171" s="289">
        <f>S171*H171</f>
        <v>0</v>
      </c>
      <c r="U171" s="289">
        <v>0</v>
      </c>
      <c r="V171" s="289">
        <f>U171*H171</f>
        <v>0</v>
      </c>
      <c r="W171" s="289">
        <v>0</v>
      </c>
      <c r="X171" s="290">
        <f>W171*H171</f>
        <v>0</v>
      </c>
      <c r="Y171" s="39"/>
      <c r="Z171" s="39"/>
      <c r="AA171" s="39"/>
      <c r="AB171" s="39"/>
      <c r="AC171" s="39"/>
      <c r="AD171" s="39"/>
      <c r="AE171" s="39"/>
      <c r="AR171" s="232" t="s">
        <v>174</v>
      </c>
      <c r="AT171" s="232" t="s">
        <v>169</v>
      </c>
      <c r="AU171" s="232" t="s">
        <v>88</v>
      </c>
      <c r="AY171" s="18" t="s">
        <v>167</v>
      </c>
      <c r="BE171" s="233">
        <f>IF(O171="základní",K171,0)</f>
        <v>0</v>
      </c>
      <c r="BF171" s="233">
        <f>IF(O171="snížená",K171,0)</f>
        <v>0</v>
      </c>
      <c r="BG171" s="233">
        <f>IF(O171="zákl. přenesená",K171,0)</f>
        <v>0</v>
      </c>
      <c r="BH171" s="233">
        <f>IF(O171="sníž. přenesená",K171,0)</f>
        <v>0</v>
      </c>
      <c r="BI171" s="233">
        <f>IF(O171="nulová",K171,0)</f>
        <v>0</v>
      </c>
      <c r="BJ171" s="18" t="s">
        <v>82</v>
      </c>
      <c r="BK171" s="233">
        <f>ROUND(P171*H171,2)</f>
        <v>0</v>
      </c>
      <c r="BL171" s="18" t="s">
        <v>174</v>
      </c>
      <c r="BM171" s="232" t="s">
        <v>992</v>
      </c>
    </row>
    <row r="172" s="2" customFormat="1" ht="6.96" customHeight="1">
      <c r="A172" s="39"/>
      <c r="B172" s="60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45"/>
      <c r="N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</sheetData>
  <sheetProtection sheet="1" autoFilter="0" formatColumns="0" formatRows="0" objects="1" scenarios="1" spinCount="100000" saltValue="QNkNtIeUJPToMnJotpd5m+JpIoR1a9wVcOdWcFrPremi3KAlAfv2C5zJsx30cUI1vzqVvbVW1QHbqhuS4qcjlA==" hashValue="QcSm08/yf3mAQ/tWeMw8ozG4udJBT56REOlYaAXyzA5qD3yXnux5gvHg/GYtxDIJxD0DBaA/HJzXrcLwNw023w==" algorithmName="SHA-512" password="CC35"/>
  <autoFilter ref="C92:L171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1:H81"/>
    <mergeCell ref="E83:H83"/>
    <mergeCell ref="E85:H85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102</v>
      </c>
    </row>
    <row r="3" s="1" customFormat="1" ht="6.96" customHeight="1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"/>
      <c r="AT3" s="18" t="s">
        <v>88</v>
      </c>
    </row>
    <row r="4" s="1" customFormat="1" ht="24.96" customHeight="1">
      <c r="B4" s="21"/>
      <c r="D4" s="146" t="s">
        <v>121</v>
      </c>
      <c r="M4" s="21"/>
      <c r="N4" s="147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48" t="s">
        <v>17</v>
      </c>
      <c r="M6" s="21"/>
    </row>
    <row r="7" s="1" customFormat="1" ht="16.5" customHeight="1">
      <c r="B7" s="21"/>
      <c r="E7" s="149" t="str">
        <f>'Rekapitulace stavby'!K6</f>
        <v>Průmyslová zóna Ke Skrýšovu V. ETAPA</v>
      </c>
      <c r="F7" s="148"/>
      <c r="G7" s="148"/>
      <c r="H7" s="148"/>
      <c r="M7" s="21"/>
    </row>
    <row r="8" s="1" customFormat="1" ht="12" customHeight="1">
      <c r="B8" s="21"/>
      <c r="D8" s="148" t="s">
        <v>122</v>
      </c>
      <c r="M8" s="21"/>
    </row>
    <row r="9" s="2" customFormat="1" ht="16.5" customHeight="1">
      <c r="A9" s="39"/>
      <c r="B9" s="45"/>
      <c r="C9" s="39"/>
      <c r="D9" s="39"/>
      <c r="E9" s="149" t="s">
        <v>672</v>
      </c>
      <c r="F9" s="39"/>
      <c r="G9" s="39"/>
      <c r="H9" s="39"/>
      <c r="I9" s="39"/>
      <c r="J9" s="39"/>
      <c r="K9" s="39"/>
      <c r="L9" s="39"/>
      <c r="M9" s="15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8" t="s">
        <v>124</v>
      </c>
      <c r="E10" s="39"/>
      <c r="F10" s="39"/>
      <c r="G10" s="39"/>
      <c r="H10" s="39"/>
      <c r="I10" s="39"/>
      <c r="J10" s="39"/>
      <c r="K10" s="39"/>
      <c r="L10" s="39"/>
      <c r="M10" s="15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1" t="s">
        <v>993</v>
      </c>
      <c r="F11" s="39"/>
      <c r="G11" s="39"/>
      <c r="H11" s="39"/>
      <c r="I11" s="39"/>
      <c r="J11" s="39"/>
      <c r="K11" s="39"/>
      <c r="L11" s="39"/>
      <c r="M11" s="15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15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8" t="s">
        <v>19</v>
      </c>
      <c r="E13" s="39"/>
      <c r="F13" s="136" t="s">
        <v>20</v>
      </c>
      <c r="G13" s="39"/>
      <c r="H13" s="39"/>
      <c r="I13" s="148" t="s">
        <v>21</v>
      </c>
      <c r="J13" s="136" t="s">
        <v>20</v>
      </c>
      <c r="K13" s="39"/>
      <c r="L13" s="39"/>
      <c r="M13" s="15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8" t="s">
        <v>22</v>
      </c>
      <c r="E14" s="39"/>
      <c r="F14" s="136" t="s">
        <v>23</v>
      </c>
      <c r="G14" s="39"/>
      <c r="H14" s="39"/>
      <c r="I14" s="148" t="s">
        <v>24</v>
      </c>
      <c r="J14" s="152" t="str">
        <f>'Rekapitulace stavby'!AN8</f>
        <v>16. 12. 2022</v>
      </c>
      <c r="K14" s="39"/>
      <c r="L14" s="39"/>
      <c r="M14" s="15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5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8" t="s">
        <v>26</v>
      </c>
      <c r="E16" s="39"/>
      <c r="F16" s="39"/>
      <c r="G16" s="39"/>
      <c r="H16" s="39"/>
      <c r="I16" s="148" t="s">
        <v>27</v>
      </c>
      <c r="J16" s="136" t="s">
        <v>20</v>
      </c>
      <c r="K16" s="39"/>
      <c r="L16" s="39"/>
      <c r="M16" s="15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6" t="s">
        <v>33</v>
      </c>
      <c r="F17" s="39"/>
      <c r="G17" s="39"/>
      <c r="H17" s="39"/>
      <c r="I17" s="148" t="s">
        <v>29</v>
      </c>
      <c r="J17" s="136" t="s">
        <v>20</v>
      </c>
      <c r="K17" s="39"/>
      <c r="L17" s="39"/>
      <c r="M17" s="15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5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8" t="s">
        <v>30</v>
      </c>
      <c r="E19" s="39"/>
      <c r="F19" s="39"/>
      <c r="G19" s="39"/>
      <c r="H19" s="39"/>
      <c r="I19" s="148" t="s">
        <v>27</v>
      </c>
      <c r="J19" s="34" t="str">
        <f>'Rekapitulace stavby'!AN13</f>
        <v>Vyplň údaj</v>
      </c>
      <c r="K19" s="39"/>
      <c r="L19" s="39"/>
      <c r="M19" s="15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6"/>
      <c r="G20" s="136"/>
      <c r="H20" s="136"/>
      <c r="I20" s="148" t="s">
        <v>29</v>
      </c>
      <c r="J20" s="34" t="str">
        <f>'Rekapitulace stavby'!AN14</f>
        <v>Vyplň údaj</v>
      </c>
      <c r="K20" s="39"/>
      <c r="L20" s="39"/>
      <c r="M20" s="15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5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8" t="s">
        <v>32</v>
      </c>
      <c r="E22" s="39"/>
      <c r="F22" s="39"/>
      <c r="G22" s="39"/>
      <c r="H22" s="39"/>
      <c r="I22" s="148" t="s">
        <v>27</v>
      </c>
      <c r="J22" s="136" t="s">
        <v>20</v>
      </c>
      <c r="K22" s="39"/>
      <c r="L22" s="39"/>
      <c r="M22" s="15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6" t="s">
        <v>33</v>
      </c>
      <c r="F23" s="39"/>
      <c r="G23" s="39"/>
      <c r="H23" s="39"/>
      <c r="I23" s="148" t="s">
        <v>29</v>
      </c>
      <c r="J23" s="136" t="s">
        <v>20</v>
      </c>
      <c r="K23" s="39"/>
      <c r="L23" s="39"/>
      <c r="M23" s="15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15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8" t="s">
        <v>34</v>
      </c>
      <c r="E25" s="39"/>
      <c r="F25" s="39"/>
      <c r="G25" s="39"/>
      <c r="H25" s="39"/>
      <c r="I25" s="148" t="s">
        <v>27</v>
      </c>
      <c r="J25" s="136" t="s">
        <v>20</v>
      </c>
      <c r="K25" s="39"/>
      <c r="L25" s="39"/>
      <c r="M25" s="15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6" t="s">
        <v>33</v>
      </c>
      <c r="F26" s="39"/>
      <c r="G26" s="39"/>
      <c r="H26" s="39"/>
      <c r="I26" s="148" t="s">
        <v>29</v>
      </c>
      <c r="J26" s="136" t="s">
        <v>20</v>
      </c>
      <c r="K26" s="39"/>
      <c r="L26" s="39"/>
      <c r="M26" s="15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15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8" t="s">
        <v>37</v>
      </c>
      <c r="E28" s="39"/>
      <c r="F28" s="39"/>
      <c r="G28" s="39"/>
      <c r="H28" s="39"/>
      <c r="I28" s="39"/>
      <c r="J28" s="39"/>
      <c r="K28" s="39"/>
      <c r="L28" s="39"/>
      <c r="M28" s="15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3"/>
      <c r="B29" s="154"/>
      <c r="C29" s="153"/>
      <c r="D29" s="153"/>
      <c r="E29" s="155" t="s">
        <v>20</v>
      </c>
      <c r="F29" s="155"/>
      <c r="G29" s="155"/>
      <c r="H29" s="155"/>
      <c r="I29" s="153"/>
      <c r="J29" s="153"/>
      <c r="K29" s="153"/>
      <c r="L29" s="153"/>
      <c r="M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15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7"/>
      <c r="E31" s="157"/>
      <c r="F31" s="157"/>
      <c r="G31" s="157"/>
      <c r="H31" s="157"/>
      <c r="I31" s="157"/>
      <c r="J31" s="157"/>
      <c r="K31" s="157"/>
      <c r="L31" s="157"/>
      <c r="M31" s="15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48" t="s">
        <v>127</v>
      </c>
      <c r="F32" s="39"/>
      <c r="G32" s="39"/>
      <c r="H32" s="39"/>
      <c r="I32" s="39"/>
      <c r="J32" s="39"/>
      <c r="K32" s="158">
        <f>I65</f>
        <v>0</v>
      </c>
      <c r="L32" s="39"/>
      <c r="M32" s="15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48" t="s">
        <v>128</v>
      </c>
      <c r="F33" s="39"/>
      <c r="G33" s="39"/>
      <c r="H33" s="39"/>
      <c r="I33" s="39"/>
      <c r="J33" s="39"/>
      <c r="K33" s="158">
        <f>J65</f>
        <v>0</v>
      </c>
      <c r="L33" s="39"/>
      <c r="M33" s="15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59" t="s">
        <v>39</v>
      </c>
      <c r="E34" s="39"/>
      <c r="F34" s="39"/>
      <c r="G34" s="39"/>
      <c r="H34" s="39"/>
      <c r="I34" s="39"/>
      <c r="J34" s="39"/>
      <c r="K34" s="160">
        <f>ROUND(K93, 2)</f>
        <v>0</v>
      </c>
      <c r="L34" s="39"/>
      <c r="M34" s="15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57"/>
      <c r="E35" s="157"/>
      <c r="F35" s="157"/>
      <c r="G35" s="157"/>
      <c r="H35" s="157"/>
      <c r="I35" s="157"/>
      <c r="J35" s="157"/>
      <c r="K35" s="157"/>
      <c r="L35" s="157"/>
      <c r="M35" s="15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1" t="s">
        <v>41</v>
      </c>
      <c r="G36" s="39"/>
      <c r="H36" s="39"/>
      <c r="I36" s="161" t="s">
        <v>40</v>
      </c>
      <c r="J36" s="39"/>
      <c r="K36" s="161" t="s">
        <v>42</v>
      </c>
      <c r="L36" s="39"/>
      <c r="M36" s="15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2" t="s">
        <v>43</v>
      </c>
      <c r="E37" s="148" t="s">
        <v>44</v>
      </c>
      <c r="F37" s="158">
        <f>ROUND((SUM(BE93:BE224)),  2)</f>
        <v>0</v>
      </c>
      <c r="G37" s="39"/>
      <c r="H37" s="39"/>
      <c r="I37" s="163">
        <v>0.20999999999999999</v>
      </c>
      <c r="J37" s="39"/>
      <c r="K37" s="158">
        <f>ROUND(((SUM(BE93:BE224))*I37),  2)</f>
        <v>0</v>
      </c>
      <c r="L37" s="39"/>
      <c r="M37" s="15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48" t="s">
        <v>45</v>
      </c>
      <c r="F38" s="158">
        <f>ROUND((SUM(BF93:BF224)),  2)</f>
        <v>0</v>
      </c>
      <c r="G38" s="39"/>
      <c r="H38" s="39"/>
      <c r="I38" s="163">
        <v>0.14999999999999999</v>
      </c>
      <c r="J38" s="39"/>
      <c r="K38" s="158">
        <f>ROUND(((SUM(BF93:BF224))*I38),  2)</f>
        <v>0</v>
      </c>
      <c r="L38" s="39"/>
      <c r="M38" s="15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8" t="s">
        <v>46</v>
      </c>
      <c r="F39" s="158">
        <f>ROUND((SUM(BG93:BG224)),  2)</f>
        <v>0</v>
      </c>
      <c r="G39" s="39"/>
      <c r="H39" s="39"/>
      <c r="I39" s="163">
        <v>0.20999999999999999</v>
      </c>
      <c r="J39" s="39"/>
      <c r="K39" s="158">
        <f>0</f>
        <v>0</v>
      </c>
      <c r="L39" s="39"/>
      <c r="M39" s="15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48" t="s">
        <v>47</v>
      </c>
      <c r="F40" s="158">
        <f>ROUND((SUM(BH93:BH224)),  2)</f>
        <v>0</v>
      </c>
      <c r="G40" s="39"/>
      <c r="H40" s="39"/>
      <c r="I40" s="163">
        <v>0.14999999999999999</v>
      </c>
      <c r="J40" s="39"/>
      <c r="K40" s="158">
        <f>0</f>
        <v>0</v>
      </c>
      <c r="L40" s="39"/>
      <c r="M40" s="15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48" t="s">
        <v>48</v>
      </c>
      <c r="F41" s="158">
        <f>ROUND((SUM(BI93:BI224)),  2)</f>
        <v>0</v>
      </c>
      <c r="G41" s="39"/>
      <c r="H41" s="39"/>
      <c r="I41" s="163">
        <v>0</v>
      </c>
      <c r="J41" s="39"/>
      <c r="K41" s="158">
        <f>0</f>
        <v>0</v>
      </c>
      <c r="L41" s="39"/>
      <c r="M41" s="15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15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4"/>
      <c r="D43" s="165" t="s">
        <v>49</v>
      </c>
      <c r="E43" s="166"/>
      <c r="F43" s="166"/>
      <c r="G43" s="167" t="s">
        <v>50</v>
      </c>
      <c r="H43" s="168" t="s">
        <v>51</v>
      </c>
      <c r="I43" s="166"/>
      <c r="J43" s="166"/>
      <c r="K43" s="169">
        <f>SUM(K34:K41)</f>
        <v>0</v>
      </c>
      <c r="L43" s="170"/>
      <c r="M43" s="15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5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8" s="2" customFormat="1" ht="6.96" customHeight="1">
      <c r="A48" s="39"/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50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24.96" customHeight="1">
      <c r="A49" s="39"/>
      <c r="B49" s="40"/>
      <c r="C49" s="24" t="s">
        <v>129</v>
      </c>
      <c r="D49" s="41"/>
      <c r="E49" s="41"/>
      <c r="F49" s="41"/>
      <c r="G49" s="41"/>
      <c r="H49" s="41"/>
      <c r="I49" s="41"/>
      <c r="J49" s="41"/>
      <c r="K49" s="41"/>
      <c r="L49" s="41"/>
      <c r="M49" s="150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6.96" customHeight="1">
      <c r="A50" s="39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15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2" customHeight="1">
      <c r="A51" s="39"/>
      <c r="B51" s="40"/>
      <c r="C51" s="33" t="s">
        <v>17</v>
      </c>
      <c r="D51" s="41"/>
      <c r="E51" s="41"/>
      <c r="F51" s="41"/>
      <c r="G51" s="41"/>
      <c r="H51" s="41"/>
      <c r="I51" s="41"/>
      <c r="J51" s="41"/>
      <c r="K51" s="41"/>
      <c r="L51" s="41"/>
      <c r="M51" s="15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6.5" customHeight="1">
      <c r="A52" s="39"/>
      <c r="B52" s="40"/>
      <c r="C52" s="41"/>
      <c r="D52" s="41"/>
      <c r="E52" s="175" t="str">
        <f>E7</f>
        <v>Průmyslová zóna Ke Skrýšovu V. ETAPA</v>
      </c>
      <c r="F52" s="33"/>
      <c r="G52" s="33"/>
      <c r="H52" s="33"/>
      <c r="I52" s="41"/>
      <c r="J52" s="41"/>
      <c r="K52" s="41"/>
      <c r="L52" s="41"/>
      <c r="M52" s="15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1" customFormat="1" ht="12" customHeight="1">
      <c r="B53" s="22"/>
      <c r="C53" s="33" t="s">
        <v>122</v>
      </c>
      <c r="D53" s="23"/>
      <c r="E53" s="23"/>
      <c r="F53" s="23"/>
      <c r="G53" s="23"/>
      <c r="H53" s="23"/>
      <c r="I53" s="23"/>
      <c r="J53" s="23"/>
      <c r="K53" s="23"/>
      <c r="L53" s="23"/>
      <c r="M53" s="21"/>
    </row>
    <row r="54" s="2" customFormat="1" ht="16.5" customHeight="1">
      <c r="A54" s="39"/>
      <c r="B54" s="40"/>
      <c r="C54" s="41"/>
      <c r="D54" s="41"/>
      <c r="E54" s="175" t="s">
        <v>672</v>
      </c>
      <c r="F54" s="41"/>
      <c r="G54" s="41"/>
      <c r="H54" s="41"/>
      <c r="I54" s="41"/>
      <c r="J54" s="41"/>
      <c r="K54" s="41"/>
      <c r="L54" s="41"/>
      <c r="M54" s="15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2" customHeight="1">
      <c r="A55" s="39"/>
      <c r="B55" s="40"/>
      <c r="C55" s="33" t="s">
        <v>124</v>
      </c>
      <c r="D55" s="41"/>
      <c r="E55" s="41"/>
      <c r="F55" s="41"/>
      <c r="G55" s="41"/>
      <c r="H55" s="41"/>
      <c r="I55" s="41"/>
      <c r="J55" s="41"/>
      <c r="K55" s="41"/>
      <c r="L55" s="41"/>
      <c r="M55" s="150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6.5" customHeight="1">
      <c r="A56" s="39"/>
      <c r="B56" s="40"/>
      <c r="C56" s="41"/>
      <c r="D56" s="41"/>
      <c r="E56" s="70" t="str">
        <f>E11</f>
        <v>SO-04 - Kanalizace dešťová</v>
      </c>
      <c r="F56" s="41"/>
      <c r="G56" s="41"/>
      <c r="H56" s="41"/>
      <c r="I56" s="41"/>
      <c r="J56" s="41"/>
      <c r="K56" s="41"/>
      <c r="L56" s="41"/>
      <c r="M56" s="150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150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2" customHeight="1">
      <c r="A58" s="39"/>
      <c r="B58" s="40"/>
      <c r="C58" s="33" t="s">
        <v>22</v>
      </c>
      <c r="D58" s="41"/>
      <c r="E58" s="41"/>
      <c r="F58" s="28" t="str">
        <f>F14</f>
        <v>Pelhřimov</v>
      </c>
      <c r="G58" s="41"/>
      <c r="H58" s="41"/>
      <c r="I58" s="33" t="s">
        <v>24</v>
      </c>
      <c r="J58" s="73" t="str">
        <f>IF(J14="","",J14)</f>
        <v>16. 12. 2022</v>
      </c>
      <c r="K58" s="41"/>
      <c r="L58" s="41"/>
      <c r="M58" s="150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6.96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150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5.15" customHeight="1">
      <c r="A60" s="39"/>
      <c r="B60" s="40"/>
      <c r="C60" s="33" t="s">
        <v>26</v>
      </c>
      <c r="D60" s="41"/>
      <c r="E60" s="41"/>
      <c r="F60" s="28" t="str">
        <f>E17</f>
        <v xml:space="preserve"> </v>
      </c>
      <c r="G60" s="41"/>
      <c r="H60" s="41"/>
      <c r="I60" s="33" t="s">
        <v>32</v>
      </c>
      <c r="J60" s="37" t="str">
        <f>E23</f>
        <v xml:space="preserve"> </v>
      </c>
      <c r="K60" s="41"/>
      <c r="L60" s="41"/>
      <c r="M60" s="150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15.15" customHeight="1">
      <c r="A61" s="39"/>
      <c r="B61" s="40"/>
      <c r="C61" s="33" t="s">
        <v>30</v>
      </c>
      <c r="D61" s="41"/>
      <c r="E61" s="41"/>
      <c r="F61" s="28" t="str">
        <f>IF(E20="","",E20)</f>
        <v>Vyplň údaj</v>
      </c>
      <c r="G61" s="41"/>
      <c r="H61" s="41"/>
      <c r="I61" s="33" t="s">
        <v>34</v>
      </c>
      <c r="J61" s="37" t="str">
        <f>E26</f>
        <v xml:space="preserve"> </v>
      </c>
      <c r="K61" s="41"/>
      <c r="L61" s="41"/>
      <c r="M61" s="15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150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9.28" customHeight="1">
      <c r="A63" s="39"/>
      <c r="B63" s="40"/>
      <c r="C63" s="176" t="s">
        <v>130</v>
      </c>
      <c r="D63" s="177"/>
      <c r="E63" s="177"/>
      <c r="F63" s="177"/>
      <c r="G63" s="177"/>
      <c r="H63" s="177"/>
      <c r="I63" s="178" t="s">
        <v>131</v>
      </c>
      <c r="J63" s="178" t="s">
        <v>132</v>
      </c>
      <c r="K63" s="178" t="s">
        <v>133</v>
      </c>
      <c r="L63" s="177"/>
      <c r="M63" s="150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10.32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150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22.8" customHeight="1">
      <c r="A65" s="39"/>
      <c r="B65" s="40"/>
      <c r="C65" s="179" t="s">
        <v>73</v>
      </c>
      <c r="D65" s="41"/>
      <c r="E65" s="41"/>
      <c r="F65" s="41"/>
      <c r="G65" s="41"/>
      <c r="H65" s="41"/>
      <c r="I65" s="103">
        <f>Q93</f>
        <v>0</v>
      </c>
      <c r="J65" s="103">
        <f>R93</f>
        <v>0</v>
      </c>
      <c r="K65" s="103">
        <f>K93</f>
        <v>0</v>
      </c>
      <c r="L65" s="41"/>
      <c r="M65" s="15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U65" s="18" t="s">
        <v>134</v>
      </c>
    </row>
    <row r="66" s="9" customFormat="1" ht="24.96" customHeight="1">
      <c r="A66" s="9"/>
      <c r="B66" s="180"/>
      <c r="C66" s="181"/>
      <c r="D66" s="182" t="s">
        <v>135</v>
      </c>
      <c r="E66" s="183"/>
      <c r="F66" s="183"/>
      <c r="G66" s="183"/>
      <c r="H66" s="183"/>
      <c r="I66" s="184">
        <f>Q94</f>
        <v>0</v>
      </c>
      <c r="J66" s="184">
        <f>R94</f>
        <v>0</v>
      </c>
      <c r="K66" s="184">
        <f>K94</f>
        <v>0</v>
      </c>
      <c r="L66" s="181"/>
      <c r="M66" s="18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6"/>
      <c r="C67" s="128"/>
      <c r="D67" s="187" t="s">
        <v>136</v>
      </c>
      <c r="E67" s="188"/>
      <c r="F67" s="188"/>
      <c r="G67" s="188"/>
      <c r="H67" s="188"/>
      <c r="I67" s="189">
        <f>Q95</f>
        <v>0</v>
      </c>
      <c r="J67" s="189">
        <f>R95</f>
        <v>0</v>
      </c>
      <c r="K67" s="189">
        <f>K95</f>
        <v>0</v>
      </c>
      <c r="L67" s="128"/>
      <c r="M67" s="19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6"/>
      <c r="C68" s="128"/>
      <c r="D68" s="187" t="s">
        <v>847</v>
      </c>
      <c r="E68" s="188"/>
      <c r="F68" s="188"/>
      <c r="G68" s="188"/>
      <c r="H68" s="188"/>
      <c r="I68" s="189">
        <f>Q151</f>
        <v>0</v>
      </c>
      <c r="J68" s="189">
        <f>R151</f>
        <v>0</v>
      </c>
      <c r="K68" s="189">
        <f>K151</f>
        <v>0</v>
      </c>
      <c r="L68" s="128"/>
      <c r="M68" s="19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6"/>
      <c r="C69" s="128"/>
      <c r="D69" s="187" t="s">
        <v>138</v>
      </c>
      <c r="E69" s="188"/>
      <c r="F69" s="188"/>
      <c r="G69" s="188"/>
      <c r="H69" s="188"/>
      <c r="I69" s="189">
        <f>Q155</f>
        <v>0</v>
      </c>
      <c r="J69" s="189">
        <f>R155</f>
        <v>0</v>
      </c>
      <c r="K69" s="189">
        <f>K155</f>
        <v>0</v>
      </c>
      <c r="L69" s="128"/>
      <c r="M69" s="19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6"/>
      <c r="C70" s="128"/>
      <c r="D70" s="187" t="s">
        <v>140</v>
      </c>
      <c r="E70" s="188"/>
      <c r="F70" s="188"/>
      <c r="G70" s="188"/>
      <c r="H70" s="188"/>
      <c r="I70" s="189">
        <f>Q169</f>
        <v>0</v>
      </c>
      <c r="J70" s="189">
        <f>R169</f>
        <v>0</v>
      </c>
      <c r="K70" s="189">
        <f>K169</f>
        <v>0</v>
      </c>
      <c r="L70" s="128"/>
      <c r="M70" s="19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6"/>
      <c r="C71" s="128"/>
      <c r="D71" s="187" t="s">
        <v>143</v>
      </c>
      <c r="E71" s="188"/>
      <c r="F71" s="188"/>
      <c r="G71" s="188"/>
      <c r="H71" s="188"/>
      <c r="I71" s="189">
        <f>Q223</f>
        <v>0</v>
      </c>
      <c r="J71" s="189">
        <f>R223</f>
        <v>0</v>
      </c>
      <c r="K71" s="189">
        <f>K223</f>
        <v>0</v>
      </c>
      <c r="L71" s="128"/>
      <c r="M71" s="19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150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150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15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148</v>
      </c>
      <c r="D78" s="41"/>
      <c r="E78" s="41"/>
      <c r="F78" s="41"/>
      <c r="G78" s="41"/>
      <c r="H78" s="41"/>
      <c r="I78" s="41"/>
      <c r="J78" s="41"/>
      <c r="K78" s="41"/>
      <c r="L78" s="41"/>
      <c r="M78" s="150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150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</v>
      </c>
      <c r="D80" s="41"/>
      <c r="E80" s="41"/>
      <c r="F80" s="41"/>
      <c r="G80" s="41"/>
      <c r="H80" s="41"/>
      <c r="I80" s="41"/>
      <c r="J80" s="41"/>
      <c r="K80" s="41"/>
      <c r="L80" s="41"/>
      <c r="M80" s="150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5" t="str">
        <f>E7</f>
        <v>Průmyslová zóna Ke Skrýšovu V. ETAPA</v>
      </c>
      <c r="F81" s="33"/>
      <c r="G81" s="33"/>
      <c r="H81" s="33"/>
      <c r="I81" s="41"/>
      <c r="J81" s="41"/>
      <c r="K81" s="41"/>
      <c r="L81" s="41"/>
      <c r="M81" s="15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122</v>
      </c>
      <c r="D82" s="23"/>
      <c r="E82" s="23"/>
      <c r="F82" s="23"/>
      <c r="G82" s="23"/>
      <c r="H82" s="23"/>
      <c r="I82" s="23"/>
      <c r="J82" s="23"/>
      <c r="K82" s="23"/>
      <c r="L82" s="23"/>
      <c r="M82" s="21"/>
    </row>
    <row r="83" s="2" customFormat="1" ht="16.5" customHeight="1">
      <c r="A83" s="39"/>
      <c r="B83" s="40"/>
      <c r="C83" s="41"/>
      <c r="D83" s="41"/>
      <c r="E83" s="175" t="s">
        <v>672</v>
      </c>
      <c r="F83" s="41"/>
      <c r="G83" s="41"/>
      <c r="H83" s="41"/>
      <c r="I83" s="41"/>
      <c r="J83" s="41"/>
      <c r="K83" s="41"/>
      <c r="L83" s="41"/>
      <c r="M83" s="15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124</v>
      </c>
      <c r="D84" s="41"/>
      <c r="E84" s="41"/>
      <c r="F84" s="41"/>
      <c r="G84" s="41"/>
      <c r="H84" s="41"/>
      <c r="I84" s="41"/>
      <c r="J84" s="41"/>
      <c r="K84" s="41"/>
      <c r="L84" s="41"/>
      <c r="M84" s="15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SO-04 - Kanalizace dešťová</v>
      </c>
      <c r="F85" s="41"/>
      <c r="G85" s="41"/>
      <c r="H85" s="41"/>
      <c r="I85" s="41"/>
      <c r="J85" s="41"/>
      <c r="K85" s="41"/>
      <c r="L85" s="41"/>
      <c r="M85" s="15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15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22</v>
      </c>
      <c r="D87" s="41"/>
      <c r="E87" s="41"/>
      <c r="F87" s="28" t="str">
        <f>F14</f>
        <v>Pelhřimov</v>
      </c>
      <c r="G87" s="41"/>
      <c r="H87" s="41"/>
      <c r="I87" s="33" t="s">
        <v>24</v>
      </c>
      <c r="J87" s="73" t="str">
        <f>IF(J14="","",J14)</f>
        <v>16. 12. 2022</v>
      </c>
      <c r="K87" s="41"/>
      <c r="L87" s="41"/>
      <c r="M87" s="15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15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26</v>
      </c>
      <c r="D89" s="41"/>
      <c r="E89" s="41"/>
      <c r="F89" s="28" t="str">
        <f>E17</f>
        <v xml:space="preserve"> </v>
      </c>
      <c r="G89" s="41"/>
      <c r="H89" s="41"/>
      <c r="I89" s="33" t="s">
        <v>32</v>
      </c>
      <c r="J89" s="37" t="str">
        <f>E23</f>
        <v xml:space="preserve"> </v>
      </c>
      <c r="K89" s="41"/>
      <c r="L89" s="41"/>
      <c r="M89" s="15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30</v>
      </c>
      <c r="D90" s="41"/>
      <c r="E90" s="41"/>
      <c r="F90" s="28" t="str">
        <f>IF(E20="","",E20)</f>
        <v>Vyplň údaj</v>
      </c>
      <c r="G90" s="41"/>
      <c r="H90" s="41"/>
      <c r="I90" s="33" t="s">
        <v>34</v>
      </c>
      <c r="J90" s="37" t="str">
        <f>E26</f>
        <v xml:space="preserve"> </v>
      </c>
      <c r="K90" s="41"/>
      <c r="L90" s="41"/>
      <c r="M90" s="15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15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91"/>
      <c r="B92" s="192"/>
      <c r="C92" s="193" t="s">
        <v>149</v>
      </c>
      <c r="D92" s="194" t="s">
        <v>58</v>
      </c>
      <c r="E92" s="194" t="s">
        <v>54</v>
      </c>
      <c r="F92" s="194" t="s">
        <v>55</v>
      </c>
      <c r="G92" s="194" t="s">
        <v>150</v>
      </c>
      <c r="H92" s="194" t="s">
        <v>151</v>
      </c>
      <c r="I92" s="194" t="s">
        <v>152</v>
      </c>
      <c r="J92" s="194" t="s">
        <v>153</v>
      </c>
      <c r="K92" s="194" t="s">
        <v>133</v>
      </c>
      <c r="L92" s="195" t="s">
        <v>154</v>
      </c>
      <c r="M92" s="196"/>
      <c r="N92" s="93" t="s">
        <v>20</v>
      </c>
      <c r="O92" s="94" t="s">
        <v>43</v>
      </c>
      <c r="P92" s="94" t="s">
        <v>155</v>
      </c>
      <c r="Q92" s="94" t="s">
        <v>156</v>
      </c>
      <c r="R92" s="94" t="s">
        <v>157</v>
      </c>
      <c r="S92" s="94" t="s">
        <v>158</v>
      </c>
      <c r="T92" s="94" t="s">
        <v>159</v>
      </c>
      <c r="U92" s="94" t="s">
        <v>160</v>
      </c>
      <c r="V92" s="94" t="s">
        <v>161</v>
      </c>
      <c r="W92" s="94" t="s">
        <v>162</v>
      </c>
      <c r="X92" s="95" t="s">
        <v>163</v>
      </c>
      <c r="Y92" s="191"/>
      <c r="Z92" s="191"/>
      <c r="AA92" s="191"/>
      <c r="AB92" s="191"/>
      <c r="AC92" s="191"/>
      <c r="AD92" s="191"/>
      <c r="AE92" s="191"/>
    </row>
    <row r="93" s="2" customFormat="1" ht="22.8" customHeight="1">
      <c r="A93" s="39"/>
      <c r="B93" s="40"/>
      <c r="C93" s="100" t="s">
        <v>164</v>
      </c>
      <c r="D93" s="41"/>
      <c r="E93" s="41"/>
      <c r="F93" s="41"/>
      <c r="G93" s="41"/>
      <c r="H93" s="41"/>
      <c r="I93" s="41"/>
      <c r="J93" s="41"/>
      <c r="K93" s="197">
        <f>BK93</f>
        <v>0</v>
      </c>
      <c r="L93" s="41"/>
      <c r="M93" s="45"/>
      <c r="N93" s="96"/>
      <c r="O93" s="198"/>
      <c r="P93" s="97"/>
      <c r="Q93" s="199">
        <f>Q94</f>
        <v>0</v>
      </c>
      <c r="R93" s="199">
        <f>R94</f>
        <v>0</v>
      </c>
      <c r="S93" s="97"/>
      <c r="T93" s="200">
        <f>T94</f>
        <v>0</v>
      </c>
      <c r="U93" s="97"/>
      <c r="V93" s="200">
        <f>V94</f>
        <v>509.33773696999998</v>
      </c>
      <c r="W93" s="97"/>
      <c r="X93" s="201">
        <f>X94</f>
        <v>0</v>
      </c>
      <c r="Y93" s="39"/>
      <c r="Z93" s="39"/>
      <c r="AA93" s="39"/>
      <c r="AB93" s="39"/>
      <c r="AC93" s="39"/>
      <c r="AD93" s="39"/>
      <c r="AE93" s="39"/>
      <c r="AT93" s="18" t="s">
        <v>74</v>
      </c>
      <c r="AU93" s="18" t="s">
        <v>134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74</v>
      </c>
      <c r="E94" s="206" t="s">
        <v>165</v>
      </c>
      <c r="F94" s="206" t="s">
        <v>166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Q95+Q151+Q155+Q169+Q223</f>
        <v>0</v>
      </c>
      <c r="R94" s="212">
        <f>R95+R151+R155+R169+R223</f>
        <v>0</v>
      </c>
      <c r="S94" s="211"/>
      <c r="T94" s="213">
        <f>T95+T151+T155+T169+T223</f>
        <v>0</v>
      </c>
      <c r="U94" s="211"/>
      <c r="V94" s="213">
        <f>V95+V151+V155+V169+V223</f>
        <v>509.33773696999998</v>
      </c>
      <c r="W94" s="211"/>
      <c r="X94" s="214">
        <f>X95+X151+X155+X169+X223</f>
        <v>0</v>
      </c>
      <c r="Y94" s="12"/>
      <c r="Z94" s="12"/>
      <c r="AA94" s="12"/>
      <c r="AB94" s="12"/>
      <c r="AC94" s="12"/>
      <c r="AD94" s="12"/>
      <c r="AE94" s="12"/>
      <c r="AR94" s="215" t="s">
        <v>82</v>
      </c>
      <c r="AT94" s="216" t="s">
        <v>74</v>
      </c>
      <c r="AU94" s="216" t="s">
        <v>75</v>
      </c>
      <c r="AY94" s="215" t="s">
        <v>167</v>
      </c>
      <c r="BK94" s="217">
        <f>BK95+BK151+BK155+BK169+BK223</f>
        <v>0</v>
      </c>
    </row>
    <row r="95" s="12" customFormat="1" ht="22.8" customHeight="1">
      <c r="A95" s="12"/>
      <c r="B95" s="203"/>
      <c r="C95" s="204"/>
      <c r="D95" s="205" t="s">
        <v>74</v>
      </c>
      <c r="E95" s="218" t="s">
        <v>82</v>
      </c>
      <c r="F95" s="218" t="s">
        <v>168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SUM(Q96:Q150)</f>
        <v>0</v>
      </c>
      <c r="R95" s="212">
        <f>SUM(R96:R150)</f>
        <v>0</v>
      </c>
      <c r="S95" s="211"/>
      <c r="T95" s="213">
        <f>SUM(T96:T150)</f>
        <v>0</v>
      </c>
      <c r="U95" s="211"/>
      <c r="V95" s="213">
        <f>SUM(V96:V150)</f>
        <v>426.63966545</v>
      </c>
      <c r="W95" s="211"/>
      <c r="X95" s="214">
        <f>SUM(X96:X150)</f>
        <v>0</v>
      </c>
      <c r="Y95" s="12"/>
      <c r="Z95" s="12"/>
      <c r="AA95" s="12"/>
      <c r="AB95" s="12"/>
      <c r="AC95" s="12"/>
      <c r="AD95" s="12"/>
      <c r="AE95" s="12"/>
      <c r="AR95" s="215" t="s">
        <v>82</v>
      </c>
      <c r="AT95" s="216" t="s">
        <v>74</v>
      </c>
      <c r="AU95" s="216" t="s">
        <v>82</v>
      </c>
      <c r="AY95" s="215" t="s">
        <v>167</v>
      </c>
      <c r="BK95" s="217">
        <f>SUM(BK96:BK150)</f>
        <v>0</v>
      </c>
    </row>
    <row r="96" s="2" customFormat="1" ht="24.15" customHeight="1">
      <c r="A96" s="39"/>
      <c r="B96" s="40"/>
      <c r="C96" s="220" t="s">
        <v>82</v>
      </c>
      <c r="D96" s="220" t="s">
        <v>169</v>
      </c>
      <c r="E96" s="221" t="s">
        <v>848</v>
      </c>
      <c r="F96" s="222" t="s">
        <v>849</v>
      </c>
      <c r="G96" s="223" t="s">
        <v>190</v>
      </c>
      <c r="H96" s="224">
        <v>34.710000000000001</v>
      </c>
      <c r="I96" s="225"/>
      <c r="J96" s="225"/>
      <c r="K96" s="226">
        <f>ROUND(P96*H96,2)</f>
        <v>0</v>
      </c>
      <c r="L96" s="222" t="s">
        <v>20</v>
      </c>
      <c r="M96" s="45"/>
      <c r="N96" s="227" t="s">
        <v>20</v>
      </c>
      <c r="O96" s="228" t="s">
        <v>44</v>
      </c>
      <c r="P96" s="229">
        <f>I96+J96</f>
        <v>0</v>
      </c>
      <c r="Q96" s="229">
        <f>ROUND(I96*H96,2)</f>
        <v>0</v>
      </c>
      <c r="R96" s="229">
        <f>ROUND(J96*H96,2)</f>
        <v>0</v>
      </c>
      <c r="S96" s="85"/>
      <c r="T96" s="230">
        <f>S96*H96</f>
        <v>0</v>
      </c>
      <c r="U96" s="230">
        <v>0</v>
      </c>
      <c r="V96" s="230">
        <f>U96*H96</f>
        <v>0</v>
      </c>
      <c r="W96" s="230">
        <v>0</v>
      </c>
      <c r="X96" s="231">
        <f>W96*H96</f>
        <v>0</v>
      </c>
      <c r="Y96" s="39"/>
      <c r="Z96" s="39"/>
      <c r="AA96" s="39"/>
      <c r="AB96" s="39"/>
      <c r="AC96" s="39"/>
      <c r="AD96" s="39"/>
      <c r="AE96" s="39"/>
      <c r="AR96" s="232" t="s">
        <v>174</v>
      </c>
      <c r="AT96" s="232" t="s">
        <v>169</v>
      </c>
      <c r="AU96" s="232" t="s">
        <v>88</v>
      </c>
      <c r="AY96" s="18" t="s">
        <v>167</v>
      </c>
      <c r="BE96" s="233">
        <f>IF(O96="základní",K96,0)</f>
        <v>0</v>
      </c>
      <c r="BF96" s="233">
        <f>IF(O96="snížená",K96,0)</f>
        <v>0</v>
      </c>
      <c r="BG96" s="233">
        <f>IF(O96="zákl. přenesená",K96,0)</f>
        <v>0</v>
      </c>
      <c r="BH96" s="233">
        <f>IF(O96="sníž. přenesená",K96,0)</f>
        <v>0</v>
      </c>
      <c r="BI96" s="233">
        <f>IF(O96="nulová",K96,0)</f>
        <v>0</v>
      </c>
      <c r="BJ96" s="18" t="s">
        <v>82</v>
      </c>
      <c r="BK96" s="233">
        <f>ROUND(P96*H96,2)</f>
        <v>0</v>
      </c>
      <c r="BL96" s="18" t="s">
        <v>174</v>
      </c>
      <c r="BM96" s="232" t="s">
        <v>994</v>
      </c>
    </row>
    <row r="97" s="13" customFormat="1">
      <c r="A97" s="13"/>
      <c r="B97" s="239"/>
      <c r="C97" s="240"/>
      <c r="D97" s="241" t="s">
        <v>178</v>
      </c>
      <c r="E97" s="242" t="s">
        <v>20</v>
      </c>
      <c r="F97" s="243" t="s">
        <v>995</v>
      </c>
      <c r="G97" s="240"/>
      <c r="H97" s="244">
        <v>45.049999999999997</v>
      </c>
      <c r="I97" s="245"/>
      <c r="J97" s="245"/>
      <c r="K97" s="240"/>
      <c r="L97" s="240"/>
      <c r="M97" s="246"/>
      <c r="N97" s="247"/>
      <c r="O97" s="248"/>
      <c r="P97" s="248"/>
      <c r="Q97" s="248"/>
      <c r="R97" s="248"/>
      <c r="S97" s="248"/>
      <c r="T97" s="248"/>
      <c r="U97" s="248"/>
      <c r="V97" s="248"/>
      <c r="W97" s="248"/>
      <c r="X97" s="249"/>
      <c r="Y97" s="13"/>
      <c r="Z97" s="13"/>
      <c r="AA97" s="13"/>
      <c r="AB97" s="13"/>
      <c r="AC97" s="13"/>
      <c r="AD97" s="13"/>
      <c r="AE97" s="13"/>
      <c r="AT97" s="250" t="s">
        <v>178</v>
      </c>
      <c r="AU97" s="250" t="s">
        <v>88</v>
      </c>
      <c r="AV97" s="13" t="s">
        <v>88</v>
      </c>
      <c r="AW97" s="13" t="s">
        <v>5</v>
      </c>
      <c r="AX97" s="13" t="s">
        <v>75</v>
      </c>
      <c r="AY97" s="250" t="s">
        <v>167</v>
      </c>
    </row>
    <row r="98" s="13" customFormat="1">
      <c r="A98" s="13"/>
      <c r="B98" s="239"/>
      <c r="C98" s="240"/>
      <c r="D98" s="241" t="s">
        <v>178</v>
      </c>
      <c r="E98" s="242" t="s">
        <v>20</v>
      </c>
      <c r="F98" s="243" t="s">
        <v>996</v>
      </c>
      <c r="G98" s="240"/>
      <c r="H98" s="244">
        <v>12.800000000000001</v>
      </c>
      <c r="I98" s="245"/>
      <c r="J98" s="245"/>
      <c r="K98" s="240"/>
      <c r="L98" s="240"/>
      <c r="M98" s="246"/>
      <c r="N98" s="247"/>
      <c r="O98" s="248"/>
      <c r="P98" s="248"/>
      <c r="Q98" s="248"/>
      <c r="R98" s="248"/>
      <c r="S98" s="248"/>
      <c r="T98" s="248"/>
      <c r="U98" s="248"/>
      <c r="V98" s="248"/>
      <c r="W98" s="248"/>
      <c r="X98" s="249"/>
      <c r="Y98" s="13"/>
      <c r="Z98" s="13"/>
      <c r="AA98" s="13"/>
      <c r="AB98" s="13"/>
      <c r="AC98" s="13"/>
      <c r="AD98" s="13"/>
      <c r="AE98" s="13"/>
      <c r="AT98" s="250" t="s">
        <v>178</v>
      </c>
      <c r="AU98" s="250" t="s">
        <v>88</v>
      </c>
      <c r="AV98" s="13" t="s">
        <v>88</v>
      </c>
      <c r="AW98" s="13" t="s">
        <v>5</v>
      </c>
      <c r="AX98" s="13" t="s">
        <v>75</v>
      </c>
      <c r="AY98" s="250" t="s">
        <v>167</v>
      </c>
    </row>
    <row r="99" s="15" customFormat="1">
      <c r="A99" s="15"/>
      <c r="B99" s="261"/>
      <c r="C99" s="262"/>
      <c r="D99" s="241" t="s">
        <v>178</v>
      </c>
      <c r="E99" s="263" t="s">
        <v>20</v>
      </c>
      <c r="F99" s="264" t="s">
        <v>239</v>
      </c>
      <c r="G99" s="262"/>
      <c r="H99" s="265">
        <v>57.849999999999994</v>
      </c>
      <c r="I99" s="266"/>
      <c r="J99" s="266"/>
      <c r="K99" s="262"/>
      <c r="L99" s="262"/>
      <c r="M99" s="267"/>
      <c r="N99" s="268"/>
      <c r="O99" s="269"/>
      <c r="P99" s="269"/>
      <c r="Q99" s="269"/>
      <c r="R99" s="269"/>
      <c r="S99" s="269"/>
      <c r="T99" s="269"/>
      <c r="U99" s="269"/>
      <c r="V99" s="269"/>
      <c r="W99" s="269"/>
      <c r="X99" s="270"/>
      <c r="Y99" s="15"/>
      <c r="Z99" s="15"/>
      <c r="AA99" s="15"/>
      <c r="AB99" s="15"/>
      <c r="AC99" s="15"/>
      <c r="AD99" s="15"/>
      <c r="AE99" s="15"/>
      <c r="AT99" s="271" t="s">
        <v>178</v>
      </c>
      <c r="AU99" s="271" t="s">
        <v>88</v>
      </c>
      <c r="AV99" s="15" t="s">
        <v>174</v>
      </c>
      <c r="AW99" s="15" t="s">
        <v>5</v>
      </c>
      <c r="AX99" s="15" t="s">
        <v>75</v>
      </c>
      <c r="AY99" s="271" t="s">
        <v>167</v>
      </c>
    </row>
    <row r="100" s="13" customFormat="1">
      <c r="A100" s="13"/>
      <c r="B100" s="239"/>
      <c r="C100" s="240"/>
      <c r="D100" s="241" t="s">
        <v>178</v>
      </c>
      <c r="E100" s="242" t="s">
        <v>20</v>
      </c>
      <c r="F100" s="243" t="s">
        <v>997</v>
      </c>
      <c r="G100" s="240"/>
      <c r="H100" s="244">
        <v>34.710000000000001</v>
      </c>
      <c r="I100" s="245"/>
      <c r="J100" s="245"/>
      <c r="K100" s="240"/>
      <c r="L100" s="240"/>
      <c r="M100" s="246"/>
      <c r="N100" s="247"/>
      <c r="O100" s="248"/>
      <c r="P100" s="248"/>
      <c r="Q100" s="248"/>
      <c r="R100" s="248"/>
      <c r="S100" s="248"/>
      <c r="T100" s="248"/>
      <c r="U100" s="248"/>
      <c r="V100" s="248"/>
      <c r="W100" s="248"/>
      <c r="X100" s="249"/>
      <c r="Y100" s="13"/>
      <c r="Z100" s="13"/>
      <c r="AA100" s="13"/>
      <c r="AB100" s="13"/>
      <c r="AC100" s="13"/>
      <c r="AD100" s="13"/>
      <c r="AE100" s="13"/>
      <c r="AT100" s="250" t="s">
        <v>178</v>
      </c>
      <c r="AU100" s="250" t="s">
        <v>88</v>
      </c>
      <c r="AV100" s="13" t="s">
        <v>88</v>
      </c>
      <c r="AW100" s="13" t="s">
        <v>5</v>
      </c>
      <c r="AX100" s="13" t="s">
        <v>82</v>
      </c>
      <c r="AY100" s="250" t="s">
        <v>167</v>
      </c>
    </row>
    <row r="101" s="2" customFormat="1" ht="24.15" customHeight="1">
      <c r="A101" s="39"/>
      <c r="B101" s="40"/>
      <c r="C101" s="220" t="s">
        <v>88</v>
      </c>
      <c r="D101" s="220" t="s">
        <v>169</v>
      </c>
      <c r="E101" s="221" t="s">
        <v>853</v>
      </c>
      <c r="F101" s="222" t="s">
        <v>854</v>
      </c>
      <c r="G101" s="223" t="s">
        <v>190</v>
      </c>
      <c r="H101" s="224">
        <v>301.05900000000003</v>
      </c>
      <c r="I101" s="225"/>
      <c r="J101" s="225"/>
      <c r="K101" s="226">
        <f>ROUND(P101*H101,2)</f>
        <v>0</v>
      </c>
      <c r="L101" s="222" t="s">
        <v>20</v>
      </c>
      <c r="M101" s="45"/>
      <c r="N101" s="227" t="s">
        <v>20</v>
      </c>
      <c r="O101" s="228" t="s">
        <v>44</v>
      </c>
      <c r="P101" s="229">
        <f>I101+J101</f>
        <v>0</v>
      </c>
      <c r="Q101" s="229">
        <f>ROUND(I101*H101,2)</f>
        <v>0</v>
      </c>
      <c r="R101" s="229">
        <f>ROUND(J101*H101,2)</f>
        <v>0</v>
      </c>
      <c r="S101" s="85"/>
      <c r="T101" s="230">
        <f>S101*H101</f>
        <v>0</v>
      </c>
      <c r="U101" s="230">
        <v>0</v>
      </c>
      <c r="V101" s="230">
        <f>U101*H101</f>
        <v>0</v>
      </c>
      <c r="W101" s="230">
        <v>0</v>
      </c>
      <c r="X101" s="231">
        <f>W101*H101</f>
        <v>0</v>
      </c>
      <c r="Y101" s="39"/>
      <c r="Z101" s="39"/>
      <c r="AA101" s="39"/>
      <c r="AB101" s="39"/>
      <c r="AC101" s="39"/>
      <c r="AD101" s="39"/>
      <c r="AE101" s="39"/>
      <c r="AR101" s="232" t="s">
        <v>174</v>
      </c>
      <c r="AT101" s="232" t="s">
        <v>169</v>
      </c>
      <c r="AU101" s="232" t="s">
        <v>88</v>
      </c>
      <c r="AY101" s="18" t="s">
        <v>167</v>
      </c>
      <c r="BE101" s="233">
        <f>IF(O101="základní",K101,0)</f>
        <v>0</v>
      </c>
      <c r="BF101" s="233">
        <f>IF(O101="snížená",K101,0)</f>
        <v>0</v>
      </c>
      <c r="BG101" s="233">
        <f>IF(O101="zákl. přenesená",K101,0)</f>
        <v>0</v>
      </c>
      <c r="BH101" s="233">
        <f>IF(O101="sníž. přenesená",K101,0)</f>
        <v>0</v>
      </c>
      <c r="BI101" s="233">
        <f>IF(O101="nulová",K101,0)</f>
        <v>0</v>
      </c>
      <c r="BJ101" s="18" t="s">
        <v>82</v>
      </c>
      <c r="BK101" s="233">
        <f>ROUND(P101*H101,2)</f>
        <v>0</v>
      </c>
      <c r="BL101" s="18" t="s">
        <v>174</v>
      </c>
      <c r="BM101" s="232" t="s">
        <v>998</v>
      </c>
    </row>
    <row r="102" s="13" customFormat="1">
      <c r="A102" s="13"/>
      <c r="B102" s="239"/>
      <c r="C102" s="240"/>
      <c r="D102" s="241" t="s">
        <v>178</v>
      </c>
      <c r="E102" s="242" t="s">
        <v>20</v>
      </c>
      <c r="F102" s="243" t="s">
        <v>999</v>
      </c>
      <c r="G102" s="240"/>
      <c r="H102" s="244">
        <v>118.206</v>
      </c>
      <c r="I102" s="245"/>
      <c r="J102" s="245"/>
      <c r="K102" s="240"/>
      <c r="L102" s="240"/>
      <c r="M102" s="246"/>
      <c r="N102" s="247"/>
      <c r="O102" s="248"/>
      <c r="P102" s="248"/>
      <c r="Q102" s="248"/>
      <c r="R102" s="248"/>
      <c r="S102" s="248"/>
      <c r="T102" s="248"/>
      <c r="U102" s="248"/>
      <c r="V102" s="248"/>
      <c r="W102" s="248"/>
      <c r="X102" s="249"/>
      <c r="Y102" s="13"/>
      <c r="Z102" s="13"/>
      <c r="AA102" s="13"/>
      <c r="AB102" s="13"/>
      <c r="AC102" s="13"/>
      <c r="AD102" s="13"/>
      <c r="AE102" s="13"/>
      <c r="AT102" s="250" t="s">
        <v>178</v>
      </c>
      <c r="AU102" s="250" t="s">
        <v>88</v>
      </c>
      <c r="AV102" s="13" t="s">
        <v>88</v>
      </c>
      <c r="AW102" s="13" t="s">
        <v>5</v>
      </c>
      <c r="AX102" s="13" t="s">
        <v>75</v>
      </c>
      <c r="AY102" s="250" t="s">
        <v>167</v>
      </c>
    </row>
    <row r="103" s="13" customFormat="1">
      <c r="A103" s="13"/>
      <c r="B103" s="239"/>
      <c r="C103" s="240"/>
      <c r="D103" s="241" t="s">
        <v>178</v>
      </c>
      <c r="E103" s="242" t="s">
        <v>20</v>
      </c>
      <c r="F103" s="243" t="s">
        <v>1000</v>
      </c>
      <c r="G103" s="240"/>
      <c r="H103" s="244">
        <v>65.334999999999994</v>
      </c>
      <c r="I103" s="245"/>
      <c r="J103" s="245"/>
      <c r="K103" s="240"/>
      <c r="L103" s="240"/>
      <c r="M103" s="246"/>
      <c r="N103" s="247"/>
      <c r="O103" s="248"/>
      <c r="P103" s="248"/>
      <c r="Q103" s="248"/>
      <c r="R103" s="248"/>
      <c r="S103" s="248"/>
      <c r="T103" s="248"/>
      <c r="U103" s="248"/>
      <c r="V103" s="248"/>
      <c r="W103" s="248"/>
      <c r="X103" s="249"/>
      <c r="Y103" s="13"/>
      <c r="Z103" s="13"/>
      <c r="AA103" s="13"/>
      <c r="AB103" s="13"/>
      <c r="AC103" s="13"/>
      <c r="AD103" s="13"/>
      <c r="AE103" s="13"/>
      <c r="AT103" s="250" t="s">
        <v>178</v>
      </c>
      <c r="AU103" s="250" t="s">
        <v>88</v>
      </c>
      <c r="AV103" s="13" t="s">
        <v>88</v>
      </c>
      <c r="AW103" s="13" t="s">
        <v>5</v>
      </c>
      <c r="AX103" s="13" t="s">
        <v>75</v>
      </c>
      <c r="AY103" s="250" t="s">
        <v>167</v>
      </c>
    </row>
    <row r="104" s="13" customFormat="1">
      <c r="A104" s="13"/>
      <c r="B104" s="239"/>
      <c r="C104" s="240"/>
      <c r="D104" s="241" t="s">
        <v>178</v>
      </c>
      <c r="E104" s="242" t="s">
        <v>20</v>
      </c>
      <c r="F104" s="243" t="s">
        <v>1001</v>
      </c>
      <c r="G104" s="240"/>
      <c r="H104" s="244">
        <v>175.118</v>
      </c>
      <c r="I104" s="245"/>
      <c r="J104" s="245"/>
      <c r="K104" s="240"/>
      <c r="L104" s="240"/>
      <c r="M104" s="246"/>
      <c r="N104" s="247"/>
      <c r="O104" s="248"/>
      <c r="P104" s="248"/>
      <c r="Q104" s="248"/>
      <c r="R104" s="248"/>
      <c r="S104" s="248"/>
      <c r="T104" s="248"/>
      <c r="U104" s="248"/>
      <c r="V104" s="248"/>
      <c r="W104" s="248"/>
      <c r="X104" s="249"/>
      <c r="Y104" s="13"/>
      <c r="Z104" s="13"/>
      <c r="AA104" s="13"/>
      <c r="AB104" s="13"/>
      <c r="AC104" s="13"/>
      <c r="AD104" s="13"/>
      <c r="AE104" s="13"/>
      <c r="AT104" s="250" t="s">
        <v>178</v>
      </c>
      <c r="AU104" s="250" t="s">
        <v>88</v>
      </c>
      <c r="AV104" s="13" t="s">
        <v>88</v>
      </c>
      <c r="AW104" s="13" t="s">
        <v>5</v>
      </c>
      <c r="AX104" s="13" t="s">
        <v>75</v>
      </c>
      <c r="AY104" s="250" t="s">
        <v>167</v>
      </c>
    </row>
    <row r="105" s="13" customFormat="1">
      <c r="A105" s="13"/>
      <c r="B105" s="239"/>
      <c r="C105" s="240"/>
      <c r="D105" s="241" t="s">
        <v>178</v>
      </c>
      <c r="E105" s="242" t="s">
        <v>20</v>
      </c>
      <c r="F105" s="243" t="s">
        <v>1002</v>
      </c>
      <c r="G105" s="240"/>
      <c r="H105" s="244">
        <v>71.829999999999998</v>
      </c>
      <c r="I105" s="245"/>
      <c r="J105" s="245"/>
      <c r="K105" s="240"/>
      <c r="L105" s="240"/>
      <c r="M105" s="246"/>
      <c r="N105" s="247"/>
      <c r="O105" s="248"/>
      <c r="P105" s="248"/>
      <c r="Q105" s="248"/>
      <c r="R105" s="248"/>
      <c r="S105" s="248"/>
      <c r="T105" s="248"/>
      <c r="U105" s="248"/>
      <c r="V105" s="248"/>
      <c r="W105" s="248"/>
      <c r="X105" s="249"/>
      <c r="Y105" s="13"/>
      <c r="Z105" s="13"/>
      <c r="AA105" s="13"/>
      <c r="AB105" s="13"/>
      <c r="AC105" s="13"/>
      <c r="AD105" s="13"/>
      <c r="AE105" s="13"/>
      <c r="AT105" s="250" t="s">
        <v>178</v>
      </c>
      <c r="AU105" s="250" t="s">
        <v>88</v>
      </c>
      <c r="AV105" s="13" t="s">
        <v>88</v>
      </c>
      <c r="AW105" s="13" t="s">
        <v>5</v>
      </c>
      <c r="AX105" s="13" t="s">
        <v>75</v>
      </c>
      <c r="AY105" s="250" t="s">
        <v>167</v>
      </c>
    </row>
    <row r="106" s="14" customFormat="1">
      <c r="A106" s="14"/>
      <c r="B106" s="251"/>
      <c r="C106" s="252"/>
      <c r="D106" s="241" t="s">
        <v>178</v>
      </c>
      <c r="E106" s="253" t="s">
        <v>20</v>
      </c>
      <c r="F106" s="254" t="s">
        <v>1003</v>
      </c>
      <c r="G106" s="252"/>
      <c r="H106" s="253" t="s">
        <v>20</v>
      </c>
      <c r="I106" s="255"/>
      <c r="J106" s="255"/>
      <c r="K106" s="252"/>
      <c r="L106" s="252"/>
      <c r="M106" s="256"/>
      <c r="N106" s="257"/>
      <c r="O106" s="258"/>
      <c r="P106" s="258"/>
      <c r="Q106" s="258"/>
      <c r="R106" s="258"/>
      <c r="S106" s="258"/>
      <c r="T106" s="258"/>
      <c r="U106" s="258"/>
      <c r="V106" s="258"/>
      <c r="W106" s="258"/>
      <c r="X106" s="259"/>
      <c r="Y106" s="14"/>
      <c r="Z106" s="14"/>
      <c r="AA106" s="14"/>
      <c r="AB106" s="14"/>
      <c r="AC106" s="14"/>
      <c r="AD106" s="14"/>
      <c r="AE106" s="14"/>
      <c r="AT106" s="260" t="s">
        <v>178</v>
      </c>
      <c r="AU106" s="260" t="s">
        <v>88</v>
      </c>
      <c r="AV106" s="14" t="s">
        <v>82</v>
      </c>
      <c r="AW106" s="14" t="s">
        <v>5</v>
      </c>
      <c r="AX106" s="14" t="s">
        <v>75</v>
      </c>
      <c r="AY106" s="260" t="s">
        <v>167</v>
      </c>
    </row>
    <row r="107" s="13" customFormat="1">
      <c r="A107" s="13"/>
      <c r="B107" s="239"/>
      <c r="C107" s="240"/>
      <c r="D107" s="241" t="s">
        <v>178</v>
      </c>
      <c r="E107" s="242" t="s">
        <v>20</v>
      </c>
      <c r="F107" s="243" t="s">
        <v>1004</v>
      </c>
      <c r="G107" s="240"/>
      <c r="H107" s="244">
        <v>104.616</v>
      </c>
      <c r="I107" s="245"/>
      <c r="J107" s="245"/>
      <c r="K107" s="240"/>
      <c r="L107" s="240"/>
      <c r="M107" s="246"/>
      <c r="N107" s="247"/>
      <c r="O107" s="248"/>
      <c r="P107" s="248"/>
      <c r="Q107" s="248"/>
      <c r="R107" s="248"/>
      <c r="S107" s="248"/>
      <c r="T107" s="248"/>
      <c r="U107" s="248"/>
      <c r="V107" s="248"/>
      <c r="W107" s="248"/>
      <c r="X107" s="249"/>
      <c r="Y107" s="13"/>
      <c r="Z107" s="13"/>
      <c r="AA107" s="13"/>
      <c r="AB107" s="13"/>
      <c r="AC107" s="13"/>
      <c r="AD107" s="13"/>
      <c r="AE107" s="13"/>
      <c r="AT107" s="250" t="s">
        <v>178</v>
      </c>
      <c r="AU107" s="250" t="s">
        <v>88</v>
      </c>
      <c r="AV107" s="13" t="s">
        <v>88</v>
      </c>
      <c r="AW107" s="13" t="s">
        <v>5</v>
      </c>
      <c r="AX107" s="13" t="s">
        <v>75</v>
      </c>
      <c r="AY107" s="250" t="s">
        <v>167</v>
      </c>
    </row>
    <row r="108" s="14" customFormat="1">
      <c r="A108" s="14"/>
      <c r="B108" s="251"/>
      <c r="C108" s="252"/>
      <c r="D108" s="241" t="s">
        <v>178</v>
      </c>
      <c r="E108" s="253" t="s">
        <v>20</v>
      </c>
      <c r="F108" s="254" t="s">
        <v>1005</v>
      </c>
      <c r="G108" s="252"/>
      <c r="H108" s="253" t="s">
        <v>20</v>
      </c>
      <c r="I108" s="255"/>
      <c r="J108" s="255"/>
      <c r="K108" s="252"/>
      <c r="L108" s="252"/>
      <c r="M108" s="256"/>
      <c r="N108" s="257"/>
      <c r="O108" s="258"/>
      <c r="P108" s="258"/>
      <c r="Q108" s="258"/>
      <c r="R108" s="258"/>
      <c r="S108" s="258"/>
      <c r="T108" s="258"/>
      <c r="U108" s="258"/>
      <c r="V108" s="258"/>
      <c r="W108" s="258"/>
      <c r="X108" s="259"/>
      <c r="Y108" s="14"/>
      <c r="Z108" s="14"/>
      <c r="AA108" s="14"/>
      <c r="AB108" s="14"/>
      <c r="AC108" s="14"/>
      <c r="AD108" s="14"/>
      <c r="AE108" s="14"/>
      <c r="AT108" s="260" t="s">
        <v>178</v>
      </c>
      <c r="AU108" s="260" t="s">
        <v>88</v>
      </c>
      <c r="AV108" s="14" t="s">
        <v>82</v>
      </c>
      <c r="AW108" s="14" t="s">
        <v>5</v>
      </c>
      <c r="AX108" s="14" t="s">
        <v>75</v>
      </c>
      <c r="AY108" s="260" t="s">
        <v>167</v>
      </c>
    </row>
    <row r="109" s="13" customFormat="1">
      <c r="A109" s="13"/>
      <c r="B109" s="239"/>
      <c r="C109" s="240"/>
      <c r="D109" s="241" t="s">
        <v>178</v>
      </c>
      <c r="E109" s="242" t="s">
        <v>20</v>
      </c>
      <c r="F109" s="243" t="s">
        <v>1006</v>
      </c>
      <c r="G109" s="240"/>
      <c r="H109" s="244">
        <v>217.542</v>
      </c>
      <c r="I109" s="245"/>
      <c r="J109" s="245"/>
      <c r="K109" s="240"/>
      <c r="L109" s="240"/>
      <c r="M109" s="246"/>
      <c r="N109" s="247"/>
      <c r="O109" s="248"/>
      <c r="P109" s="248"/>
      <c r="Q109" s="248"/>
      <c r="R109" s="248"/>
      <c r="S109" s="248"/>
      <c r="T109" s="248"/>
      <c r="U109" s="248"/>
      <c r="V109" s="248"/>
      <c r="W109" s="248"/>
      <c r="X109" s="249"/>
      <c r="Y109" s="13"/>
      <c r="Z109" s="13"/>
      <c r="AA109" s="13"/>
      <c r="AB109" s="13"/>
      <c r="AC109" s="13"/>
      <c r="AD109" s="13"/>
      <c r="AE109" s="13"/>
      <c r="AT109" s="250" t="s">
        <v>178</v>
      </c>
      <c r="AU109" s="250" t="s">
        <v>88</v>
      </c>
      <c r="AV109" s="13" t="s">
        <v>88</v>
      </c>
      <c r="AW109" s="13" t="s">
        <v>5</v>
      </c>
      <c r="AX109" s="13" t="s">
        <v>75</v>
      </c>
      <c r="AY109" s="250" t="s">
        <v>167</v>
      </c>
    </row>
    <row r="110" s="15" customFormat="1">
      <c r="A110" s="15"/>
      <c r="B110" s="261"/>
      <c r="C110" s="262"/>
      <c r="D110" s="241" t="s">
        <v>178</v>
      </c>
      <c r="E110" s="263" t="s">
        <v>20</v>
      </c>
      <c r="F110" s="264" t="s">
        <v>239</v>
      </c>
      <c r="G110" s="262"/>
      <c r="H110" s="265">
        <v>752.64700000000005</v>
      </c>
      <c r="I110" s="266"/>
      <c r="J110" s="266"/>
      <c r="K110" s="262"/>
      <c r="L110" s="262"/>
      <c r="M110" s="267"/>
      <c r="N110" s="268"/>
      <c r="O110" s="269"/>
      <c r="P110" s="269"/>
      <c r="Q110" s="269"/>
      <c r="R110" s="269"/>
      <c r="S110" s="269"/>
      <c r="T110" s="269"/>
      <c r="U110" s="269"/>
      <c r="V110" s="269"/>
      <c r="W110" s="269"/>
      <c r="X110" s="270"/>
      <c r="Y110" s="15"/>
      <c r="Z110" s="15"/>
      <c r="AA110" s="15"/>
      <c r="AB110" s="15"/>
      <c r="AC110" s="15"/>
      <c r="AD110" s="15"/>
      <c r="AE110" s="15"/>
      <c r="AT110" s="271" t="s">
        <v>178</v>
      </c>
      <c r="AU110" s="271" t="s">
        <v>88</v>
      </c>
      <c r="AV110" s="15" t="s">
        <v>174</v>
      </c>
      <c r="AW110" s="15" t="s">
        <v>5</v>
      </c>
      <c r="AX110" s="15" t="s">
        <v>75</v>
      </c>
      <c r="AY110" s="271" t="s">
        <v>167</v>
      </c>
    </row>
    <row r="111" s="13" customFormat="1">
      <c r="A111" s="13"/>
      <c r="B111" s="239"/>
      <c r="C111" s="240"/>
      <c r="D111" s="241" t="s">
        <v>178</v>
      </c>
      <c r="E111" s="242" t="s">
        <v>20</v>
      </c>
      <c r="F111" s="243" t="s">
        <v>1007</v>
      </c>
      <c r="G111" s="240"/>
      <c r="H111" s="244">
        <v>301.05900000000003</v>
      </c>
      <c r="I111" s="245"/>
      <c r="J111" s="245"/>
      <c r="K111" s="240"/>
      <c r="L111" s="240"/>
      <c r="M111" s="246"/>
      <c r="N111" s="247"/>
      <c r="O111" s="248"/>
      <c r="P111" s="248"/>
      <c r="Q111" s="248"/>
      <c r="R111" s="248"/>
      <c r="S111" s="248"/>
      <c r="T111" s="248"/>
      <c r="U111" s="248"/>
      <c r="V111" s="248"/>
      <c r="W111" s="248"/>
      <c r="X111" s="249"/>
      <c r="Y111" s="13"/>
      <c r="Z111" s="13"/>
      <c r="AA111" s="13"/>
      <c r="AB111" s="13"/>
      <c r="AC111" s="13"/>
      <c r="AD111" s="13"/>
      <c r="AE111" s="13"/>
      <c r="AT111" s="250" t="s">
        <v>178</v>
      </c>
      <c r="AU111" s="250" t="s">
        <v>88</v>
      </c>
      <c r="AV111" s="13" t="s">
        <v>88</v>
      </c>
      <c r="AW111" s="13" t="s">
        <v>5</v>
      </c>
      <c r="AX111" s="13" t="s">
        <v>82</v>
      </c>
      <c r="AY111" s="250" t="s">
        <v>167</v>
      </c>
    </row>
    <row r="112" s="2" customFormat="1" ht="24.15" customHeight="1">
      <c r="A112" s="39"/>
      <c r="B112" s="40"/>
      <c r="C112" s="220" t="s">
        <v>107</v>
      </c>
      <c r="D112" s="220" t="s">
        <v>169</v>
      </c>
      <c r="E112" s="221" t="s">
        <v>859</v>
      </c>
      <c r="F112" s="222" t="s">
        <v>860</v>
      </c>
      <c r="G112" s="223" t="s">
        <v>190</v>
      </c>
      <c r="H112" s="224">
        <v>11.57</v>
      </c>
      <c r="I112" s="225"/>
      <c r="J112" s="225"/>
      <c r="K112" s="226">
        <f>ROUND(P112*H112,2)</f>
        <v>0</v>
      </c>
      <c r="L112" s="222" t="s">
        <v>20</v>
      </c>
      <c r="M112" s="45"/>
      <c r="N112" s="227" t="s">
        <v>20</v>
      </c>
      <c r="O112" s="228" t="s">
        <v>44</v>
      </c>
      <c r="P112" s="229">
        <f>I112+J112</f>
        <v>0</v>
      </c>
      <c r="Q112" s="229">
        <f>ROUND(I112*H112,2)</f>
        <v>0</v>
      </c>
      <c r="R112" s="229">
        <f>ROUND(J112*H112,2)</f>
        <v>0</v>
      </c>
      <c r="S112" s="85"/>
      <c r="T112" s="230">
        <f>S112*H112</f>
        <v>0</v>
      </c>
      <c r="U112" s="230">
        <v>0</v>
      </c>
      <c r="V112" s="230">
        <f>U112*H112</f>
        <v>0</v>
      </c>
      <c r="W112" s="230">
        <v>0</v>
      </c>
      <c r="X112" s="231">
        <f>W112*H112</f>
        <v>0</v>
      </c>
      <c r="Y112" s="39"/>
      <c r="Z112" s="39"/>
      <c r="AA112" s="39"/>
      <c r="AB112" s="39"/>
      <c r="AC112" s="39"/>
      <c r="AD112" s="39"/>
      <c r="AE112" s="39"/>
      <c r="AR112" s="232" t="s">
        <v>174</v>
      </c>
      <c r="AT112" s="232" t="s">
        <v>169</v>
      </c>
      <c r="AU112" s="232" t="s">
        <v>88</v>
      </c>
      <c r="AY112" s="18" t="s">
        <v>167</v>
      </c>
      <c r="BE112" s="233">
        <f>IF(O112="základní",K112,0)</f>
        <v>0</v>
      </c>
      <c r="BF112" s="233">
        <f>IF(O112="snížená",K112,0)</f>
        <v>0</v>
      </c>
      <c r="BG112" s="233">
        <f>IF(O112="zákl. přenesená",K112,0)</f>
        <v>0</v>
      </c>
      <c r="BH112" s="233">
        <f>IF(O112="sníž. přenesená",K112,0)</f>
        <v>0</v>
      </c>
      <c r="BI112" s="233">
        <f>IF(O112="nulová",K112,0)</f>
        <v>0</v>
      </c>
      <c r="BJ112" s="18" t="s">
        <v>82</v>
      </c>
      <c r="BK112" s="233">
        <f>ROUND(P112*H112,2)</f>
        <v>0</v>
      </c>
      <c r="BL112" s="18" t="s">
        <v>174</v>
      </c>
      <c r="BM112" s="232" t="s">
        <v>1008</v>
      </c>
    </row>
    <row r="113" s="13" customFormat="1">
      <c r="A113" s="13"/>
      <c r="B113" s="239"/>
      <c r="C113" s="240"/>
      <c r="D113" s="241" t="s">
        <v>178</v>
      </c>
      <c r="E113" s="242" t="s">
        <v>20</v>
      </c>
      <c r="F113" s="243" t="s">
        <v>1009</v>
      </c>
      <c r="G113" s="240"/>
      <c r="H113" s="244">
        <v>11.57</v>
      </c>
      <c r="I113" s="245"/>
      <c r="J113" s="245"/>
      <c r="K113" s="240"/>
      <c r="L113" s="240"/>
      <c r="M113" s="246"/>
      <c r="N113" s="247"/>
      <c r="O113" s="248"/>
      <c r="P113" s="248"/>
      <c r="Q113" s="248"/>
      <c r="R113" s="248"/>
      <c r="S113" s="248"/>
      <c r="T113" s="248"/>
      <c r="U113" s="248"/>
      <c r="V113" s="248"/>
      <c r="W113" s="248"/>
      <c r="X113" s="249"/>
      <c r="Y113" s="13"/>
      <c r="Z113" s="13"/>
      <c r="AA113" s="13"/>
      <c r="AB113" s="13"/>
      <c r="AC113" s="13"/>
      <c r="AD113" s="13"/>
      <c r="AE113" s="13"/>
      <c r="AT113" s="250" t="s">
        <v>178</v>
      </c>
      <c r="AU113" s="250" t="s">
        <v>88</v>
      </c>
      <c r="AV113" s="13" t="s">
        <v>88</v>
      </c>
      <c r="AW113" s="13" t="s">
        <v>5</v>
      </c>
      <c r="AX113" s="13" t="s">
        <v>82</v>
      </c>
      <c r="AY113" s="250" t="s">
        <v>167</v>
      </c>
    </row>
    <row r="114" s="2" customFormat="1" ht="24.15" customHeight="1">
      <c r="A114" s="39"/>
      <c r="B114" s="40"/>
      <c r="C114" s="220" t="s">
        <v>174</v>
      </c>
      <c r="D114" s="220" t="s">
        <v>169</v>
      </c>
      <c r="E114" s="221" t="s">
        <v>1010</v>
      </c>
      <c r="F114" s="222" t="s">
        <v>1011</v>
      </c>
      <c r="G114" s="223" t="s">
        <v>190</v>
      </c>
      <c r="H114" s="224">
        <v>225.79400000000001</v>
      </c>
      <c r="I114" s="225"/>
      <c r="J114" s="225"/>
      <c r="K114" s="226">
        <f>ROUND(P114*H114,2)</f>
        <v>0</v>
      </c>
      <c r="L114" s="222" t="s">
        <v>20</v>
      </c>
      <c r="M114" s="45"/>
      <c r="N114" s="227" t="s">
        <v>20</v>
      </c>
      <c r="O114" s="228" t="s">
        <v>44</v>
      </c>
      <c r="P114" s="229">
        <f>I114+J114</f>
        <v>0</v>
      </c>
      <c r="Q114" s="229">
        <f>ROUND(I114*H114,2)</f>
        <v>0</v>
      </c>
      <c r="R114" s="229">
        <f>ROUND(J114*H114,2)</f>
        <v>0</v>
      </c>
      <c r="S114" s="85"/>
      <c r="T114" s="230">
        <f>S114*H114</f>
        <v>0</v>
      </c>
      <c r="U114" s="230">
        <v>0</v>
      </c>
      <c r="V114" s="230">
        <f>U114*H114</f>
        <v>0</v>
      </c>
      <c r="W114" s="230">
        <v>0</v>
      </c>
      <c r="X114" s="231">
        <f>W114*H114</f>
        <v>0</v>
      </c>
      <c r="Y114" s="39"/>
      <c r="Z114" s="39"/>
      <c r="AA114" s="39"/>
      <c r="AB114" s="39"/>
      <c r="AC114" s="39"/>
      <c r="AD114" s="39"/>
      <c r="AE114" s="39"/>
      <c r="AR114" s="232" t="s">
        <v>174</v>
      </c>
      <c r="AT114" s="232" t="s">
        <v>169</v>
      </c>
      <c r="AU114" s="232" t="s">
        <v>88</v>
      </c>
      <c r="AY114" s="18" t="s">
        <v>167</v>
      </c>
      <c r="BE114" s="233">
        <f>IF(O114="základní",K114,0)</f>
        <v>0</v>
      </c>
      <c r="BF114" s="233">
        <f>IF(O114="snížená",K114,0)</f>
        <v>0</v>
      </c>
      <c r="BG114" s="233">
        <f>IF(O114="zákl. přenesená",K114,0)</f>
        <v>0</v>
      </c>
      <c r="BH114" s="233">
        <f>IF(O114="sníž. přenesená",K114,0)</f>
        <v>0</v>
      </c>
      <c r="BI114" s="233">
        <f>IF(O114="nulová",K114,0)</f>
        <v>0</v>
      </c>
      <c r="BJ114" s="18" t="s">
        <v>82</v>
      </c>
      <c r="BK114" s="233">
        <f>ROUND(P114*H114,2)</f>
        <v>0</v>
      </c>
      <c r="BL114" s="18" t="s">
        <v>174</v>
      </c>
      <c r="BM114" s="232" t="s">
        <v>1012</v>
      </c>
    </row>
    <row r="115" s="13" customFormat="1">
      <c r="A115" s="13"/>
      <c r="B115" s="239"/>
      <c r="C115" s="240"/>
      <c r="D115" s="241" t="s">
        <v>178</v>
      </c>
      <c r="E115" s="242" t="s">
        <v>20</v>
      </c>
      <c r="F115" s="243" t="s">
        <v>1013</v>
      </c>
      <c r="G115" s="240"/>
      <c r="H115" s="244">
        <v>225.79400000000001</v>
      </c>
      <c r="I115" s="245"/>
      <c r="J115" s="245"/>
      <c r="K115" s="240"/>
      <c r="L115" s="240"/>
      <c r="M115" s="246"/>
      <c r="N115" s="247"/>
      <c r="O115" s="248"/>
      <c r="P115" s="248"/>
      <c r="Q115" s="248"/>
      <c r="R115" s="248"/>
      <c r="S115" s="248"/>
      <c r="T115" s="248"/>
      <c r="U115" s="248"/>
      <c r="V115" s="248"/>
      <c r="W115" s="248"/>
      <c r="X115" s="249"/>
      <c r="Y115" s="13"/>
      <c r="Z115" s="13"/>
      <c r="AA115" s="13"/>
      <c r="AB115" s="13"/>
      <c r="AC115" s="13"/>
      <c r="AD115" s="13"/>
      <c r="AE115" s="13"/>
      <c r="AT115" s="250" t="s">
        <v>178</v>
      </c>
      <c r="AU115" s="250" t="s">
        <v>88</v>
      </c>
      <c r="AV115" s="13" t="s">
        <v>88</v>
      </c>
      <c r="AW115" s="13" t="s">
        <v>5</v>
      </c>
      <c r="AX115" s="13" t="s">
        <v>82</v>
      </c>
      <c r="AY115" s="250" t="s">
        <v>167</v>
      </c>
    </row>
    <row r="116" s="2" customFormat="1" ht="24.15" customHeight="1">
      <c r="A116" s="39"/>
      <c r="B116" s="40"/>
      <c r="C116" s="220" t="s">
        <v>201</v>
      </c>
      <c r="D116" s="220" t="s">
        <v>169</v>
      </c>
      <c r="E116" s="221" t="s">
        <v>867</v>
      </c>
      <c r="F116" s="222" t="s">
        <v>868</v>
      </c>
      <c r="G116" s="223" t="s">
        <v>190</v>
      </c>
      <c r="H116" s="224">
        <v>11.57</v>
      </c>
      <c r="I116" s="225"/>
      <c r="J116" s="225"/>
      <c r="K116" s="226">
        <f>ROUND(P116*H116,2)</f>
        <v>0</v>
      </c>
      <c r="L116" s="222" t="s">
        <v>20</v>
      </c>
      <c r="M116" s="45"/>
      <c r="N116" s="227" t="s">
        <v>20</v>
      </c>
      <c r="O116" s="228" t="s">
        <v>44</v>
      </c>
      <c r="P116" s="229">
        <f>I116+J116</f>
        <v>0</v>
      </c>
      <c r="Q116" s="229">
        <f>ROUND(I116*H116,2)</f>
        <v>0</v>
      </c>
      <c r="R116" s="229">
        <f>ROUND(J116*H116,2)</f>
        <v>0</v>
      </c>
      <c r="S116" s="85"/>
      <c r="T116" s="230">
        <f>S116*H116</f>
        <v>0</v>
      </c>
      <c r="U116" s="230">
        <v>0</v>
      </c>
      <c r="V116" s="230">
        <f>U116*H116</f>
        <v>0</v>
      </c>
      <c r="W116" s="230">
        <v>0</v>
      </c>
      <c r="X116" s="231">
        <f>W116*H116</f>
        <v>0</v>
      </c>
      <c r="Y116" s="39"/>
      <c r="Z116" s="39"/>
      <c r="AA116" s="39"/>
      <c r="AB116" s="39"/>
      <c r="AC116" s="39"/>
      <c r="AD116" s="39"/>
      <c r="AE116" s="39"/>
      <c r="AR116" s="232" t="s">
        <v>174</v>
      </c>
      <c r="AT116" s="232" t="s">
        <v>169</v>
      </c>
      <c r="AU116" s="232" t="s">
        <v>88</v>
      </c>
      <c r="AY116" s="18" t="s">
        <v>167</v>
      </c>
      <c r="BE116" s="233">
        <f>IF(O116="základní",K116,0)</f>
        <v>0</v>
      </c>
      <c r="BF116" s="233">
        <f>IF(O116="snížená",K116,0)</f>
        <v>0</v>
      </c>
      <c r="BG116" s="233">
        <f>IF(O116="zákl. přenesená",K116,0)</f>
        <v>0</v>
      </c>
      <c r="BH116" s="233">
        <f>IF(O116="sníž. přenesená",K116,0)</f>
        <v>0</v>
      </c>
      <c r="BI116" s="233">
        <f>IF(O116="nulová",K116,0)</f>
        <v>0</v>
      </c>
      <c r="BJ116" s="18" t="s">
        <v>82</v>
      </c>
      <c r="BK116" s="233">
        <f>ROUND(P116*H116,2)</f>
        <v>0</v>
      </c>
      <c r="BL116" s="18" t="s">
        <v>174</v>
      </c>
      <c r="BM116" s="232" t="s">
        <v>1014</v>
      </c>
    </row>
    <row r="117" s="13" customFormat="1">
      <c r="A117" s="13"/>
      <c r="B117" s="239"/>
      <c r="C117" s="240"/>
      <c r="D117" s="241" t="s">
        <v>178</v>
      </c>
      <c r="E117" s="242" t="s">
        <v>20</v>
      </c>
      <c r="F117" s="243" t="s">
        <v>1009</v>
      </c>
      <c r="G117" s="240"/>
      <c r="H117" s="244">
        <v>11.57</v>
      </c>
      <c r="I117" s="245"/>
      <c r="J117" s="245"/>
      <c r="K117" s="240"/>
      <c r="L117" s="240"/>
      <c r="M117" s="246"/>
      <c r="N117" s="247"/>
      <c r="O117" s="248"/>
      <c r="P117" s="248"/>
      <c r="Q117" s="248"/>
      <c r="R117" s="248"/>
      <c r="S117" s="248"/>
      <c r="T117" s="248"/>
      <c r="U117" s="248"/>
      <c r="V117" s="248"/>
      <c r="W117" s="248"/>
      <c r="X117" s="249"/>
      <c r="Y117" s="13"/>
      <c r="Z117" s="13"/>
      <c r="AA117" s="13"/>
      <c r="AB117" s="13"/>
      <c r="AC117" s="13"/>
      <c r="AD117" s="13"/>
      <c r="AE117" s="13"/>
      <c r="AT117" s="250" t="s">
        <v>178</v>
      </c>
      <c r="AU117" s="250" t="s">
        <v>88</v>
      </c>
      <c r="AV117" s="13" t="s">
        <v>88</v>
      </c>
      <c r="AW117" s="13" t="s">
        <v>5</v>
      </c>
      <c r="AX117" s="13" t="s">
        <v>82</v>
      </c>
      <c r="AY117" s="250" t="s">
        <v>167</v>
      </c>
    </row>
    <row r="118" s="2" customFormat="1" ht="24.15" customHeight="1">
      <c r="A118" s="39"/>
      <c r="B118" s="40"/>
      <c r="C118" s="220" t="s">
        <v>206</v>
      </c>
      <c r="D118" s="220" t="s">
        <v>169</v>
      </c>
      <c r="E118" s="221" t="s">
        <v>1015</v>
      </c>
      <c r="F118" s="222" t="s">
        <v>1016</v>
      </c>
      <c r="G118" s="223" t="s">
        <v>190</v>
      </c>
      <c r="H118" s="224">
        <v>225.79400000000001</v>
      </c>
      <c r="I118" s="225"/>
      <c r="J118" s="225"/>
      <c r="K118" s="226">
        <f>ROUND(P118*H118,2)</f>
        <v>0</v>
      </c>
      <c r="L118" s="222" t="s">
        <v>20</v>
      </c>
      <c r="M118" s="45"/>
      <c r="N118" s="227" t="s">
        <v>20</v>
      </c>
      <c r="O118" s="228" t="s">
        <v>44</v>
      </c>
      <c r="P118" s="229">
        <f>I118+J118</f>
        <v>0</v>
      </c>
      <c r="Q118" s="229">
        <f>ROUND(I118*H118,2)</f>
        <v>0</v>
      </c>
      <c r="R118" s="229">
        <f>ROUND(J118*H118,2)</f>
        <v>0</v>
      </c>
      <c r="S118" s="85"/>
      <c r="T118" s="230">
        <f>S118*H118</f>
        <v>0</v>
      </c>
      <c r="U118" s="230">
        <v>0</v>
      </c>
      <c r="V118" s="230">
        <f>U118*H118</f>
        <v>0</v>
      </c>
      <c r="W118" s="230">
        <v>0</v>
      </c>
      <c r="X118" s="231">
        <f>W118*H118</f>
        <v>0</v>
      </c>
      <c r="Y118" s="39"/>
      <c r="Z118" s="39"/>
      <c r="AA118" s="39"/>
      <c r="AB118" s="39"/>
      <c r="AC118" s="39"/>
      <c r="AD118" s="39"/>
      <c r="AE118" s="39"/>
      <c r="AR118" s="232" t="s">
        <v>174</v>
      </c>
      <c r="AT118" s="232" t="s">
        <v>169</v>
      </c>
      <c r="AU118" s="232" t="s">
        <v>88</v>
      </c>
      <c r="AY118" s="18" t="s">
        <v>167</v>
      </c>
      <c r="BE118" s="233">
        <f>IF(O118="základní",K118,0)</f>
        <v>0</v>
      </c>
      <c r="BF118" s="233">
        <f>IF(O118="snížená",K118,0)</f>
        <v>0</v>
      </c>
      <c r="BG118" s="233">
        <f>IF(O118="zákl. přenesená",K118,0)</f>
        <v>0</v>
      </c>
      <c r="BH118" s="233">
        <f>IF(O118="sníž. přenesená",K118,0)</f>
        <v>0</v>
      </c>
      <c r="BI118" s="233">
        <f>IF(O118="nulová",K118,0)</f>
        <v>0</v>
      </c>
      <c r="BJ118" s="18" t="s">
        <v>82</v>
      </c>
      <c r="BK118" s="233">
        <f>ROUND(P118*H118,2)</f>
        <v>0</v>
      </c>
      <c r="BL118" s="18" t="s">
        <v>174</v>
      </c>
      <c r="BM118" s="232" t="s">
        <v>1017</v>
      </c>
    </row>
    <row r="119" s="13" customFormat="1">
      <c r="A119" s="13"/>
      <c r="B119" s="239"/>
      <c r="C119" s="240"/>
      <c r="D119" s="241" t="s">
        <v>178</v>
      </c>
      <c r="E119" s="242" t="s">
        <v>20</v>
      </c>
      <c r="F119" s="243" t="s">
        <v>1013</v>
      </c>
      <c r="G119" s="240"/>
      <c r="H119" s="244">
        <v>225.79400000000001</v>
      </c>
      <c r="I119" s="245"/>
      <c r="J119" s="245"/>
      <c r="K119" s="240"/>
      <c r="L119" s="240"/>
      <c r="M119" s="246"/>
      <c r="N119" s="247"/>
      <c r="O119" s="248"/>
      <c r="P119" s="248"/>
      <c r="Q119" s="248"/>
      <c r="R119" s="248"/>
      <c r="S119" s="248"/>
      <c r="T119" s="248"/>
      <c r="U119" s="248"/>
      <c r="V119" s="248"/>
      <c r="W119" s="248"/>
      <c r="X119" s="249"/>
      <c r="Y119" s="13"/>
      <c r="Z119" s="13"/>
      <c r="AA119" s="13"/>
      <c r="AB119" s="13"/>
      <c r="AC119" s="13"/>
      <c r="AD119" s="13"/>
      <c r="AE119" s="13"/>
      <c r="AT119" s="250" t="s">
        <v>178</v>
      </c>
      <c r="AU119" s="250" t="s">
        <v>88</v>
      </c>
      <c r="AV119" s="13" t="s">
        <v>88</v>
      </c>
      <c r="AW119" s="13" t="s">
        <v>5</v>
      </c>
      <c r="AX119" s="13" t="s">
        <v>82</v>
      </c>
      <c r="AY119" s="250" t="s">
        <v>167</v>
      </c>
    </row>
    <row r="120" s="2" customFormat="1" ht="21.75" customHeight="1">
      <c r="A120" s="39"/>
      <c r="B120" s="40"/>
      <c r="C120" s="220" t="s">
        <v>214</v>
      </c>
      <c r="D120" s="220" t="s">
        <v>169</v>
      </c>
      <c r="E120" s="221" t="s">
        <v>1018</v>
      </c>
      <c r="F120" s="222" t="s">
        <v>1019</v>
      </c>
      <c r="G120" s="223" t="s">
        <v>182</v>
      </c>
      <c r="H120" s="224">
        <v>496.25999999999999</v>
      </c>
      <c r="I120" s="225"/>
      <c r="J120" s="225"/>
      <c r="K120" s="226">
        <f>ROUND(P120*H120,2)</f>
        <v>0</v>
      </c>
      <c r="L120" s="222" t="s">
        <v>20</v>
      </c>
      <c r="M120" s="45"/>
      <c r="N120" s="227" t="s">
        <v>20</v>
      </c>
      <c r="O120" s="228" t="s">
        <v>44</v>
      </c>
      <c r="P120" s="229">
        <f>I120+J120</f>
        <v>0</v>
      </c>
      <c r="Q120" s="229">
        <f>ROUND(I120*H120,2)</f>
        <v>0</v>
      </c>
      <c r="R120" s="229">
        <f>ROUND(J120*H120,2)</f>
        <v>0</v>
      </c>
      <c r="S120" s="85"/>
      <c r="T120" s="230">
        <f>S120*H120</f>
        <v>0</v>
      </c>
      <c r="U120" s="230">
        <v>0.00084000000000000003</v>
      </c>
      <c r="V120" s="230">
        <f>U120*H120</f>
        <v>0.41685840000000002</v>
      </c>
      <c r="W120" s="230">
        <v>0</v>
      </c>
      <c r="X120" s="231">
        <f>W120*H120</f>
        <v>0</v>
      </c>
      <c r="Y120" s="39"/>
      <c r="Z120" s="39"/>
      <c r="AA120" s="39"/>
      <c r="AB120" s="39"/>
      <c r="AC120" s="39"/>
      <c r="AD120" s="39"/>
      <c r="AE120" s="39"/>
      <c r="AR120" s="232" t="s">
        <v>174</v>
      </c>
      <c r="AT120" s="232" t="s">
        <v>169</v>
      </c>
      <c r="AU120" s="232" t="s">
        <v>88</v>
      </c>
      <c r="AY120" s="18" t="s">
        <v>167</v>
      </c>
      <c r="BE120" s="233">
        <f>IF(O120="základní",K120,0)</f>
        <v>0</v>
      </c>
      <c r="BF120" s="233">
        <f>IF(O120="snížená",K120,0)</f>
        <v>0</v>
      </c>
      <c r="BG120" s="233">
        <f>IF(O120="zákl. přenesená",K120,0)</f>
        <v>0</v>
      </c>
      <c r="BH120" s="233">
        <f>IF(O120="sníž. přenesená",K120,0)</f>
        <v>0</v>
      </c>
      <c r="BI120" s="233">
        <f>IF(O120="nulová",K120,0)</f>
        <v>0</v>
      </c>
      <c r="BJ120" s="18" t="s">
        <v>82</v>
      </c>
      <c r="BK120" s="233">
        <f>ROUND(P120*H120,2)</f>
        <v>0</v>
      </c>
      <c r="BL120" s="18" t="s">
        <v>174</v>
      </c>
      <c r="BM120" s="232" t="s">
        <v>1020</v>
      </c>
    </row>
    <row r="121" s="13" customFormat="1">
      <c r="A121" s="13"/>
      <c r="B121" s="239"/>
      <c r="C121" s="240"/>
      <c r="D121" s="241" t="s">
        <v>178</v>
      </c>
      <c r="E121" s="242" t="s">
        <v>20</v>
      </c>
      <c r="F121" s="243" t="s">
        <v>1021</v>
      </c>
      <c r="G121" s="240"/>
      <c r="H121" s="244">
        <v>20.274999999999999</v>
      </c>
      <c r="I121" s="245"/>
      <c r="J121" s="245"/>
      <c r="K121" s="240"/>
      <c r="L121" s="240"/>
      <c r="M121" s="246"/>
      <c r="N121" s="247"/>
      <c r="O121" s="248"/>
      <c r="P121" s="248"/>
      <c r="Q121" s="248"/>
      <c r="R121" s="248"/>
      <c r="S121" s="248"/>
      <c r="T121" s="248"/>
      <c r="U121" s="248"/>
      <c r="V121" s="248"/>
      <c r="W121" s="248"/>
      <c r="X121" s="249"/>
      <c r="Y121" s="13"/>
      <c r="Z121" s="13"/>
      <c r="AA121" s="13"/>
      <c r="AB121" s="13"/>
      <c r="AC121" s="13"/>
      <c r="AD121" s="13"/>
      <c r="AE121" s="13"/>
      <c r="AT121" s="250" t="s">
        <v>178</v>
      </c>
      <c r="AU121" s="250" t="s">
        <v>88</v>
      </c>
      <c r="AV121" s="13" t="s">
        <v>88</v>
      </c>
      <c r="AW121" s="13" t="s">
        <v>5</v>
      </c>
      <c r="AX121" s="13" t="s">
        <v>75</v>
      </c>
      <c r="AY121" s="250" t="s">
        <v>167</v>
      </c>
    </row>
    <row r="122" s="13" customFormat="1">
      <c r="A122" s="13"/>
      <c r="B122" s="239"/>
      <c r="C122" s="240"/>
      <c r="D122" s="241" t="s">
        <v>178</v>
      </c>
      <c r="E122" s="242" t="s">
        <v>20</v>
      </c>
      <c r="F122" s="243" t="s">
        <v>1022</v>
      </c>
      <c r="G122" s="240"/>
      <c r="H122" s="244">
        <v>82.159999999999997</v>
      </c>
      <c r="I122" s="245"/>
      <c r="J122" s="245"/>
      <c r="K122" s="240"/>
      <c r="L122" s="240"/>
      <c r="M122" s="246"/>
      <c r="N122" s="247"/>
      <c r="O122" s="248"/>
      <c r="P122" s="248"/>
      <c r="Q122" s="248"/>
      <c r="R122" s="248"/>
      <c r="S122" s="248"/>
      <c r="T122" s="248"/>
      <c r="U122" s="248"/>
      <c r="V122" s="248"/>
      <c r="W122" s="248"/>
      <c r="X122" s="249"/>
      <c r="Y122" s="13"/>
      <c r="Z122" s="13"/>
      <c r="AA122" s="13"/>
      <c r="AB122" s="13"/>
      <c r="AC122" s="13"/>
      <c r="AD122" s="13"/>
      <c r="AE122" s="13"/>
      <c r="AT122" s="250" t="s">
        <v>178</v>
      </c>
      <c r="AU122" s="250" t="s">
        <v>88</v>
      </c>
      <c r="AV122" s="13" t="s">
        <v>88</v>
      </c>
      <c r="AW122" s="13" t="s">
        <v>5</v>
      </c>
      <c r="AX122" s="13" t="s">
        <v>75</v>
      </c>
      <c r="AY122" s="250" t="s">
        <v>167</v>
      </c>
    </row>
    <row r="123" s="13" customFormat="1">
      <c r="A123" s="13"/>
      <c r="B123" s="239"/>
      <c r="C123" s="240"/>
      <c r="D123" s="241" t="s">
        <v>178</v>
      </c>
      <c r="E123" s="242" t="s">
        <v>20</v>
      </c>
      <c r="F123" s="243" t="s">
        <v>1023</v>
      </c>
      <c r="G123" s="240"/>
      <c r="H123" s="244">
        <v>19.34</v>
      </c>
      <c r="I123" s="245"/>
      <c r="J123" s="245"/>
      <c r="K123" s="240"/>
      <c r="L123" s="240"/>
      <c r="M123" s="246"/>
      <c r="N123" s="247"/>
      <c r="O123" s="248"/>
      <c r="P123" s="248"/>
      <c r="Q123" s="248"/>
      <c r="R123" s="248"/>
      <c r="S123" s="248"/>
      <c r="T123" s="248"/>
      <c r="U123" s="248"/>
      <c r="V123" s="248"/>
      <c r="W123" s="248"/>
      <c r="X123" s="249"/>
      <c r="Y123" s="13"/>
      <c r="Z123" s="13"/>
      <c r="AA123" s="13"/>
      <c r="AB123" s="13"/>
      <c r="AC123" s="13"/>
      <c r="AD123" s="13"/>
      <c r="AE123" s="13"/>
      <c r="AT123" s="250" t="s">
        <v>178</v>
      </c>
      <c r="AU123" s="250" t="s">
        <v>88</v>
      </c>
      <c r="AV123" s="13" t="s">
        <v>88</v>
      </c>
      <c r="AW123" s="13" t="s">
        <v>5</v>
      </c>
      <c r="AX123" s="13" t="s">
        <v>75</v>
      </c>
      <c r="AY123" s="250" t="s">
        <v>167</v>
      </c>
    </row>
    <row r="124" s="13" customFormat="1">
      <c r="A124" s="13"/>
      <c r="B124" s="239"/>
      <c r="C124" s="240"/>
      <c r="D124" s="241" t="s">
        <v>178</v>
      </c>
      <c r="E124" s="242" t="s">
        <v>20</v>
      </c>
      <c r="F124" s="243" t="s">
        <v>1024</v>
      </c>
      <c r="G124" s="240"/>
      <c r="H124" s="244">
        <v>332.48500000000001</v>
      </c>
      <c r="I124" s="245"/>
      <c r="J124" s="245"/>
      <c r="K124" s="240"/>
      <c r="L124" s="240"/>
      <c r="M124" s="246"/>
      <c r="N124" s="247"/>
      <c r="O124" s="248"/>
      <c r="P124" s="248"/>
      <c r="Q124" s="248"/>
      <c r="R124" s="248"/>
      <c r="S124" s="248"/>
      <c r="T124" s="248"/>
      <c r="U124" s="248"/>
      <c r="V124" s="248"/>
      <c r="W124" s="248"/>
      <c r="X124" s="249"/>
      <c r="Y124" s="13"/>
      <c r="Z124" s="13"/>
      <c r="AA124" s="13"/>
      <c r="AB124" s="13"/>
      <c r="AC124" s="13"/>
      <c r="AD124" s="13"/>
      <c r="AE124" s="13"/>
      <c r="AT124" s="250" t="s">
        <v>178</v>
      </c>
      <c r="AU124" s="250" t="s">
        <v>88</v>
      </c>
      <c r="AV124" s="13" t="s">
        <v>88</v>
      </c>
      <c r="AW124" s="13" t="s">
        <v>5</v>
      </c>
      <c r="AX124" s="13" t="s">
        <v>75</v>
      </c>
      <c r="AY124" s="250" t="s">
        <v>167</v>
      </c>
    </row>
    <row r="125" s="13" customFormat="1">
      <c r="A125" s="13"/>
      <c r="B125" s="239"/>
      <c r="C125" s="240"/>
      <c r="D125" s="241" t="s">
        <v>178</v>
      </c>
      <c r="E125" s="242" t="s">
        <v>20</v>
      </c>
      <c r="F125" s="243" t="s">
        <v>1025</v>
      </c>
      <c r="G125" s="240"/>
      <c r="H125" s="244">
        <v>42</v>
      </c>
      <c r="I125" s="245"/>
      <c r="J125" s="245"/>
      <c r="K125" s="240"/>
      <c r="L125" s="240"/>
      <c r="M125" s="246"/>
      <c r="N125" s="247"/>
      <c r="O125" s="248"/>
      <c r="P125" s="248"/>
      <c r="Q125" s="248"/>
      <c r="R125" s="248"/>
      <c r="S125" s="248"/>
      <c r="T125" s="248"/>
      <c r="U125" s="248"/>
      <c r="V125" s="248"/>
      <c r="W125" s="248"/>
      <c r="X125" s="249"/>
      <c r="Y125" s="13"/>
      <c r="Z125" s="13"/>
      <c r="AA125" s="13"/>
      <c r="AB125" s="13"/>
      <c r="AC125" s="13"/>
      <c r="AD125" s="13"/>
      <c r="AE125" s="13"/>
      <c r="AT125" s="250" t="s">
        <v>178</v>
      </c>
      <c r="AU125" s="250" t="s">
        <v>88</v>
      </c>
      <c r="AV125" s="13" t="s">
        <v>88</v>
      </c>
      <c r="AW125" s="13" t="s">
        <v>5</v>
      </c>
      <c r="AX125" s="13" t="s">
        <v>75</v>
      </c>
      <c r="AY125" s="250" t="s">
        <v>167</v>
      </c>
    </row>
    <row r="126" s="15" customFormat="1">
      <c r="A126" s="15"/>
      <c r="B126" s="261"/>
      <c r="C126" s="262"/>
      <c r="D126" s="241" t="s">
        <v>178</v>
      </c>
      <c r="E126" s="263" t="s">
        <v>20</v>
      </c>
      <c r="F126" s="264" t="s">
        <v>239</v>
      </c>
      <c r="G126" s="262"/>
      <c r="H126" s="265">
        <v>496.25999999999999</v>
      </c>
      <c r="I126" s="266"/>
      <c r="J126" s="266"/>
      <c r="K126" s="262"/>
      <c r="L126" s="262"/>
      <c r="M126" s="267"/>
      <c r="N126" s="268"/>
      <c r="O126" s="269"/>
      <c r="P126" s="269"/>
      <c r="Q126" s="269"/>
      <c r="R126" s="269"/>
      <c r="S126" s="269"/>
      <c r="T126" s="269"/>
      <c r="U126" s="269"/>
      <c r="V126" s="269"/>
      <c r="W126" s="269"/>
      <c r="X126" s="270"/>
      <c r="Y126" s="15"/>
      <c r="Z126" s="15"/>
      <c r="AA126" s="15"/>
      <c r="AB126" s="15"/>
      <c r="AC126" s="15"/>
      <c r="AD126" s="15"/>
      <c r="AE126" s="15"/>
      <c r="AT126" s="271" t="s">
        <v>178</v>
      </c>
      <c r="AU126" s="271" t="s">
        <v>88</v>
      </c>
      <c r="AV126" s="15" t="s">
        <v>174</v>
      </c>
      <c r="AW126" s="15" t="s">
        <v>5</v>
      </c>
      <c r="AX126" s="15" t="s">
        <v>82</v>
      </c>
      <c r="AY126" s="271" t="s">
        <v>167</v>
      </c>
    </row>
    <row r="127" s="2" customFormat="1" ht="24.15" customHeight="1">
      <c r="A127" s="39"/>
      <c r="B127" s="40"/>
      <c r="C127" s="220" t="s">
        <v>220</v>
      </c>
      <c r="D127" s="220" t="s">
        <v>169</v>
      </c>
      <c r="E127" s="221" t="s">
        <v>873</v>
      </c>
      <c r="F127" s="222" t="s">
        <v>874</v>
      </c>
      <c r="G127" s="223" t="s">
        <v>182</v>
      </c>
      <c r="H127" s="224">
        <v>219.773</v>
      </c>
      <c r="I127" s="225"/>
      <c r="J127" s="225"/>
      <c r="K127" s="226">
        <f>ROUND(P127*H127,2)</f>
        <v>0</v>
      </c>
      <c r="L127" s="222" t="s">
        <v>20</v>
      </c>
      <c r="M127" s="45"/>
      <c r="N127" s="227" t="s">
        <v>20</v>
      </c>
      <c r="O127" s="228" t="s">
        <v>44</v>
      </c>
      <c r="P127" s="229">
        <f>I127+J127</f>
        <v>0</v>
      </c>
      <c r="Q127" s="229">
        <f>ROUND(I127*H127,2)</f>
        <v>0</v>
      </c>
      <c r="R127" s="229">
        <f>ROUND(J127*H127,2)</f>
        <v>0</v>
      </c>
      <c r="S127" s="85"/>
      <c r="T127" s="230">
        <f>S127*H127</f>
        <v>0</v>
      </c>
      <c r="U127" s="230">
        <v>0.00084999999999999995</v>
      </c>
      <c r="V127" s="230">
        <f>U127*H127</f>
        <v>0.18680704999999998</v>
      </c>
      <c r="W127" s="230">
        <v>0</v>
      </c>
      <c r="X127" s="231">
        <f>W127*H127</f>
        <v>0</v>
      </c>
      <c r="Y127" s="39"/>
      <c r="Z127" s="39"/>
      <c r="AA127" s="39"/>
      <c r="AB127" s="39"/>
      <c r="AC127" s="39"/>
      <c r="AD127" s="39"/>
      <c r="AE127" s="39"/>
      <c r="AR127" s="232" t="s">
        <v>174</v>
      </c>
      <c r="AT127" s="232" t="s">
        <v>169</v>
      </c>
      <c r="AU127" s="232" t="s">
        <v>88</v>
      </c>
      <c r="AY127" s="18" t="s">
        <v>167</v>
      </c>
      <c r="BE127" s="233">
        <f>IF(O127="základní",K127,0)</f>
        <v>0</v>
      </c>
      <c r="BF127" s="233">
        <f>IF(O127="snížená",K127,0)</f>
        <v>0</v>
      </c>
      <c r="BG127" s="233">
        <f>IF(O127="zákl. přenesená",K127,0)</f>
        <v>0</v>
      </c>
      <c r="BH127" s="233">
        <f>IF(O127="sníž. přenesená",K127,0)</f>
        <v>0</v>
      </c>
      <c r="BI127" s="233">
        <f>IF(O127="nulová",K127,0)</f>
        <v>0</v>
      </c>
      <c r="BJ127" s="18" t="s">
        <v>82</v>
      </c>
      <c r="BK127" s="233">
        <f>ROUND(P127*H127,2)</f>
        <v>0</v>
      </c>
      <c r="BL127" s="18" t="s">
        <v>174</v>
      </c>
      <c r="BM127" s="232" t="s">
        <v>1026</v>
      </c>
    </row>
    <row r="128" s="13" customFormat="1">
      <c r="A128" s="13"/>
      <c r="B128" s="239"/>
      <c r="C128" s="240"/>
      <c r="D128" s="241" t="s">
        <v>178</v>
      </c>
      <c r="E128" s="242" t="s">
        <v>20</v>
      </c>
      <c r="F128" s="243" t="s">
        <v>1027</v>
      </c>
      <c r="G128" s="240"/>
      <c r="H128" s="244">
        <v>159.71299999999999</v>
      </c>
      <c r="I128" s="245"/>
      <c r="J128" s="245"/>
      <c r="K128" s="240"/>
      <c r="L128" s="240"/>
      <c r="M128" s="246"/>
      <c r="N128" s="247"/>
      <c r="O128" s="248"/>
      <c r="P128" s="248"/>
      <c r="Q128" s="248"/>
      <c r="R128" s="248"/>
      <c r="S128" s="248"/>
      <c r="T128" s="248"/>
      <c r="U128" s="248"/>
      <c r="V128" s="248"/>
      <c r="W128" s="248"/>
      <c r="X128" s="249"/>
      <c r="Y128" s="13"/>
      <c r="Z128" s="13"/>
      <c r="AA128" s="13"/>
      <c r="AB128" s="13"/>
      <c r="AC128" s="13"/>
      <c r="AD128" s="13"/>
      <c r="AE128" s="13"/>
      <c r="AT128" s="250" t="s">
        <v>178</v>
      </c>
      <c r="AU128" s="250" t="s">
        <v>88</v>
      </c>
      <c r="AV128" s="13" t="s">
        <v>88</v>
      </c>
      <c r="AW128" s="13" t="s">
        <v>5</v>
      </c>
      <c r="AX128" s="13" t="s">
        <v>75</v>
      </c>
      <c r="AY128" s="250" t="s">
        <v>167</v>
      </c>
    </row>
    <row r="129" s="13" customFormat="1">
      <c r="A129" s="13"/>
      <c r="B129" s="239"/>
      <c r="C129" s="240"/>
      <c r="D129" s="241" t="s">
        <v>178</v>
      </c>
      <c r="E129" s="242" t="s">
        <v>20</v>
      </c>
      <c r="F129" s="243" t="s">
        <v>1028</v>
      </c>
      <c r="G129" s="240"/>
      <c r="H129" s="244">
        <v>60.060000000000002</v>
      </c>
      <c r="I129" s="245"/>
      <c r="J129" s="245"/>
      <c r="K129" s="240"/>
      <c r="L129" s="240"/>
      <c r="M129" s="246"/>
      <c r="N129" s="247"/>
      <c r="O129" s="248"/>
      <c r="P129" s="248"/>
      <c r="Q129" s="248"/>
      <c r="R129" s="248"/>
      <c r="S129" s="248"/>
      <c r="T129" s="248"/>
      <c r="U129" s="248"/>
      <c r="V129" s="248"/>
      <c r="W129" s="248"/>
      <c r="X129" s="249"/>
      <c r="Y129" s="13"/>
      <c r="Z129" s="13"/>
      <c r="AA129" s="13"/>
      <c r="AB129" s="13"/>
      <c r="AC129" s="13"/>
      <c r="AD129" s="13"/>
      <c r="AE129" s="13"/>
      <c r="AT129" s="250" t="s">
        <v>178</v>
      </c>
      <c r="AU129" s="250" t="s">
        <v>88</v>
      </c>
      <c r="AV129" s="13" t="s">
        <v>88</v>
      </c>
      <c r="AW129" s="13" t="s">
        <v>5</v>
      </c>
      <c r="AX129" s="13" t="s">
        <v>75</v>
      </c>
      <c r="AY129" s="250" t="s">
        <v>167</v>
      </c>
    </row>
    <row r="130" s="15" customFormat="1">
      <c r="A130" s="15"/>
      <c r="B130" s="261"/>
      <c r="C130" s="262"/>
      <c r="D130" s="241" t="s">
        <v>178</v>
      </c>
      <c r="E130" s="263" t="s">
        <v>20</v>
      </c>
      <c r="F130" s="264" t="s">
        <v>239</v>
      </c>
      <c r="G130" s="262"/>
      <c r="H130" s="265">
        <v>219.773</v>
      </c>
      <c r="I130" s="266"/>
      <c r="J130" s="266"/>
      <c r="K130" s="262"/>
      <c r="L130" s="262"/>
      <c r="M130" s="267"/>
      <c r="N130" s="268"/>
      <c r="O130" s="269"/>
      <c r="P130" s="269"/>
      <c r="Q130" s="269"/>
      <c r="R130" s="269"/>
      <c r="S130" s="269"/>
      <c r="T130" s="269"/>
      <c r="U130" s="269"/>
      <c r="V130" s="269"/>
      <c r="W130" s="269"/>
      <c r="X130" s="270"/>
      <c r="Y130" s="15"/>
      <c r="Z130" s="15"/>
      <c r="AA130" s="15"/>
      <c r="AB130" s="15"/>
      <c r="AC130" s="15"/>
      <c r="AD130" s="15"/>
      <c r="AE130" s="15"/>
      <c r="AT130" s="271" t="s">
        <v>178</v>
      </c>
      <c r="AU130" s="271" t="s">
        <v>88</v>
      </c>
      <c r="AV130" s="15" t="s">
        <v>174</v>
      </c>
      <c r="AW130" s="15" t="s">
        <v>5</v>
      </c>
      <c r="AX130" s="15" t="s">
        <v>82</v>
      </c>
      <c r="AY130" s="271" t="s">
        <v>167</v>
      </c>
    </row>
    <row r="131" s="2" customFormat="1" ht="24.15" customHeight="1">
      <c r="A131" s="39"/>
      <c r="B131" s="40"/>
      <c r="C131" s="220" t="s">
        <v>227</v>
      </c>
      <c r="D131" s="220" t="s">
        <v>169</v>
      </c>
      <c r="E131" s="221" t="s">
        <v>1029</v>
      </c>
      <c r="F131" s="222" t="s">
        <v>1030</v>
      </c>
      <c r="G131" s="223" t="s">
        <v>182</v>
      </c>
      <c r="H131" s="224">
        <v>496.25999999999999</v>
      </c>
      <c r="I131" s="225"/>
      <c r="J131" s="225"/>
      <c r="K131" s="226">
        <f>ROUND(P131*H131,2)</f>
        <v>0</v>
      </c>
      <c r="L131" s="222" t="s">
        <v>20</v>
      </c>
      <c r="M131" s="45"/>
      <c r="N131" s="227" t="s">
        <v>20</v>
      </c>
      <c r="O131" s="228" t="s">
        <v>44</v>
      </c>
      <c r="P131" s="229">
        <f>I131+J131</f>
        <v>0</v>
      </c>
      <c r="Q131" s="229">
        <f>ROUND(I131*H131,2)</f>
        <v>0</v>
      </c>
      <c r="R131" s="229">
        <f>ROUND(J131*H131,2)</f>
        <v>0</v>
      </c>
      <c r="S131" s="85"/>
      <c r="T131" s="230">
        <f>S131*H131</f>
        <v>0</v>
      </c>
      <c r="U131" s="230">
        <v>0</v>
      </c>
      <c r="V131" s="230">
        <f>U131*H131</f>
        <v>0</v>
      </c>
      <c r="W131" s="230">
        <v>0</v>
      </c>
      <c r="X131" s="231">
        <f>W131*H131</f>
        <v>0</v>
      </c>
      <c r="Y131" s="39"/>
      <c r="Z131" s="39"/>
      <c r="AA131" s="39"/>
      <c r="AB131" s="39"/>
      <c r="AC131" s="39"/>
      <c r="AD131" s="39"/>
      <c r="AE131" s="39"/>
      <c r="AR131" s="232" t="s">
        <v>174</v>
      </c>
      <c r="AT131" s="232" t="s">
        <v>169</v>
      </c>
      <c r="AU131" s="232" t="s">
        <v>88</v>
      </c>
      <c r="AY131" s="18" t="s">
        <v>167</v>
      </c>
      <c r="BE131" s="233">
        <f>IF(O131="základní",K131,0)</f>
        <v>0</v>
      </c>
      <c r="BF131" s="233">
        <f>IF(O131="snížená",K131,0)</f>
        <v>0</v>
      </c>
      <c r="BG131" s="233">
        <f>IF(O131="zákl. přenesená",K131,0)</f>
        <v>0</v>
      </c>
      <c r="BH131" s="233">
        <f>IF(O131="sníž. přenesená",K131,0)</f>
        <v>0</v>
      </c>
      <c r="BI131" s="233">
        <f>IF(O131="nulová",K131,0)</f>
        <v>0</v>
      </c>
      <c r="BJ131" s="18" t="s">
        <v>82</v>
      </c>
      <c r="BK131" s="233">
        <f>ROUND(P131*H131,2)</f>
        <v>0</v>
      </c>
      <c r="BL131" s="18" t="s">
        <v>174</v>
      </c>
      <c r="BM131" s="232" t="s">
        <v>1031</v>
      </c>
    </row>
    <row r="132" s="2" customFormat="1" ht="24.15" customHeight="1">
      <c r="A132" s="39"/>
      <c r="B132" s="40"/>
      <c r="C132" s="220" t="s">
        <v>240</v>
      </c>
      <c r="D132" s="220" t="s">
        <v>169</v>
      </c>
      <c r="E132" s="221" t="s">
        <v>882</v>
      </c>
      <c r="F132" s="222" t="s">
        <v>883</v>
      </c>
      <c r="G132" s="223" t="s">
        <v>182</v>
      </c>
      <c r="H132" s="224">
        <v>219.773</v>
      </c>
      <c r="I132" s="225"/>
      <c r="J132" s="225"/>
      <c r="K132" s="226">
        <f>ROUND(P132*H132,2)</f>
        <v>0</v>
      </c>
      <c r="L132" s="222" t="s">
        <v>20</v>
      </c>
      <c r="M132" s="45"/>
      <c r="N132" s="227" t="s">
        <v>20</v>
      </c>
      <c r="O132" s="228" t="s">
        <v>44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5"/>
      <c r="T132" s="230">
        <f>S132*H132</f>
        <v>0</v>
      </c>
      <c r="U132" s="230">
        <v>0</v>
      </c>
      <c r="V132" s="230">
        <f>U132*H132</f>
        <v>0</v>
      </c>
      <c r="W132" s="230">
        <v>0</v>
      </c>
      <c r="X132" s="231">
        <f>W132*H132</f>
        <v>0</v>
      </c>
      <c r="Y132" s="39"/>
      <c r="Z132" s="39"/>
      <c r="AA132" s="39"/>
      <c r="AB132" s="39"/>
      <c r="AC132" s="39"/>
      <c r="AD132" s="39"/>
      <c r="AE132" s="39"/>
      <c r="AR132" s="232" t="s">
        <v>174</v>
      </c>
      <c r="AT132" s="232" t="s">
        <v>169</v>
      </c>
      <c r="AU132" s="232" t="s">
        <v>88</v>
      </c>
      <c r="AY132" s="18" t="s">
        <v>167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8" t="s">
        <v>82</v>
      </c>
      <c r="BK132" s="233">
        <f>ROUND(P132*H132,2)</f>
        <v>0</v>
      </c>
      <c r="BL132" s="18" t="s">
        <v>174</v>
      </c>
      <c r="BM132" s="232" t="s">
        <v>1032</v>
      </c>
    </row>
    <row r="133" s="2" customFormat="1" ht="37.8" customHeight="1">
      <c r="A133" s="39"/>
      <c r="B133" s="40"/>
      <c r="C133" s="220" t="s">
        <v>246</v>
      </c>
      <c r="D133" s="220" t="s">
        <v>169</v>
      </c>
      <c r="E133" s="221" t="s">
        <v>715</v>
      </c>
      <c r="F133" s="222" t="s">
        <v>716</v>
      </c>
      <c r="G133" s="223" t="s">
        <v>190</v>
      </c>
      <c r="H133" s="224">
        <v>63.613</v>
      </c>
      <c r="I133" s="225"/>
      <c r="J133" s="225"/>
      <c r="K133" s="226">
        <f>ROUND(P133*H133,2)</f>
        <v>0</v>
      </c>
      <c r="L133" s="222" t="s">
        <v>20</v>
      </c>
      <c r="M133" s="45"/>
      <c r="N133" s="227" t="s">
        <v>20</v>
      </c>
      <c r="O133" s="228" t="s">
        <v>44</v>
      </c>
      <c r="P133" s="229">
        <f>I133+J133</f>
        <v>0</v>
      </c>
      <c r="Q133" s="229">
        <f>ROUND(I133*H133,2)</f>
        <v>0</v>
      </c>
      <c r="R133" s="229">
        <f>ROUND(J133*H133,2)</f>
        <v>0</v>
      </c>
      <c r="S133" s="85"/>
      <c r="T133" s="230">
        <f>S133*H133</f>
        <v>0</v>
      </c>
      <c r="U133" s="230">
        <v>0</v>
      </c>
      <c r="V133" s="230">
        <f>U133*H133</f>
        <v>0</v>
      </c>
      <c r="W133" s="230">
        <v>0</v>
      </c>
      <c r="X133" s="231">
        <f>W133*H133</f>
        <v>0</v>
      </c>
      <c r="Y133" s="39"/>
      <c r="Z133" s="39"/>
      <c r="AA133" s="39"/>
      <c r="AB133" s="39"/>
      <c r="AC133" s="39"/>
      <c r="AD133" s="39"/>
      <c r="AE133" s="39"/>
      <c r="AR133" s="232" t="s">
        <v>174</v>
      </c>
      <c r="AT133" s="232" t="s">
        <v>169</v>
      </c>
      <c r="AU133" s="232" t="s">
        <v>88</v>
      </c>
      <c r="AY133" s="18" t="s">
        <v>167</v>
      </c>
      <c r="BE133" s="233">
        <f>IF(O133="základní",K133,0)</f>
        <v>0</v>
      </c>
      <c r="BF133" s="233">
        <f>IF(O133="snížená",K133,0)</f>
        <v>0</v>
      </c>
      <c r="BG133" s="233">
        <f>IF(O133="zákl. přenesená",K133,0)</f>
        <v>0</v>
      </c>
      <c r="BH133" s="233">
        <f>IF(O133="sníž. přenesená",K133,0)</f>
        <v>0</v>
      </c>
      <c r="BI133" s="233">
        <f>IF(O133="nulová",K133,0)</f>
        <v>0</v>
      </c>
      <c r="BJ133" s="18" t="s">
        <v>82</v>
      </c>
      <c r="BK133" s="233">
        <f>ROUND(P133*H133,2)</f>
        <v>0</v>
      </c>
      <c r="BL133" s="18" t="s">
        <v>174</v>
      </c>
      <c r="BM133" s="232" t="s">
        <v>1033</v>
      </c>
    </row>
    <row r="134" s="13" customFormat="1">
      <c r="A134" s="13"/>
      <c r="B134" s="239"/>
      <c r="C134" s="240"/>
      <c r="D134" s="241" t="s">
        <v>178</v>
      </c>
      <c r="E134" s="242" t="s">
        <v>20</v>
      </c>
      <c r="F134" s="243" t="s">
        <v>1034</v>
      </c>
      <c r="G134" s="240"/>
      <c r="H134" s="244">
        <v>63.613</v>
      </c>
      <c r="I134" s="245"/>
      <c r="J134" s="245"/>
      <c r="K134" s="240"/>
      <c r="L134" s="240"/>
      <c r="M134" s="246"/>
      <c r="N134" s="247"/>
      <c r="O134" s="248"/>
      <c r="P134" s="248"/>
      <c r="Q134" s="248"/>
      <c r="R134" s="248"/>
      <c r="S134" s="248"/>
      <c r="T134" s="248"/>
      <c r="U134" s="248"/>
      <c r="V134" s="248"/>
      <c r="W134" s="248"/>
      <c r="X134" s="249"/>
      <c r="Y134" s="13"/>
      <c r="Z134" s="13"/>
      <c r="AA134" s="13"/>
      <c r="AB134" s="13"/>
      <c r="AC134" s="13"/>
      <c r="AD134" s="13"/>
      <c r="AE134" s="13"/>
      <c r="AT134" s="250" t="s">
        <v>178</v>
      </c>
      <c r="AU134" s="250" t="s">
        <v>88</v>
      </c>
      <c r="AV134" s="13" t="s">
        <v>88</v>
      </c>
      <c r="AW134" s="13" t="s">
        <v>5</v>
      </c>
      <c r="AX134" s="13" t="s">
        <v>82</v>
      </c>
      <c r="AY134" s="250" t="s">
        <v>167</v>
      </c>
    </row>
    <row r="135" s="2" customFormat="1" ht="37.8" customHeight="1">
      <c r="A135" s="39"/>
      <c r="B135" s="40"/>
      <c r="C135" s="220" t="s">
        <v>253</v>
      </c>
      <c r="D135" s="220" t="s">
        <v>169</v>
      </c>
      <c r="E135" s="221" t="s">
        <v>719</v>
      </c>
      <c r="F135" s="222" t="s">
        <v>720</v>
      </c>
      <c r="G135" s="223" t="s">
        <v>190</v>
      </c>
      <c r="H135" s="224">
        <v>237.364</v>
      </c>
      <c r="I135" s="225"/>
      <c r="J135" s="225"/>
      <c r="K135" s="226">
        <f>ROUND(P135*H135,2)</f>
        <v>0</v>
      </c>
      <c r="L135" s="222" t="s">
        <v>20</v>
      </c>
      <c r="M135" s="45"/>
      <c r="N135" s="227" t="s">
        <v>20</v>
      </c>
      <c r="O135" s="228" t="s">
        <v>44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5"/>
      <c r="T135" s="230">
        <f>S135*H135</f>
        <v>0</v>
      </c>
      <c r="U135" s="230">
        <v>0</v>
      </c>
      <c r="V135" s="230">
        <f>U135*H135</f>
        <v>0</v>
      </c>
      <c r="W135" s="230">
        <v>0</v>
      </c>
      <c r="X135" s="231">
        <f>W135*H135</f>
        <v>0</v>
      </c>
      <c r="Y135" s="39"/>
      <c r="Z135" s="39"/>
      <c r="AA135" s="39"/>
      <c r="AB135" s="39"/>
      <c r="AC135" s="39"/>
      <c r="AD135" s="39"/>
      <c r="AE135" s="39"/>
      <c r="AR135" s="232" t="s">
        <v>174</v>
      </c>
      <c r="AT135" s="232" t="s">
        <v>169</v>
      </c>
      <c r="AU135" s="232" t="s">
        <v>88</v>
      </c>
      <c r="AY135" s="18" t="s">
        <v>167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8" t="s">
        <v>82</v>
      </c>
      <c r="BK135" s="233">
        <f>ROUND(P135*H135,2)</f>
        <v>0</v>
      </c>
      <c r="BL135" s="18" t="s">
        <v>174</v>
      </c>
      <c r="BM135" s="232" t="s">
        <v>1035</v>
      </c>
    </row>
    <row r="136" s="13" customFormat="1">
      <c r="A136" s="13"/>
      <c r="B136" s="239"/>
      <c r="C136" s="240"/>
      <c r="D136" s="241" t="s">
        <v>178</v>
      </c>
      <c r="E136" s="242" t="s">
        <v>20</v>
      </c>
      <c r="F136" s="243" t="s">
        <v>1036</v>
      </c>
      <c r="G136" s="240"/>
      <c r="H136" s="244">
        <v>237.364</v>
      </c>
      <c r="I136" s="245"/>
      <c r="J136" s="245"/>
      <c r="K136" s="240"/>
      <c r="L136" s="240"/>
      <c r="M136" s="246"/>
      <c r="N136" s="247"/>
      <c r="O136" s="248"/>
      <c r="P136" s="248"/>
      <c r="Q136" s="248"/>
      <c r="R136" s="248"/>
      <c r="S136" s="248"/>
      <c r="T136" s="248"/>
      <c r="U136" s="248"/>
      <c r="V136" s="248"/>
      <c r="W136" s="248"/>
      <c r="X136" s="249"/>
      <c r="Y136" s="13"/>
      <c r="Z136" s="13"/>
      <c r="AA136" s="13"/>
      <c r="AB136" s="13"/>
      <c r="AC136" s="13"/>
      <c r="AD136" s="13"/>
      <c r="AE136" s="13"/>
      <c r="AT136" s="250" t="s">
        <v>178</v>
      </c>
      <c r="AU136" s="250" t="s">
        <v>88</v>
      </c>
      <c r="AV136" s="13" t="s">
        <v>88</v>
      </c>
      <c r="AW136" s="13" t="s">
        <v>5</v>
      </c>
      <c r="AX136" s="13" t="s">
        <v>82</v>
      </c>
      <c r="AY136" s="250" t="s">
        <v>167</v>
      </c>
    </row>
    <row r="137" s="2" customFormat="1" ht="24.15" customHeight="1">
      <c r="A137" s="39"/>
      <c r="B137" s="40"/>
      <c r="C137" s="220" t="s">
        <v>261</v>
      </c>
      <c r="D137" s="220" t="s">
        <v>169</v>
      </c>
      <c r="E137" s="221" t="s">
        <v>723</v>
      </c>
      <c r="F137" s="222" t="s">
        <v>724</v>
      </c>
      <c r="G137" s="223" t="s">
        <v>190</v>
      </c>
      <c r="H137" s="224">
        <v>63.613</v>
      </c>
      <c r="I137" s="225"/>
      <c r="J137" s="225"/>
      <c r="K137" s="226">
        <f>ROUND(P137*H137,2)</f>
        <v>0</v>
      </c>
      <c r="L137" s="222" t="s">
        <v>20</v>
      </c>
      <c r="M137" s="45"/>
      <c r="N137" s="227" t="s">
        <v>20</v>
      </c>
      <c r="O137" s="228" t="s">
        <v>44</v>
      </c>
      <c r="P137" s="229">
        <f>I137+J137</f>
        <v>0</v>
      </c>
      <c r="Q137" s="229">
        <f>ROUND(I137*H137,2)</f>
        <v>0</v>
      </c>
      <c r="R137" s="229">
        <f>ROUND(J137*H137,2)</f>
        <v>0</v>
      </c>
      <c r="S137" s="85"/>
      <c r="T137" s="230">
        <f>S137*H137</f>
        <v>0</v>
      </c>
      <c r="U137" s="230">
        <v>0</v>
      </c>
      <c r="V137" s="230">
        <f>U137*H137</f>
        <v>0</v>
      </c>
      <c r="W137" s="230">
        <v>0</v>
      </c>
      <c r="X137" s="231">
        <f>W137*H137</f>
        <v>0</v>
      </c>
      <c r="Y137" s="39"/>
      <c r="Z137" s="39"/>
      <c r="AA137" s="39"/>
      <c r="AB137" s="39"/>
      <c r="AC137" s="39"/>
      <c r="AD137" s="39"/>
      <c r="AE137" s="39"/>
      <c r="AR137" s="232" t="s">
        <v>174</v>
      </c>
      <c r="AT137" s="232" t="s">
        <v>169</v>
      </c>
      <c r="AU137" s="232" t="s">
        <v>88</v>
      </c>
      <c r="AY137" s="18" t="s">
        <v>167</v>
      </c>
      <c r="BE137" s="233">
        <f>IF(O137="základní",K137,0)</f>
        <v>0</v>
      </c>
      <c r="BF137" s="233">
        <f>IF(O137="snížená",K137,0)</f>
        <v>0</v>
      </c>
      <c r="BG137" s="233">
        <f>IF(O137="zákl. přenesená",K137,0)</f>
        <v>0</v>
      </c>
      <c r="BH137" s="233">
        <f>IF(O137="sníž. přenesená",K137,0)</f>
        <v>0</v>
      </c>
      <c r="BI137" s="233">
        <f>IF(O137="nulová",K137,0)</f>
        <v>0</v>
      </c>
      <c r="BJ137" s="18" t="s">
        <v>82</v>
      </c>
      <c r="BK137" s="233">
        <f>ROUND(P137*H137,2)</f>
        <v>0</v>
      </c>
      <c r="BL137" s="18" t="s">
        <v>174</v>
      </c>
      <c r="BM137" s="232" t="s">
        <v>1037</v>
      </c>
    </row>
    <row r="138" s="2" customFormat="1" ht="24.15" customHeight="1">
      <c r="A138" s="39"/>
      <c r="B138" s="40"/>
      <c r="C138" s="220" t="s">
        <v>268</v>
      </c>
      <c r="D138" s="220" t="s">
        <v>169</v>
      </c>
      <c r="E138" s="221" t="s">
        <v>726</v>
      </c>
      <c r="F138" s="222" t="s">
        <v>727</v>
      </c>
      <c r="G138" s="223" t="s">
        <v>190</v>
      </c>
      <c r="H138" s="224">
        <v>237.364</v>
      </c>
      <c r="I138" s="225"/>
      <c r="J138" s="225"/>
      <c r="K138" s="226">
        <f>ROUND(P138*H138,2)</f>
        <v>0</v>
      </c>
      <c r="L138" s="222" t="s">
        <v>20</v>
      </c>
      <c r="M138" s="45"/>
      <c r="N138" s="227" t="s">
        <v>20</v>
      </c>
      <c r="O138" s="228" t="s">
        <v>44</v>
      </c>
      <c r="P138" s="229">
        <f>I138+J138</f>
        <v>0</v>
      </c>
      <c r="Q138" s="229">
        <f>ROUND(I138*H138,2)</f>
        <v>0</v>
      </c>
      <c r="R138" s="229">
        <f>ROUND(J138*H138,2)</f>
        <v>0</v>
      </c>
      <c r="S138" s="85"/>
      <c r="T138" s="230">
        <f>S138*H138</f>
        <v>0</v>
      </c>
      <c r="U138" s="230">
        <v>0</v>
      </c>
      <c r="V138" s="230">
        <f>U138*H138</f>
        <v>0</v>
      </c>
      <c r="W138" s="230">
        <v>0</v>
      </c>
      <c r="X138" s="231">
        <f>W138*H138</f>
        <v>0</v>
      </c>
      <c r="Y138" s="39"/>
      <c r="Z138" s="39"/>
      <c r="AA138" s="39"/>
      <c r="AB138" s="39"/>
      <c r="AC138" s="39"/>
      <c r="AD138" s="39"/>
      <c r="AE138" s="39"/>
      <c r="AR138" s="232" t="s">
        <v>174</v>
      </c>
      <c r="AT138" s="232" t="s">
        <v>169</v>
      </c>
      <c r="AU138" s="232" t="s">
        <v>88</v>
      </c>
      <c r="AY138" s="18" t="s">
        <v>167</v>
      </c>
      <c r="BE138" s="233">
        <f>IF(O138="základní",K138,0)</f>
        <v>0</v>
      </c>
      <c r="BF138" s="233">
        <f>IF(O138="snížená",K138,0)</f>
        <v>0</v>
      </c>
      <c r="BG138" s="233">
        <f>IF(O138="zákl. přenesená",K138,0)</f>
        <v>0</v>
      </c>
      <c r="BH138" s="233">
        <f>IF(O138="sníž. přenesená",K138,0)</f>
        <v>0</v>
      </c>
      <c r="BI138" s="233">
        <f>IF(O138="nulová",K138,0)</f>
        <v>0</v>
      </c>
      <c r="BJ138" s="18" t="s">
        <v>82</v>
      </c>
      <c r="BK138" s="233">
        <f>ROUND(P138*H138,2)</f>
        <v>0</v>
      </c>
      <c r="BL138" s="18" t="s">
        <v>174</v>
      </c>
      <c r="BM138" s="232" t="s">
        <v>1038</v>
      </c>
    </row>
    <row r="139" s="2" customFormat="1" ht="24.15" customHeight="1">
      <c r="A139" s="39"/>
      <c r="B139" s="40"/>
      <c r="C139" s="220" t="s">
        <v>9</v>
      </c>
      <c r="D139" s="220" t="s">
        <v>169</v>
      </c>
      <c r="E139" s="221" t="s">
        <v>247</v>
      </c>
      <c r="F139" s="222" t="s">
        <v>891</v>
      </c>
      <c r="G139" s="223" t="s">
        <v>249</v>
      </c>
      <c r="H139" s="224">
        <v>601.95399999999995</v>
      </c>
      <c r="I139" s="225"/>
      <c r="J139" s="225"/>
      <c r="K139" s="226">
        <f>ROUND(P139*H139,2)</f>
        <v>0</v>
      </c>
      <c r="L139" s="222" t="s">
        <v>20</v>
      </c>
      <c r="M139" s="45"/>
      <c r="N139" s="227" t="s">
        <v>20</v>
      </c>
      <c r="O139" s="228" t="s">
        <v>44</v>
      </c>
      <c r="P139" s="229">
        <f>I139+J139</f>
        <v>0</v>
      </c>
      <c r="Q139" s="229">
        <f>ROUND(I139*H139,2)</f>
        <v>0</v>
      </c>
      <c r="R139" s="229">
        <f>ROUND(J139*H139,2)</f>
        <v>0</v>
      </c>
      <c r="S139" s="85"/>
      <c r="T139" s="230">
        <f>S139*H139</f>
        <v>0</v>
      </c>
      <c r="U139" s="230">
        <v>0</v>
      </c>
      <c r="V139" s="230">
        <f>U139*H139</f>
        <v>0</v>
      </c>
      <c r="W139" s="230">
        <v>0</v>
      </c>
      <c r="X139" s="231">
        <f>W139*H139</f>
        <v>0</v>
      </c>
      <c r="Y139" s="39"/>
      <c r="Z139" s="39"/>
      <c r="AA139" s="39"/>
      <c r="AB139" s="39"/>
      <c r="AC139" s="39"/>
      <c r="AD139" s="39"/>
      <c r="AE139" s="39"/>
      <c r="AR139" s="232" t="s">
        <v>174</v>
      </c>
      <c r="AT139" s="232" t="s">
        <v>169</v>
      </c>
      <c r="AU139" s="232" t="s">
        <v>88</v>
      </c>
      <c r="AY139" s="18" t="s">
        <v>167</v>
      </c>
      <c r="BE139" s="233">
        <f>IF(O139="základní",K139,0)</f>
        <v>0</v>
      </c>
      <c r="BF139" s="233">
        <f>IF(O139="snížená",K139,0)</f>
        <v>0</v>
      </c>
      <c r="BG139" s="233">
        <f>IF(O139="zákl. přenesená",K139,0)</f>
        <v>0</v>
      </c>
      <c r="BH139" s="233">
        <f>IF(O139="sníž. přenesená",K139,0)</f>
        <v>0</v>
      </c>
      <c r="BI139" s="233">
        <f>IF(O139="nulová",K139,0)</f>
        <v>0</v>
      </c>
      <c r="BJ139" s="18" t="s">
        <v>82</v>
      </c>
      <c r="BK139" s="233">
        <f>ROUND(P139*H139,2)</f>
        <v>0</v>
      </c>
      <c r="BL139" s="18" t="s">
        <v>174</v>
      </c>
      <c r="BM139" s="232" t="s">
        <v>1039</v>
      </c>
    </row>
    <row r="140" s="13" customFormat="1">
      <c r="A140" s="13"/>
      <c r="B140" s="239"/>
      <c r="C140" s="240"/>
      <c r="D140" s="241" t="s">
        <v>178</v>
      </c>
      <c r="E140" s="242" t="s">
        <v>20</v>
      </c>
      <c r="F140" s="243" t="s">
        <v>1040</v>
      </c>
      <c r="G140" s="240"/>
      <c r="H140" s="244">
        <v>601.95399999999995</v>
      </c>
      <c r="I140" s="245"/>
      <c r="J140" s="245"/>
      <c r="K140" s="240"/>
      <c r="L140" s="240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3"/>
      <c r="Z140" s="13"/>
      <c r="AA140" s="13"/>
      <c r="AB140" s="13"/>
      <c r="AC140" s="13"/>
      <c r="AD140" s="13"/>
      <c r="AE140" s="13"/>
      <c r="AT140" s="250" t="s">
        <v>178</v>
      </c>
      <c r="AU140" s="250" t="s">
        <v>88</v>
      </c>
      <c r="AV140" s="13" t="s">
        <v>88</v>
      </c>
      <c r="AW140" s="13" t="s">
        <v>5</v>
      </c>
      <c r="AX140" s="13" t="s">
        <v>82</v>
      </c>
      <c r="AY140" s="250" t="s">
        <v>167</v>
      </c>
    </row>
    <row r="141" s="2" customFormat="1" ht="24.15" customHeight="1">
      <c r="A141" s="39"/>
      <c r="B141" s="40"/>
      <c r="C141" s="220" t="s">
        <v>280</v>
      </c>
      <c r="D141" s="220" t="s">
        <v>169</v>
      </c>
      <c r="E141" s="221" t="s">
        <v>275</v>
      </c>
      <c r="F141" s="222" t="s">
        <v>894</v>
      </c>
      <c r="G141" s="223" t="s">
        <v>190</v>
      </c>
      <c r="H141" s="224">
        <v>300.97699999999998</v>
      </c>
      <c r="I141" s="225"/>
      <c r="J141" s="225"/>
      <c r="K141" s="226">
        <f>ROUND(P141*H141,2)</f>
        <v>0</v>
      </c>
      <c r="L141" s="222" t="s">
        <v>20</v>
      </c>
      <c r="M141" s="45"/>
      <c r="N141" s="227" t="s">
        <v>20</v>
      </c>
      <c r="O141" s="228" t="s">
        <v>44</v>
      </c>
      <c r="P141" s="229">
        <f>I141+J141</f>
        <v>0</v>
      </c>
      <c r="Q141" s="229">
        <f>ROUND(I141*H141,2)</f>
        <v>0</v>
      </c>
      <c r="R141" s="229">
        <f>ROUND(J141*H141,2)</f>
        <v>0</v>
      </c>
      <c r="S141" s="85"/>
      <c r="T141" s="230">
        <f>S141*H141</f>
        <v>0</v>
      </c>
      <c r="U141" s="230">
        <v>0</v>
      </c>
      <c r="V141" s="230">
        <f>U141*H141</f>
        <v>0</v>
      </c>
      <c r="W141" s="230">
        <v>0</v>
      </c>
      <c r="X141" s="231">
        <f>W141*H141</f>
        <v>0</v>
      </c>
      <c r="Y141" s="39"/>
      <c r="Z141" s="39"/>
      <c r="AA141" s="39"/>
      <c r="AB141" s="39"/>
      <c r="AC141" s="39"/>
      <c r="AD141" s="39"/>
      <c r="AE141" s="39"/>
      <c r="AR141" s="232" t="s">
        <v>174</v>
      </c>
      <c r="AT141" s="232" t="s">
        <v>169</v>
      </c>
      <c r="AU141" s="232" t="s">
        <v>88</v>
      </c>
      <c r="AY141" s="18" t="s">
        <v>167</v>
      </c>
      <c r="BE141" s="233">
        <f>IF(O141="základní",K141,0)</f>
        <v>0</v>
      </c>
      <c r="BF141" s="233">
        <f>IF(O141="snížená",K141,0)</f>
        <v>0</v>
      </c>
      <c r="BG141" s="233">
        <f>IF(O141="zákl. přenesená",K141,0)</f>
        <v>0</v>
      </c>
      <c r="BH141" s="233">
        <f>IF(O141="sníž. přenesená",K141,0)</f>
        <v>0</v>
      </c>
      <c r="BI141" s="233">
        <f>IF(O141="nulová",K141,0)</f>
        <v>0</v>
      </c>
      <c r="BJ141" s="18" t="s">
        <v>82</v>
      </c>
      <c r="BK141" s="233">
        <f>ROUND(P141*H141,2)</f>
        <v>0</v>
      </c>
      <c r="BL141" s="18" t="s">
        <v>174</v>
      </c>
      <c r="BM141" s="232" t="s">
        <v>1041</v>
      </c>
    </row>
    <row r="142" s="13" customFormat="1">
      <c r="A142" s="13"/>
      <c r="B142" s="239"/>
      <c r="C142" s="240"/>
      <c r="D142" s="241" t="s">
        <v>178</v>
      </c>
      <c r="E142" s="242" t="s">
        <v>20</v>
      </c>
      <c r="F142" s="243" t="s">
        <v>1042</v>
      </c>
      <c r="G142" s="240"/>
      <c r="H142" s="244">
        <v>300.97699999999998</v>
      </c>
      <c r="I142" s="245"/>
      <c r="J142" s="245"/>
      <c r="K142" s="240"/>
      <c r="L142" s="240"/>
      <c r="M142" s="246"/>
      <c r="N142" s="247"/>
      <c r="O142" s="248"/>
      <c r="P142" s="248"/>
      <c r="Q142" s="248"/>
      <c r="R142" s="248"/>
      <c r="S142" s="248"/>
      <c r="T142" s="248"/>
      <c r="U142" s="248"/>
      <c r="V142" s="248"/>
      <c r="W142" s="248"/>
      <c r="X142" s="249"/>
      <c r="Y142" s="13"/>
      <c r="Z142" s="13"/>
      <c r="AA142" s="13"/>
      <c r="AB142" s="13"/>
      <c r="AC142" s="13"/>
      <c r="AD142" s="13"/>
      <c r="AE142" s="13"/>
      <c r="AT142" s="250" t="s">
        <v>178</v>
      </c>
      <c r="AU142" s="250" t="s">
        <v>88</v>
      </c>
      <c r="AV142" s="13" t="s">
        <v>88</v>
      </c>
      <c r="AW142" s="13" t="s">
        <v>5</v>
      </c>
      <c r="AX142" s="13" t="s">
        <v>82</v>
      </c>
      <c r="AY142" s="250" t="s">
        <v>167</v>
      </c>
    </row>
    <row r="143" s="2" customFormat="1" ht="24.15" customHeight="1">
      <c r="A143" s="39"/>
      <c r="B143" s="40"/>
      <c r="C143" s="220" t="s">
        <v>288</v>
      </c>
      <c r="D143" s="220" t="s">
        <v>169</v>
      </c>
      <c r="E143" s="221" t="s">
        <v>729</v>
      </c>
      <c r="F143" s="222" t="s">
        <v>730</v>
      </c>
      <c r="G143" s="223" t="s">
        <v>190</v>
      </c>
      <c r="H143" s="224">
        <v>509.51999999999998</v>
      </c>
      <c r="I143" s="225"/>
      <c r="J143" s="225"/>
      <c r="K143" s="226">
        <f>ROUND(P143*H143,2)</f>
        <v>0</v>
      </c>
      <c r="L143" s="222" t="s">
        <v>20</v>
      </c>
      <c r="M143" s="45"/>
      <c r="N143" s="227" t="s">
        <v>20</v>
      </c>
      <c r="O143" s="228" t="s">
        <v>44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5"/>
      <c r="T143" s="230">
        <f>S143*H143</f>
        <v>0</v>
      </c>
      <c r="U143" s="230">
        <v>0</v>
      </c>
      <c r="V143" s="230">
        <f>U143*H143</f>
        <v>0</v>
      </c>
      <c r="W143" s="230">
        <v>0</v>
      </c>
      <c r="X143" s="231">
        <f>W143*H143</f>
        <v>0</v>
      </c>
      <c r="Y143" s="39"/>
      <c r="Z143" s="39"/>
      <c r="AA143" s="39"/>
      <c r="AB143" s="39"/>
      <c r="AC143" s="39"/>
      <c r="AD143" s="39"/>
      <c r="AE143" s="39"/>
      <c r="AR143" s="232" t="s">
        <v>174</v>
      </c>
      <c r="AT143" s="232" t="s">
        <v>169</v>
      </c>
      <c r="AU143" s="232" t="s">
        <v>88</v>
      </c>
      <c r="AY143" s="18" t="s">
        <v>167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8" t="s">
        <v>82</v>
      </c>
      <c r="BK143" s="233">
        <f>ROUND(P143*H143,2)</f>
        <v>0</v>
      </c>
      <c r="BL143" s="18" t="s">
        <v>174</v>
      </c>
      <c r="BM143" s="232" t="s">
        <v>1043</v>
      </c>
    </row>
    <row r="144" s="13" customFormat="1">
      <c r="A144" s="13"/>
      <c r="B144" s="239"/>
      <c r="C144" s="240"/>
      <c r="D144" s="241" t="s">
        <v>178</v>
      </c>
      <c r="E144" s="242" t="s">
        <v>20</v>
      </c>
      <c r="F144" s="243" t="s">
        <v>1044</v>
      </c>
      <c r="G144" s="240"/>
      <c r="H144" s="244">
        <v>509.51999999999998</v>
      </c>
      <c r="I144" s="245"/>
      <c r="J144" s="245"/>
      <c r="K144" s="240"/>
      <c r="L144" s="240"/>
      <c r="M144" s="246"/>
      <c r="N144" s="247"/>
      <c r="O144" s="248"/>
      <c r="P144" s="248"/>
      <c r="Q144" s="248"/>
      <c r="R144" s="248"/>
      <c r="S144" s="248"/>
      <c r="T144" s="248"/>
      <c r="U144" s="248"/>
      <c r="V144" s="248"/>
      <c r="W144" s="248"/>
      <c r="X144" s="249"/>
      <c r="Y144" s="13"/>
      <c r="Z144" s="13"/>
      <c r="AA144" s="13"/>
      <c r="AB144" s="13"/>
      <c r="AC144" s="13"/>
      <c r="AD144" s="13"/>
      <c r="AE144" s="13"/>
      <c r="AT144" s="250" t="s">
        <v>178</v>
      </c>
      <c r="AU144" s="250" t="s">
        <v>88</v>
      </c>
      <c r="AV144" s="13" t="s">
        <v>88</v>
      </c>
      <c r="AW144" s="13" t="s">
        <v>5</v>
      </c>
      <c r="AX144" s="13" t="s">
        <v>82</v>
      </c>
      <c r="AY144" s="250" t="s">
        <v>167</v>
      </c>
    </row>
    <row r="145" s="2" customFormat="1" ht="37.8" customHeight="1">
      <c r="A145" s="39"/>
      <c r="B145" s="40"/>
      <c r="C145" s="220" t="s">
        <v>295</v>
      </c>
      <c r="D145" s="220" t="s">
        <v>169</v>
      </c>
      <c r="E145" s="221" t="s">
        <v>733</v>
      </c>
      <c r="F145" s="222" t="s">
        <v>734</v>
      </c>
      <c r="G145" s="223" t="s">
        <v>190</v>
      </c>
      <c r="H145" s="224">
        <v>213.018</v>
      </c>
      <c r="I145" s="225"/>
      <c r="J145" s="225"/>
      <c r="K145" s="226">
        <f>ROUND(P145*H145,2)</f>
        <v>0</v>
      </c>
      <c r="L145" s="222" t="s">
        <v>20</v>
      </c>
      <c r="M145" s="45"/>
      <c r="N145" s="227" t="s">
        <v>20</v>
      </c>
      <c r="O145" s="228" t="s">
        <v>44</v>
      </c>
      <c r="P145" s="229">
        <f>I145+J145</f>
        <v>0</v>
      </c>
      <c r="Q145" s="229">
        <f>ROUND(I145*H145,2)</f>
        <v>0</v>
      </c>
      <c r="R145" s="229">
        <f>ROUND(J145*H145,2)</f>
        <v>0</v>
      </c>
      <c r="S145" s="85"/>
      <c r="T145" s="230">
        <f>S145*H145</f>
        <v>0</v>
      </c>
      <c r="U145" s="230">
        <v>0</v>
      </c>
      <c r="V145" s="230">
        <f>U145*H145</f>
        <v>0</v>
      </c>
      <c r="W145" s="230">
        <v>0</v>
      </c>
      <c r="X145" s="231">
        <f>W145*H145</f>
        <v>0</v>
      </c>
      <c r="Y145" s="39"/>
      <c r="Z145" s="39"/>
      <c r="AA145" s="39"/>
      <c r="AB145" s="39"/>
      <c r="AC145" s="39"/>
      <c r="AD145" s="39"/>
      <c r="AE145" s="39"/>
      <c r="AR145" s="232" t="s">
        <v>174</v>
      </c>
      <c r="AT145" s="232" t="s">
        <v>169</v>
      </c>
      <c r="AU145" s="232" t="s">
        <v>88</v>
      </c>
      <c r="AY145" s="18" t="s">
        <v>167</v>
      </c>
      <c r="BE145" s="233">
        <f>IF(O145="základní",K145,0)</f>
        <v>0</v>
      </c>
      <c r="BF145" s="233">
        <f>IF(O145="snížená",K145,0)</f>
        <v>0</v>
      </c>
      <c r="BG145" s="233">
        <f>IF(O145="zákl. přenesená",K145,0)</f>
        <v>0</v>
      </c>
      <c r="BH145" s="233">
        <f>IF(O145="sníž. přenesená",K145,0)</f>
        <v>0</v>
      </c>
      <c r="BI145" s="233">
        <f>IF(O145="nulová",K145,0)</f>
        <v>0</v>
      </c>
      <c r="BJ145" s="18" t="s">
        <v>82</v>
      </c>
      <c r="BK145" s="233">
        <f>ROUND(P145*H145,2)</f>
        <v>0</v>
      </c>
      <c r="BL145" s="18" t="s">
        <v>174</v>
      </c>
      <c r="BM145" s="232" t="s">
        <v>1045</v>
      </c>
    </row>
    <row r="146" s="13" customFormat="1">
      <c r="A146" s="13"/>
      <c r="B146" s="239"/>
      <c r="C146" s="240"/>
      <c r="D146" s="241" t="s">
        <v>178</v>
      </c>
      <c r="E146" s="242" t="s">
        <v>20</v>
      </c>
      <c r="F146" s="243" t="s">
        <v>1046</v>
      </c>
      <c r="G146" s="240"/>
      <c r="H146" s="244">
        <v>125.637</v>
      </c>
      <c r="I146" s="245"/>
      <c r="J146" s="245"/>
      <c r="K146" s="240"/>
      <c r="L146" s="240"/>
      <c r="M146" s="246"/>
      <c r="N146" s="247"/>
      <c r="O146" s="248"/>
      <c r="P146" s="248"/>
      <c r="Q146" s="248"/>
      <c r="R146" s="248"/>
      <c r="S146" s="248"/>
      <c r="T146" s="248"/>
      <c r="U146" s="248"/>
      <c r="V146" s="248"/>
      <c r="W146" s="248"/>
      <c r="X146" s="249"/>
      <c r="Y146" s="13"/>
      <c r="Z146" s="13"/>
      <c r="AA146" s="13"/>
      <c r="AB146" s="13"/>
      <c r="AC146" s="13"/>
      <c r="AD146" s="13"/>
      <c r="AE146" s="13"/>
      <c r="AT146" s="250" t="s">
        <v>178</v>
      </c>
      <c r="AU146" s="250" t="s">
        <v>88</v>
      </c>
      <c r="AV146" s="13" t="s">
        <v>88</v>
      </c>
      <c r="AW146" s="13" t="s">
        <v>5</v>
      </c>
      <c r="AX146" s="13" t="s">
        <v>75</v>
      </c>
      <c r="AY146" s="250" t="s">
        <v>167</v>
      </c>
    </row>
    <row r="147" s="13" customFormat="1">
      <c r="A147" s="13"/>
      <c r="B147" s="239"/>
      <c r="C147" s="240"/>
      <c r="D147" s="241" t="s">
        <v>178</v>
      </c>
      <c r="E147" s="242" t="s">
        <v>20</v>
      </c>
      <c r="F147" s="243" t="s">
        <v>1047</v>
      </c>
      <c r="G147" s="240"/>
      <c r="H147" s="244">
        <v>87.381</v>
      </c>
      <c r="I147" s="245"/>
      <c r="J147" s="245"/>
      <c r="K147" s="240"/>
      <c r="L147" s="240"/>
      <c r="M147" s="246"/>
      <c r="N147" s="247"/>
      <c r="O147" s="248"/>
      <c r="P147" s="248"/>
      <c r="Q147" s="248"/>
      <c r="R147" s="248"/>
      <c r="S147" s="248"/>
      <c r="T147" s="248"/>
      <c r="U147" s="248"/>
      <c r="V147" s="248"/>
      <c r="W147" s="248"/>
      <c r="X147" s="249"/>
      <c r="Y147" s="13"/>
      <c r="Z147" s="13"/>
      <c r="AA147" s="13"/>
      <c r="AB147" s="13"/>
      <c r="AC147" s="13"/>
      <c r="AD147" s="13"/>
      <c r="AE147" s="13"/>
      <c r="AT147" s="250" t="s">
        <v>178</v>
      </c>
      <c r="AU147" s="250" t="s">
        <v>88</v>
      </c>
      <c r="AV147" s="13" t="s">
        <v>88</v>
      </c>
      <c r="AW147" s="13" t="s">
        <v>5</v>
      </c>
      <c r="AX147" s="13" t="s">
        <v>75</v>
      </c>
      <c r="AY147" s="250" t="s">
        <v>167</v>
      </c>
    </row>
    <row r="148" s="15" customFormat="1">
      <c r="A148" s="15"/>
      <c r="B148" s="261"/>
      <c r="C148" s="262"/>
      <c r="D148" s="241" t="s">
        <v>178</v>
      </c>
      <c r="E148" s="263" t="s">
        <v>20</v>
      </c>
      <c r="F148" s="264" t="s">
        <v>239</v>
      </c>
      <c r="G148" s="262"/>
      <c r="H148" s="265">
        <v>213.018</v>
      </c>
      <c r="I148" s="266"/>
      <c r="J148" s="266"/>
      <c r="K148" s="262"/>
      <c r="L148" s="262"/>
      <c r="M148" s="267"/>
      <c r="N148" s="268"/>
      <c r="O148" s="269"/>
      <c r="P148" s="269"/>
      <c r="Q148" s="269"/>
      <c r="R148" s="269"/>
      <c r="S148" s="269"/>
      <c r="T148" s="269"/>
      <c r="U148" s="269"/>
      <c r="V148" s="269"/>
      <c r="W148" s="269"/>
      <c r="X148" s="270"/>
      <c r="Y148" s="15"/>
      <c r="Z148" s="15"/>
      <c r="AA148" s="15"/>
      <c r="AB148" s="15"/>
      <c r="AC148" s="15"/>
      <c r="AD148" s="15"/>
      <c r="AE148" s="15"/>
      <c r="AT148" s="271" t="s">
        <v>178</v>
      </c>
      <c r="AU148" s="271" t="s">
        <v>88</v>
      </c>
      <c r="AV148" s="15" t="s">
        <v>174</v>
      </c>
      <c r="AW148" s="15" t="s">
        <v>5</v>
      </c>
      <c r="AX148" s="15" t="s">
        <v>82</v>
      </c>
      <c r="AY148" s="271" t="s">
        <v>167</v>
      </c>
    </row>
    <row r="149" s="2" customFormat="1" ht="16.5" customHeight="1">
      <c r="A149" s="39"/>
      <c r="B149" s="40"/>
      <c r="C149" s="272" t="s">
        <v>301</v>
      </c>
      <c r="D149" s="272" t="s">
        <v>269</v>
      </c>
      <c r="E149" s="273" t="s">
        <v>737</v>
      </c>
      <c r="F149" s="274" t="s">
        <v>738</v>
      </c>
      <c r="G149" s="275" t="s">
        <v>249</v>
      </c>
      <c r="H149" s="276">
        <v>426.036</v>
      </c>
      <c r="I149" s="277"/>
      <c r="J149" s="278"/>
      <c r="K149" s="279">
        <f>ROUND(P149*H149,2)</f>
        <v>0</v>
      </c>
      <c r="L149" s="274" t="s">
        <v>20</v>
      </c>
      <c r="M149" s="280"/>
      <c r="N149" s="281" t="s">
        <v>20</v>
      </c>
      <c r="O149" s="228" t="s">
        <v>44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5"/>
      <c r="T149" s="230">
        <f>S149*H149</f>
        <v>0</v>
      </c>
      <c r="U149" s="230">
        <v>1</v>
      </c>
      <c r="V149" s="230">
        <f>U149*H149</f>
        <v>426.036</v>
      </c>
      <c r="W149" s="230">
        <v>0</v>
      </c>
      <c r="X149" s="231">
        <f>W149*H149</f>
        <v>0</v>
      </c>
      <c r="Y149" s="39"/>
      <c r="Z149" s="39"/>
      <c r="AA149" s="39"/>
      <c r="AB149" s="39"/>
      <c r="AC149" s="39"/>
      <c r="AD149" s="39"/>
      <c r="AE149" s="39"/>
      <c r="AR149" s="232" t="s">
        <v>220</v>
      </c>
      <c r="AT149" s="232" t="s">
        <v>269</v>
      </c>
      <c r="AU149" s="232" t="s">
        <v>88</v>
      </c>
      <c r="AY149" s="18" t="s">
        <v>167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8" t="s">
        <v>82</v>
      </c>
      <c r="BK149" s="233">
        <f>ROUND(P149*H149,2)</f>
        <v>0</v>
      </c>
      <c r="BL149" s="18" t="s">
        <v>174</v>
      </c>
      <c r="BM149" s="232" t="s">
        <v>1048</v>
      </c>
    </row>
    <row r="150" s="13" customFormat="1">
      <c r="A150" s="13"/>
      <c r="B150" s="239"/>
      <c r="C150" s="240"/>
      <c r="D150" s="241" t="s">
        <v>178</v>
      </c>
      <c r="E150" s="242" t="s">
        <v>20</v>
      </c>
      <c r="F150" s="243" t="s">
        <v>1049</v>
      </c>
      <c r="G150" s="240"/>
      <c r="H150" s="244">
        <v>426.036</v>
      </c>
      <c r="I150" s="245"/>
      <c r="J150" s="245"/>
      <c r="K150" s="240"/>
      <c r="L150" s="240"/>
      <c r="M150" s="246"/>
      <c r="N150" s="247"/>
      <c r="O150" s="248"/>
      <c r="P150" s="248"/>
      <c r="Q150" s="248"/>
      <c r="R150" s="248"/>
      <c r="S150" s="248"/>
      <c r="T150" s="248"/>
      <c r="U150" s="248"/>
      <c r="V150" s="248"/>
      <c r="W150" s="248"/>
      <c r="X150" s="249"/>
      <c r="Y150" s="13"/>
      <c r="Z150" s="13"/>
      <c r="AA150" s="13"/>
      <c r="AB150" s="13"/>
      <c r="AC150" s="13"/>
      <c r="AD150" s="13"/>
      <c r="AE150" s="13"/>
      <c r="AT150" s="250" t="s">
        <v>178</v>
      </c>
      <c r="AU150" s="250" t="s">
        <v>88</v>
      </c>
      <c r="AV150" s="13" t="s">
        <v>88</v>
      </c>
      <c r="AW150" s="13" t="s">
        <v>5</v>
      </c>
      <c r="AX150" s="13" t="s">
        <v>82</v>
      </c>
      <c r="AY150" s="250" t="s">
        <v>167</v>
      </c>
    </row>
    <row r="151" s="12" customFormat="1" ht="22.8" customHeight="1">
      <c r="A151" s="12"/>
      <c r="B151" s="203"/>
      <c r="C151" s="204"/>
      <c r="D151" s="205" t="s">
        <v>74</v>
      </c>
      <c r="E151" s="218" t="s">
        <v>107</v>
      </c>
      <c r="F151" s="218" t="s">
        <v>903</v>
      </c>
      <c r="G151" s="204"/>
      <c r="H151" s="204"/>
      <c r="I151" s="207"/>
      <c r="J151" s="207"/>
      <c r="K151" s="219">
        <f>BK151</f>
        <v>0</v>
      </c>
      <c r="L151" s="204"/>
      <c r="M151" s="209"/>
      <c r="N151" s="210"/>
      <c r="O151" s="211"/>
      <c r="P151" s="211"/>
      <c r="Q151" s="212">
        <f>SUM(Q152:Q154)</f>
        <v>0</v>
      </c>
      <c r="R151" s="212">
        <f>SUM(R152:R154)</f>
        <v>0</v>
      </c>
      <c r="S151" s="211"/>
      <c r="T151" s="213">
        <f>SUM(T152:T154)</f>
        <v>0</v>
      </c>
      <c r="U151" s="211"/>
      <c r="V151" s="213">
        <f>SUM(V152:V154)</f>
        <v>5.0289999999999999</v>
      </c>
      <c r="W151" s="211"/>
      <c r="X151" s="214">
        <f>SUM(X152:X154)</f>
        <v>0</v>
      </c>
      <c r="Y151" s="12"/>
      <c r="Z151" s="12"/>
      <c r="AA151" s="12"/>
      <c r="AB151" s="12"/>
      <c r="AC151" s="12"/>
      <c r="AD151" s="12"/>
      <c r="AE151" s="12"/>
      <c r="AR151" s="215" t="s">
        <v>82</v>
      </c>
      <c r="AT151" s="216" t="s">
        <v>74</v>
      </c>
      <c r="AU151" s="216" t="s">
        <v>82</v>
      </c>
      <c r="AY151" s="215" t="s">
        <v>167</v>
      </c>
      <c r="BK151" s="217">
        <f>SUM(BK152:BK154)</f>
        <v>0</v>
      </c>
    </row>
    <row r="152" s="2" customFormat="1" ht="16.5" customHeight="1">
      <c r="A152" s="39"/>
      <c r="B152" s="40"/>
      <c r="C152" s="220" t="s">
        <v>307</v>
      </c>
      <c r="D152" s="220" t="s">
        <v>169</v>
      </c>
      <c r="E152" s="221" t="s">
        <v>904</v>
      </c>
      <c r="F152" s="222" t="s">
        <v>905</v>
      </c>
      <c r="G152" s="223" t="s">
        <v>172</v>
      </c>
      <c r="H152" s="224">
        <v>180</v>
      </c>
      <c r="I152" s="225"/>
      <c r="J152" s="225"/>
      <c r="K152" s="226">
        <f>ROUND(P152*H152,2)</f>
        <v>0</v>
      </c>
      <c r="L152" s="222" t="s">
        <v>20</v>
      </c>
      <c r="M152" s="45"/>
      <c r="N152" s="227" t="s">
        <v>20</v>
      </c>
      <c r="O152" s="228" t="s">
        <v>44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5"/>
      <c r="T152" s="230">
        <f>S152*H152</f>
        <v>0</v>
      </c>
      <c r="U152" s="230">
        <v>0</v>
      </c>
      <c r="V152" s="230">
        <f>U152*H152</f>
        <v>0</v>
      </c>
      <c r="W152" s="230">
        <v>0</v>
      </c>
      <c r="X152" s="231">
        <f>W152*H152</f>
        <v>0</v>
      </c>
      <c r="Y152" s="39"/>
      <c r="Z152" s="39"/>
      <c r="AA152" s="39"/>
      <c r="AB152" s="39"/>
      <c r="AC152" s="39"/>
      <c r="AD152" s="39"/>
      <c r="AE152" s="39"/>
      <c r="AR152" s="232" t="s">
        <v>174</v>
      </c>
      <c r="AT152" s="232" t="s">
        <v>169</v>
      </c>
      <c r="AU152" s="232" t="s">
        <v>88</v>
      </c>
      <c r="AY152" s="18" t="s">
        <v>167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8" t="s">
        <v>82</v>
      </c>
      <c r="BK152" s="233">
        <f>ROUND(P152*H152,2)</f>
        <v>0</v>
      </c>
      <c r="BL152" s="18" t="s">
        <v>174</v>
      </c>
      <c r="BM152" s="232" t="s">
        <v>1050</v>
      </c>
    </row>
    <row r="153" s="2" customFormat="1" ht="16.5" customHeight="1">
      <c r="A153" s="39"/>
      <c r="B153" s="40"/>
      <c r="C153" s="220" t="s">
        <v>8</v>
      </c>
      <c r="D153" s="220" t="s">
        <v>169</v>
      </c>
      <c r="E153" s="221" t="s">
        <v>1051</v>
      </c>
      <c r="F153" s="222" t="s">
        <v>1052</v>
      </c>
      <c r="G153" s="223" t="s">
        <v>365</v>
      </c>
      <c r="H153" s="224">
        <v>1</v>
      </c>
      <c r="I153" s="225"/>
      <c r="J153" s="225"/>
      <c r="K153" s="226">
        <f>ROUND(P153*H153,2)</f>
        <v>0</v>
      </c>
      <c r="L153" s="222" t="s">
        <v>20</v>
      </c>
      <c r="M153" s="45"/>
      <c r="N153" s="227" t="s">
        <v>20</v>
      </c>
      <c r="O153" s="228" t="s">
        <v>44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5"/>
      <c r="T153" s="230">
        <f>S153*H153</f>
        <v>0</v>
      </c>
      <c r="U153" s="230">
        <v>0</v>
      </c>
      <c r="V153" s="230">
        <f>U153*H153</f>
        <v>0</v>
      </c>
      <c r="W153" s="230">
        <v>0</v>
      </c>
      <c r="X153" s="231">
        <f>W153*H153</f>
        <v>0</v>
      </c>
      <c r="Y153" s="39"/>
      <c r="Z153" s="39"/>
      <c r="AA153" s="39"/>
      <c r="AB153" s="39"/>
      <c r="AC153" s="39"/>
      <c r="AD153" s="39"/>
      <c r="AE153" s="39"/>
      <c r="AR153" s="232" t="s">
        <v>174</v>
      </c>
      <c r="AT153" s="232" t="s">
        <v>169</v>
      </c>
      <c r="AU153" s="232" t="s">
        <v>88</v>
      </c>
      <c r="AY153" s="18" t="s">
        <v>167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8" t="s">
        <v>82</v>
      </c>
      <c r="BK153" s="233">
        <f>ROUND(P153*H153,2)</f>
        <v>0</v>
      </c>
      <c r="BL153" s="18" t="s">
        <v>174</v>
      </c>
      <c r="BM153" s="232" t="s">
        <v>1053</v>
      </c>
    </row>
    <row r="154" s="2" customFormat="1" ht="24.15" customHeight="1">
      <c r="A154" s="39"/>
      <c r="B154" s="40"/>
      <c r="C154" s="272" t="s">
        <v>317</v>
      </c>
      <c r="D154" s="272" t="s">
        <v>269</v>
      </c>
      <c r="E154" s="273" t="s">
        <v>1054</v>
      </c>
      <c r="F154" s="274" t="s">
        <v>1055</v>
      </c>
      <c r="G154" s="275" t="s">
        <v>365</v>
      </c>
      <c r="H154" s="276">
        <v>1</v>
      </c>
      <c r="I154" s="277"/>
      <c r="J154" s="278"/>
      <c r="K154" s="279">
        <f>ROUND(P154*H154,2)</f>
        <v>0</v>
      </c>
      <c r="L154" s="274" t="s">
        <v>20</v>
      </c>
      <c r="M154" s="280"/>
      <c r="N154" s="281" t="s">
        <v>20</v>
      </c>
      <c r="O154" s="228" t="s">
        <v>44</v>
      </c>
      <c r="P154" s="229">
        <f>I154+J154</f>
        <v>0</v>
      </c>
      <c r="Q154" s="229">
        <f>ROUND(I154*H154,2)</f>
        <v>0</v>
      </c>
      <c r="R154" s="229">
        <f>ROUND(J154*H154,2)</f>
        <v>0</v>
      </c>
      <c r="S154" s="85"/>
      <c r="T154" s="230">
        <f>S154*H154</f>
        <v>0</v>
      </c>
      <c r="U154" s="230">
        <v>5.0289999999999999</v>
      </c>
      <c r="V154" s="230">
        <f>U154*H154</f>
        <v>5.0289999999999999</v>
      </c>
      <c r="W154" s="230">
        <v>0</v>
      </c>
      <c r="X154" s="231">
        <f>W154*H154</f>
        <v>0</v>
      </c>
      <c r="Y154" s="39"/>
      <c r="Z154" s="39"/>
      <c r="AA154" s="39"/>
      <c r="AB154" s="39"/>
      <c r="AC154" s="39"/>
      <c r="AD154" s="39"/>
      <c r="AE154" s="39"/>
      <c r="AR154" s="232" t="s">
        <v>220</v>
      </c>
      <c r="AT154" s="232" t="s">
        <v>269</v>
      </c>
      <c r="AU154" s="232" t="s">
        <v>88</v>
      </c>
      <c r="AY154" s="18" t="s">
        <v>167</v>
      </c>
      <c r="BE154" s="233">
        <f>IF(O154="základní",K154,0)</f>
        <v>0</v>
      </c>
      <c r="BF154" s="233">
        <f>IF(O154="snížená",K154,0)</f>
        <v>0</v>
      </c>
      <c r="BG154" s="233">
        <f>IF(O154="zákl. přenesená",K154,0)</f>
        <v>0</v>
      </c>
      <c r="BH154" s="233">
        <f>IF(O154="sníž. přenesená",K154,0)</f>
        <v>0</v>
      </c>
      <c r="BI154" s="233">
        <f>IF(O154="nulová",K154,0)</f>
        <v>0</v>
      </c>
      <c r="BJ154" s="18" t="s">
        <v>82</v>
      </c>
      <c r="BK154" s="233">
        <f>ROUND(P154*H154,2)</f>
        <v>0</v>
      </c>
      <c r="BL154" s="18" t="s">
        <v>174</v>
      </c>
      <c r="BM154" s="232" t="s">
        <v>1056</v>
      </c>
    </row>
    <row r="155" s="12" customFormat="1" ht="22.8" customHeight="1">
      <c r="A155" s="12"/>
      <c r="B155" s="203"/>
      <c r="C155" s="204"/>
      <c r="D155" s="205" t="s">
        <v>74</v>
      </c>
      <c r="E155" s="218" t="s">
        <v>174</v>
      </c>
      <c r="F155" s="218" t="s">
        <v>361</v>
      </c>
      <c r="G155" s="204"/>
      <c r="H155" s="204"/>
      <c r="I155" s="207"/>
      <c r="J155" s="207"/>
      <c r="K155" s="219">
        <f>BK155</f>
        <v>0</v>
      </c>
      <c r="L155" s="204"/>
      <c r="M155" s="209"/>
      <c r="N155" s="210"/>
      <c r="O155" s="211"/>
      <c r="P155" s="211"/>
      <c r="Q155" s="212">
        <f>SUM(Q156:Q168)</f>
        <v>0</v>
      </c>
      <c r="R155" s="212">
        <f>SUM(R156:R168)</f>
        <v>0</v>
      </c>
      <c r="S155" s="211"/>
      <c r="T155" s="213">
        <f>SUM(T156:T168)</f>
        <v>0</v>
      </c>
      <c r="U155" s="211"/>
      <c r="V155" s="213">
        <f>SUM(V156:V168)</f>
        <v>0.17526201999999999</v>
      </c>
      <c r="W155" s="211"/>
      <c r="X155" s="214">
        <f>SUM(X156:X168)</f>
        <v>0</v>
      </c>
      <c r="Y155" s="12"/>
      <c r="Z155" s="12"/>
      <c r="AA155" s="12"/>
      <c r="AB155" s="12"/>
      <c r="AC155" s="12"/>
      <c r="AD155" s="12"/>
      <c r="AE155" s="12"/>
      <c r="AR155" s="215" t="s">
        <v>82</v>
      </c>
      <c r="AT155" s="216" t="s">
        <v>74</v>
      </c>
      <c r="AU155" s="216" t="s">
        <v>82</v>
      </c>
      <c r="AY155" s="215" t="s">
        <v>167</v>
      </c>
      <c r="BK155" s="217">
        <f>SUM(BK156:BK168)</f>
        <v>0</v>
      </c>
    </row>
    <row r="156" s="2" customFormat="1" ht="21.75" customHeight="1">
      <c r="A156" s="39"/>
      <c r="B156" s="40"/>
      <c r="C156" s="220" t="s">
        <v>324</v>
      </c>
      <c r="D156" s="220" t="s">
        <v>169</v>
      </c>
      <c r="E156" s="221" t="s">
        <v>741</v>
      </c>
      <c r="F156" s="222" t="s">
        <v>742</v>
      </c>
      <c r="G156" s="223" t="s">
        <v>190</v>
      </c>
      <c r="H156" s="224">
        <v>39.470999999999997</v>
      </c>
      <c r="I156" s="225"/>
      <c r="J156" s="225"/>
      <c r="K156" s="226">
        <f>ROUND(P156*H156,2)</f>
        <v>0</v>
      </c>
      <c r="L156" s="222" t="s">
        <v>20</v>
      </c>
      <c r="M156" s="45"/>
      <c r="N156" s="227" t="s">
        <v>20</v>
      </c>
      <c r="O156" s="228" t="s">
        <v>44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5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9"/>
      <c r="Z156" s="39"/>
      <c r="AA156" s="39"/>
      <c r="AB156" s="39"/>
      <c r="AC156" s="39"/>
      <c r="AD156" s="39"/>
      <c r="AE156" s="39"/>
      <c r="AR156" s="232" t="s">
        <v>174</v>
      </c>
      <c r="AT156" s="232" t="s">
        <v>169</v>
      </c>
      <c r="AU156" s="232" t="s">
        <v>88</v>
      </c>
      <c r="AY156" s="18" t="s">
        <v>167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8" t="s">
        <v>82</v>
      </c>
      <c r="BK156" s="233">
        <f>ROUND(P156*H156,2)</f>
        <v>0</v>
      </c>
      <c r="BL156" s="18" t="s">
        <v>174</v>
      </c>
      <c r="BM156" s="232" t="s">
        <v>1057</v>
      </c>
    </row>
    <row r="157" s="13" customFormat="1">
      <c r="A157" s="13"/>
      <c r="B157" s="239"/>
      <c r="C157" s="240"/>
      <c r="D157" s="241" t="s">
        <v>178</v>
      </c>
      <c r="E157" s="242" t="s">
        <v>20</v>
      </c>
      <c r="F157" s="243" t="s">
        <v>1058</v>
      </c>
      <c r="G157" s="240"/>
      <c r="H157" s="244">
        <v>25.727</v>
      </c>
      <c r="I157" s="245"/>
      <c r="J157" s="245"/>
      <c r="K157" s="240"/>
      <c r="L157" s="240"/>
      <c r="M157" s="246"/>
      <c r="N157" s="247"/>
      <c r="O157" s="248"/>
      <c r="P157" s="248"/>
      <c r="Q157" s="248"/>
      <c r="R157" s="248"/>
      <c r="S157" s="248"/>
      <c r="T157" s="248"/>
      <c r="U157" s="248"/>
      <c r="V157" s="248"/>
      <c r="W157" s="248"/>
      <c r="X157" s="249"/>
      <c r="Y157" s="13"/>
      <c r="Z157" s="13"/>
      <c r="AA157" s="13"/>
      <c r="AB157" s="13"/>
      <c r="AC157" s="13"/>
      <c r="AD157" s="13"/>
      <c r="AE157" s="13"/>
      <c r="AT157" s="250" t="s">
        <v>178</v>
      </c>
      <c r="AU157" s="250" t="s">
        <v>88</v>
      </c>
      <c r="AV157" s="13" t="s">
        <v>88</v>
      </c>
      <c r="AW157" s="13" t="s">
        <v>5</v>
      </c>
      <c r="AX157" s="13" t="s">
        <v>75</v>
      </c>
      <c r="AY157" s="250" t="s">
        <v>167</v>
      </c>
    </row>
    <row r="158" s="13" customFormat="1">
      <c r="A158" s="13"/>
      <c r="B158" s="239"/>
      <c r="C158" s="240"/>
      <c r="D158" s="241" t="s">
        <v>178</v>
      </c>
      <c r="E158" s="242" t="s">
        <v>20</v>
      </c>
      <c r="F158" s="243" t="s">
        <v>1059</v>
      </c>
      <c r="G158" s="240"/>
      <c r="H158" s="244">
        <v>4.8559999999999999</v>
      </c>
      <c r="I158" s="245"/>
      <c r="J158" s="245"/>
      <c r="K158" s="240"/>
      <c r="L158" s="240"/>
      <c r="M158" s="246"/>
      <c r="N158" s="247"/>
      <c r="O158" s="248"/>
      <c r="P158" s="248"/>
      <c r="Q158" s="248"/>
      <c r="R158" s="248"/>
      <c r="S158" s="248"/>
      <c r="T158" s="248"/>
      <c r="U158" s="248"/>
      <c r="V158" s="248"/>
      <c r="W158" s="248"/>
      <c r="X158" s="249"/>
      <c r="Y158" s="13"/>
      <c r="Z158" s="13"/>
      <c r="AA158" s="13"/>
      <c r="AB158" s="13"/>
      <c r="AC158" s="13"/>
      <c r="AD158" s="13"/>
      <c r="AE158" s="13"/>
      <c r="AT158" s="250" t="s">
        <v>178</v>
      </c>
      <c r="AU158" s="250" t="s">
        <v>88</v>
      </c>
      <c r="AV158" s="13" t="s">
        <v>88</v>
      </c>
      <c r="AW158" s="13" t="s">
        <v>5</v>
      </c>
      <c r="AX158" s="13" t="s">
        <v>75</v>
      </c>
      <c r="AY158" s="250" t="s">
        <v>167</v>
      </c>
    </row>
    <row r="159" s="13" customFormat="1">
      <c r="A159" s="13"/>
      <c r="B159" s="239"/>
      <c r="C159" s="240"/>
      <c r="D159" s="241" t="s">
        <v>178</v>
      </c>
      <c r="E159" s="242" t="s">
        <v>20</v>
      </c>
      <c r="F159" s="243" t="s">
        <v>1060</v>
      </c>
      <c r="G159" s="240"/>
      <c r="H159" s="244">
        <v>8.8879999999999999</v>
      </c>
      <c r="I159" s="245"/>
      <c r="J159" s="245"/>
      <c r="K159" s="240"/>
      <c r="L159" s="240"/>
      <c r="M159" s="246"/>
      <c r="N159" s="247"/>
      <c r="O159" s="248"/>
      <c r="P159" s="248"/>
      <c r="Q159" s="248"/>
      <c r="R159" s="248"/>
      <c r="S159" s="248"/>
      <c r="T159" s="248"/>
      <c r="U159" s="248"/>
      <c r="V159" s="248"/>
      <c r="W159" s="248"/>
      <c r="X159" s="249"/>
      <c r="Y159" s="13"/>
      <c r="Z159" s="13"/>
      <c r="AA159" s="13"/>
      <c r="AB159" s="13"/>
      <c r="AC159" s="13"/>
      <c r="AD159" s="13"/>
      <c r="AE159" s="13"/>
      <c r="AT159" s="250" t="s">
        <v>178</v>
      </c>
      <c r="AU159" s="250" t="s">
        <v>88</v>
      </c>
      <c r="AV159" s="13" t="s">
        <v>88</v>
      </c>
      <c r="AW159" s="13" t="s">
        <v>5</v>
      </c>
      <c r="AX159" s="13" t="s">
        <v>75</v>
      </c>
      <c r="AY159" s="250" t="s">
        <v>167</v>
      </c>
    </row>
    <row r="160" s="15" customFormat="1">
      <c r="A160" s="15"/>
      <c r="B160" s="261"/>
      <c r="C160" s="262"/>
      <c r="D160" s="241" t="s">
        <v>178</v>
      </c>
      <c r="E160" s="263" t="s">
        <v>20</v>
      </c>
      <c r="F160" s="264" t="s">
        <v>239</v>
      </c>
      <c r="G160" s="262"/>
      <c r="H160" s="265">
        <v>39.470999999999997</v>
      </c>
      <c r="I160" s="266"/>
      <c r="J160" s="266"/>
      <c r="K160" s="262"/>
      <c r="L160" s="262"/>
      <c r="M160" s="267"/>
      <c r="N160" s="268"/>
      <c r="O160" s="269"/>
      <c r="P160" s="269"/>
      <c r="Q160" s="269"/>
      <c r="R160" s="269"/>
      <c r="S160" s="269"/>
      <c r="T160" s="269"/>
      <c r="U160" s="269"/>
      <c r="V160" s="269"/>
      <c r="W160" s="269"/>
      <c r="X160" s="270"/>
      <c r="Y160" s="15"/>
      <c r="Z160" s="15"/>
      <c r="AA160" s="15"/>
      <c r="AB160" s="15"/>
      <c r="AC160" s="15"/>
      <c r="AD160" s="15"/>
      <c r="AE160" s="15"/>
      <c r="AT160" s="271" t="s">
        <v>178</v>
      </c>
      <c r="AU160" s="271" t="s">
        <v>88</v>
      </c>
      <c r="AV160" s="15" t="s">
        <v>174</v>
      </c>
      <c r="AW160" s="15" t="s">
        <v>5</v>
      </c>
      <c r="AX160" s="15" t="s">
        <v>82</v>
      </c>
      <c r="AY160" s="271" t="s">
        <v>167</v>
      </c>
    </row>
    <row r="161" s="2" customFormat="1" ht="24.15" customHeight="1">
      <c r="A161" s="39"/>
      <c r="B161" s="40"/>
      <c r="C161" s="220" t="s">
        <v>331</v>
      </c>
      <c r="D161" s="220" t="s">
        <v>169</v>
      </c>
      <c r="E161" s="221" t="s">
        <v>912</v>
      </c>
      <c r="F161" s="222" t="s">
        <v>913</v>
      </c>
      <c r="G161" s="223" t="s">
        <v>190</v>
      </c>
      <c r="H161" s="224">
        <v>1.3700000000000001</v>
      </c>
      <c r="I161" s="225"/>
      <c r="J161" s="225"/>
      <c r="K161" s="226">
        <f>ROUND(P161*H161,2)</f>
        <v>0</v>
      </c>
      <c r="L161" s="222" t="s">
        <v>20</v>
      </c>
      <c r="M161" s="45"/>
      <c r="N161" s="227" t="s">
        <v>20</v>
      </c>
      <c r="O161" s="228" t="s">
        <v>44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5"/>
      <c r="T161" s="230">
        <f>S161*H161</f>
        <v>0</v>
      </c>
      <c r="U161" s="230">
        <v>0</v>
      </c>
      <c r="V161" s="230">
        <f>U161*H161</f>
        <v>0</v>
      </c>
      <c r="W161" s="230">
        <v>0</v>
      </c>
      <c r="X161" s="231">
        <f>W161*H161</f>
        <v>0</v>
      </c>
      <c r="Y161" s="39"/>
      <c r="Z161" s="39"/>
      <c r="AA161" s="39"/>
      <c r="AB161" s="39"/>
      <c r="AC161" s="39"/>
      <c r="AD161" s="39"/>
      <c r="AE161" s="39"/>
      <c r="AR161" s="232" t="s">
        <v>174</v>
      </c>
      <c r="AT161" s="232" t="s">
        <v>169</v>
      </c>
      <c r="AU161" s="232" t="s">
        <v>88</v>
      </c>
      <c r="AY161" s="18" t="s">
        <v>167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8" t="s">
        <v>82</v>
      </c>
      <c r="BK161" s="233">
        <f>ROUND(P161*H161,2)</f>
        <v>0</v>
      </c>
      <c r="BL161" s="18" t="s">
        <v>174</v>
      </c>
      <c r="BM161" s="232" t="s">
        <v>1061</v>
      </c>
    </row>
    <row r="162" s="13" customFormat="1">
      <c r="A162" s="13"/>
      <c r="B162" s="239"/>
      <c r="C162" s="240"/>
      <c r="D162" s="241" t="s">
        <v>178</v>
      </c>
      <c r="E162" s="242" t="s">
        <v>20</v>
      </c>
      <c r="F162" s="243" t="s">
        <v>1062</v>
      </c>
      <c r="G162" s="240"/>
      <c r="H162" s="244">
        <v>0.36499999999999999</v>
      </c>
      <c r="I162" s="245"/>
      <c r="J162" s="245"/>
      <c r="K162" s="240"/>
      <c r="L162" s="240"/>
      <c r="M162" s="246"/>
      <c r="N162" s="247"/>
      <c r="O162" s="248"/>
      <c r="P162" s="248"/>
      <c r="Q162" s="248"/>
      <c r="R162" s="248"/>
      <c r="S162" s="248"/>
      <c r="T162" s="248"/>
      <c r="U162" s="248"/>
      <c r="V162" s="248"/>
      <c r="W162" s="248"/>
      <c r="X162" s="249"/>
      <c r="Y162" s="13"/>
      <c r="Z162" s="13"/>
      <c r="AA162" s="13"/>
      <c r="AB162" s="13"/>
      <c r="AC162" s="13"/>
      <c r="AD162" s="13"/>
      <c r="AE162" s="13"/>
      <c r="AT162" s="250" t="s">
        <v>178</v>
      </c>
      <c r="AU162" s="250" t="s">
        <v>88</v>
      </c>
      <c r="AV162" s="13" t="s">
        <v>88</v>
      </c>
      <c r="AW162" s="13" t="s">
        <v>5</v>
      </c>
      <c r="AX162" s="13" t="s">
        <v>75</v>
      </c>
      <c r="AY162" s="250" t="s">
        <v>167</v>
      </c>
    </row>
    <row r="163" s="13" customFormat="1">
      <c r="A163" s="13"/>
      <c r="B163" s="239"/>
      <c r="C163" s="240"/>
      <c r="D163" s="241" t="s">
        <v>178</v>
      </c>
      <c r="E163" s="242" t="s">
        <v>20</v>
      </c>
      <c r="F163" s="243" t="s">
        <v>1063</v>
      </c>
      <c r="G163" s="240"/>
      <c r="H163" s="244">
        <v>1.0049999999999999</v>
      </c>
      <c r="I163" s="245"/>
      <c r="J163" s="245"/>
      <c r="K163" s="240"/>
      <c r="L163" s="240"/>
      <c r="M163" s="246"/>
      <c r="N163" s="247"/>
      <c r="O163" s="248"/>
      <c r="P163" s="248"/>
      <c r="Q163" s="248"/>
      <c r="R163" s="248"/>
      <c r="S163" s="248"/>
      <c r="T163" s="248"/>
      <c r="U163" s="248"/>
      <c r="V163" s="248"/>
      <c r="W163" s="248"/>
      <c r="X163" s="249"/>
      <c r="Y163" s="13"/>
      <c r="Z163" s="13"/>
      <c r="AA163" s="13"/>
      <c r="AB163" s="13"/>
      <c r="AC163" s="13"/>
      <c r="AD163" s="13"/>
      <c r="AE163" s="13"/>
      <c r="AT163" s="250" t="s">
        <v>178</v>
      </c>
      <c r="AU163" s="250" t="s">
        <v>88</v>
      </c>
      <c r="AV163" s="13" t="s">
        <v>88</v>
      </c>
      <c r="AW163" s="13" t="s">
        <v>5</v>
      </c>
      <c r="AX163" s="13" t="s">
        <v>75</v>
      </c>
      <c r="AY163" s="250" t="s">
        <v>167</v>
      </c>
    </row>
    <row r="164" s="15" customFormat="1">
      <c r="A164" s="15"/>
      <c r="B164" s="261"/>
      <c r="C164" s="262"/>
      <c r="D164" s="241" t="s">
        <v>178</v>
      </c>
      <c r="E164" s="263" t="s">
        <v>20</v>
      </c>
      <c r="F164" s="264" t="s">
        <v>239</v>
      </c>
      <c r="G164" s="262"/>
      <c r="H164" s="265">
        <v>1.3699999999999999</v>
      </c>
      <c r="I164" s="266"/>
      <c r="J164" s="266"/>
      <c r="K164" s="262"/>
      <c r="L164" s="262"/>
      <c r="M164" s="267"/>
      <c r="N164" s="268"/>
      <c r="O164" s="269"/>
      <c r="P164" s="269"/>
      <c r="Q164" s="269"/>
      <c r="R164" s="269"/>
      <c r="S164" s="269"/>
      <c r="T164" s="269"/>
      <c r="U164" s="269"/>
      <c r="V164" s="269"/>
      <c r="W164" s="269"/>
      <c r="X164" s="270"/>
      <c r="Y164" s="15"/>
      <c r="Z164" s="15"/>
      <c r="AA164" s="15"/>
      <c r="AB164" s="15"/>
      <c r="AC164" s="15"/>
      <c r="AD164" s="15"/>
      <c r="AE164" s="15"/>
      <c r="AT164" s="271" t="s">
        <v>178</v>
      </c>
      <c r="AU164" s="271" t="s">
        <v>88</v>
      </c>
      <c r="AV164" s="15" t="s">
        <v>174</v>
      </c>
      <c r="AW164" s="15" t="s">
        <v>5</v>
      </c>
      <c r="AX164" s="15" t="s">
        <v>82</v>
      </c>
      <c r="AY164" s="271" t="s">
        <v>167</v>
      </c>
    </row>
    <row r="165" s="2" customFormat="1" ht="24.15" customHeight="1">
      <c r="A165" s="39"/>
      <c r="B165" s="40"/>
      <c r="C165" s="220" t="s">
        <v>337</v>
      </c>
      <c r="D165" s="220" t="s">
        <v>169</v>
      </c>
      <c r="E165" s="221" t="s">
        <v>916</v>
      </c>
      <c r="F165" s="222" t="s">
        <v>917</v>
      </c>
      <c r="G165" s="223" t="s">
        <v>182</v>
      </c>
      <c r="H165" s="224">
        <v>3.1800000000000002</v>
      </c>
      <c r="I165" s="225"/>
      <c r="J165" s="225"/>
      <c r="K165" s="226">
        <f>ROUND(P165*H165,2)</f>
        <v>0</v>
      </c>
      <c r="L165" s="222" t="s">
        <v>20</v>
      </c>
      <c r="M165" s="45"/>
      <c r="N165" s="227" t="s">
        <v>20</v>
      </c>
      <c r="O165" s="228" t="s">
        <v>44</v>
      </c>
      <c r="P165" s="229">
        <f>I165+J165</f>
        <v>0</v>
      </c>
      <c r="Q165" s="229">
        <f>ROUND(I165*H165,2)</f>
        <v>0</v>
      </c>
      <c r="R165" s="229">
        <f>ROUND(J165*H165,2)</f>
        <v>0</v>
      </c>
      <c r="S165" s="85"/>
      <c r="T165" s="230">
        <f>S165*H165</f>
        <v>0</v>
      </c>
      <c r="U165" s="230">
        <v>0.0063200000000000001</v>
      </c>
      <c r="V165" s="230">
        <f>U165*H165</f>
        <v>0.0200976</v>
      </c>
      <c r="W165" s="230">
        <v>0</v>
      </c>
      <c r="X165" s="231">
        <f>W165*H165</f>
        <v>0</v>
      </c>
      <c r="Y165" s="39"/>
      <c r="Z165" s="39"/>
      <c r="AA165" s="39"/>
      <c r="AB165" s="39"/>
      <c r="AC165" s="39"/>
      <c r="AD165" s="39"/>
      <c r="AE165" s="39"/>
      <c r="AR165" s="232" t="s">
        <v>174</v>
      </c>
      <c r="AT165" s="232" t="s">
        <v>169</v>
      </c>
      <c r="AU165" s="232" t="s">
        <v>88</v>
      </c>
      <c r="AY165" s="18" t="s">
        <v>167</v>
      </c>
      <c r="BE165" s="233">
        <f>IF(O165="základní",K165,0)</f>
        <v>0</v>
      </c>
      <c r="BF165" s="233">
        <f>IF(O165="snížená",K165,0)</f>
        <v>0</v>
      </c>
      <c r="BG165" s="233">
        <f>IF(O165="zákl. přenesená",K165,0)</f>
        <v>0</v>
      </c>
      <c r="BH165" s="233">
        <f>IF(O165="sníž. přenesená",K165,0)</f>
        <v>0</v>
      </c>
      <c r="BI165" s="233">
        <f>IF(O165="nulová",K165,0)</f>
        <v>0</v>
      </c>
      <c r="BJ165" s="18" t="s">
        <v>82</v>
      </c>
      <c r="BK165" s="233">
        <f>ROUND(P165*H165,2)</f>
        <v>0</v>
      </c>
      <c r="BL165" s="18" t="s">
        <v>174</v>
      </c>
      <c r="BM165" s="232" t="s">
        <v>1064</v>
      </c>
    </row>
    <row r="166" s="13" customFormat="1">
      <c r="A166" s="13"/>
      <c r="B166" s="239"/>
      <c r="C166" s="240"/>
      <c r="D166" s="241" t="s">
        <v>178</v>
      </c>
      <c r="E166" s="242" t="s">
        <v>20</v>
      </c>
      <c r="F166" s="243" t="s">
        <v>1065</v>
      </c>
      <c r="G166" s="240"/>
      <c r="H166" s="244">
        <v>3.1800000000000002</v>
      </c>
      <c r="I166" s="245"/>
      <c r="J166" s="245"/>
      <c r="K166" s="240"/>
      <c r="L166" s="240"/>
      <c r="M166" s="246"/>
      <c r="N166" s="247"/>
      <c r="O166" s="248"/>
      <c r="P166" s="248"/>
      <c r="Q166" s="248"/>
      <c r="R166" s="248"/>
      <c r="S166" s="248"/>
      <c r="T166" s="248"/>
      <c r="U166" s="248"/>
      <c r="V166" s="248"/>
      <c r="W166" s="248"/>
      <c r="X166" s="249"/>
      <c r="Y166" s="13"/>
      <c r="Z166" s="13"/>
      <c r="AA166" s="13"/>
      <c r="AB166" s="13"/>
      <c r="AC166" s="13"/>
      <c r="AD166" s="13"/>
      <c r="AE166" s="13"/>
      <c r="AT166" s="250" t="s">
        <v>178</v>
      </c>
      <c r="AU166" s="250" t="s">
        <v>88</v>
      </c>
      <c r="AV166" s="13" t="s">
        <v>88</v>
      </c>
      <c r="AW166" s="13" t="s">
        <v>5</v>
      </c>
      <c r="AX166" s="13" t="s">
        <v>82</v>
      </c>
      <c r="AY166" s="250" t="s">
        <v>167</v>
      </c>
    </row>
    <row r="167" s="2" customFormat="1" ht="16.5" customHeight="1">
      <c r="A167" s="39"/>
      <c r="B167" s="40"/>
      <c r="C167" s="220" t="s">
        <v>345</v>
      </c>
      <c r="D167" s="220" t="s">
        <v>169</v>
      </c>
      <c r="E167" s="221" t="s">
        <v>920</v>
      </c>
      <c r="F167" s="222" t="s">
        <v>921</v>
      </c>
      <c r="G167" s="223" t="s">
        <v>249</v>
      </c>
      <c r="H167" s="224">
        <v>0.14599999999999999</v>
      </c>
      <c r="I167" s="225"/>
      <c r="J167" s="225"/>
      <c r="K167" s="226">
        <f>ROUND(P167*H167,2)</f>
        <v>0</v>
      </c>
      <c r="L167" s="222" t="s">
        <v>20</v>
      </c>
      <c r="M167" s="45"/>
      <c r="N167" s="227" t="s">
        <v>20</v>
      </c>
      <c r="O167" s="228" t="s">
        <v>44</v>
      </c>
      <c r="P167" s="229">
        <f>I167+J167</f>
        <v>0</v>
      </c>
      <c r="Q167" s="229">
        <f>ROUND(I167*H167,2)</f>
        <v>0</v>
      </c>
      <c r="R167" s="229">
        <f>ROUND(J167*H167,2)</f>
        <v>0</v>
      </c>
      <c r="S167" s="85"/>
      <c r="T167" s="230">
        <f>S167*H167</f>
        <v>0</v>
      </c>
      <c r="U167" s="230">
        <v>1.06277</v>
      </c>
      <c r="V167" s="230">
        <f>U167*H167</f>
        <v>0.15516442</v>
      </c>
      <c r="W167" s="230">
        <v>0</v>
      </c>
      <c r="X167" s="231">
        <f>W167*H167</f>
        <v>0</v>
      </c>
      <c r="Y167" s="39"/>
      <c r="Z167" s="39"/>
      <c r="AA167" s="39"/>
      <c r="AB167" s="39"/>
      <c r="AC167" s="39"/>
      <c r="AD167" s="39"/>
      <c r="AE167" s="39"/>
      <c r="AR167" s="232" t="s">
        <v>174</v>
      </c>
      <c r="AT167" s="232" t="s">
        <v>169</v>
      </c>
      <c r="AU167" s="232" t="s">
        <v>88</v>
      </c>
      <c r="AY167" s="18" t="s">
        <v>167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8" t="s">
        <v>82</v>
      </c>
      <c r="BK167" s="233">
        <f>ROUND(P167*H167,2)</f>
        <v>0</v>
      </c>
      <c r="BL167" s="18" t="s">
        <v>174</v>
      </c>
      <c r="BM167" s="232" t="s">
        <v>1066</v>
      </c>
    </row>
    <row r="168" s="13" customFormat="1">
      <c r="A168" s="13"/>
      <c r="B168" s="239"/>
      <c r="C168" s="240"/>
      <c r="D168" s="241" t="s">
        <v>178</v>
      </c>
      <c r="E168" s="242" t="s">
        <v>20</v>
      </c>
      <c r="F168" s="243" t="s">
        <v>1067</v>
      </c>
      <c r="G168" s="240"/>
      <c r="H168" s="244">
        <v>0.14599999999999999</v>
      </c>
      <c r="I168" s="245"/>
      <c r="J168" s="245"/>
      <c r="K168" s="240"/>
      <c r="L168" s="240"/>
      <c r="M168" s="246"/>
      <c r="N168" s="247"/>
      <c r="O168" s="248"/>
      <c r="P168" s="248"/>
      <c r="Q168" s="248"/>
      <c r="R168" s="248"/>
      <c r="S168" s="248"/>
      <c r="T168" s="248"/>
      <c r="U168" s="248"/>
      <c r="V168" s="248"/>
      <c r="W168" s="248"/>
      <c r="X168" s="249"/>
      <c r="Y168" s="13"/>
      <c r="Z168" s="13"/>
      <c r="AA168" s="13"/>
      <c r="AB168" s="13"/>
      <c r="AC168" s="13"/>
      <c r="AD168" s="13"/>
      <c r="AE168" s="13"/>
      <c r="AT168" s="250" t="s">
        <v>178</v>
      </c>
      <c r="AU168" s="250" t="s">
        <v>88</v>
      </c>
      <c r="AV168" s="13" t="s">
        <v>88</v>
      </c>
      <c r="AW168" s="13" t="s">
        <v>5</v>
      </c>
      <c r="AX168" s="13" t="s">
        <v>82</v>
      </c>
      <c r="AY168" s="250" t="s">
        <v>167</v>
      </c>
    </row>
    <row r="169" s="12" customFormat="1" ht="22.8" customHeight="1">
      <c r="A169" s="12"/>
      <c r="B169" s="203"/>
      <c r="C169" s="204"/>
      <c r="D169" s="205" t="s">
        <v>74</v>
      </c>
      <c r="E169" s="218" t="s">
        <v>220</v>
      </c>
      <c r="F169" s="218" t="s">
        <v>446</v>
      </c>
      <c r="G169" s="204"/>
      <c r="H169" s="204"/>
      <c r="I169" s="207"/>
      <c r="J169" s="207"/>
      <c r="K169" s="219">
        <f>BK169</f>
        <v>0</v>
      </c>
      <c r="L169" s="204"/>
      <c r="M169" s="209"/>
      <c r="N169" s="210"/>
      <c r="O169" s="211"/>
      <c r="P169" s="211"/>
      <c r="Q169" s="212">
        <f>SUM(Q170:Q222)</f>
        <v>0</v>
      </c>
      <c r="R169" s="212">
        <f>SUM(R170:R222)</f>
        <v>0</v>
      </c>
      <c r="S169" s="211"/>
      <c r="T169" s="213">
        <f>SUM(T170:T222)</f>
        <v>0</v>
      </c>
      <c r="U169" s="211"/>
      <c r="V169" s="213">
        <f>SUM(V170:V222)</f>
        <v>77.493809499999983</v>
      </c>
      <c r="W169" s="211"/>
      <c r="X169" s="214">
        <f>SUM(X170:X222)</f>
        <v>0</v>
      </c>
      <c r="Y169" s="12"/>
      <c r="Z169" s="12"/>
      <c r="AA169" s="12"/>
      <c r="AB169" s="12"/>
      <c r="AC169" s="12"/>
      <c r="AD169" s="12"/>
      <c r="AE169" s="12"/>
      <c r="AR169" s="215" t="s">
        <v>82</v>
      </c>
      <c r="AT169" s="216" t="s">
        <v>74</v>
      </c>
      <c r="AU169" s="216" t="s">
        <v>82</v>
      </c>
      <c r="AY169" s="215" t="s">
        <v>167</v>
      </c>
      <c r="BK169" s="217">
        <f>SUM(BK170:BK222)</f>
        <v>0</v>
      </c>
    </row>
    <row r="170" s="2" customFormat="1" ht="24.15" customHeight="1">
      <c r="A170" s="39"/>
      <c r="B170" s="40"/>
      <c r="C170" s="220" t="s">
        <v>354</v>
      </c>
      <c r="D170" s="220" t="s">
        <v>169</v>
      </c>
      <c r="E170" s="221" t="s">
        <v>1068</v>
      </c>
      <c r="F170" s="222" t="s">
        <v>1069</v>
      </c>
      <c r="G170" s="223" t="s">
        <v>172</v>
      </c>
      <c r="H170" s="224">
        <v>137</v>
      </c>
      <c r="I170" s="225"/>
      <c r="J170" s="225"/>
      <c r="K170" s="226">
        <f>ROUND(P170*H170,2)</f>
        <v>0</v>
      </c>
      <c r="L170" s="222" t="s">
        <v>20</v>
      </c>
      <c r="M170" s="45"/>
      <c r="N170" s="227" t="s">
        <v>20</v>
      </c>
      <c r="O170" s="228" t="s">
        <v>44</v>
      </c>
      <c r="P170" s="229">
        <f>I170+J170</f>
        <v>0</v>
      </c>
      <c r="Q170" s="229">
        <f>ROUND(I170*H170,2)</f>
        <v>0</v>
      </c>
      <c r="R170" s="229">
        <f>ROUND(J170*H170,2)</f>
        <v>0</v>
      </c>
      <c r="S170" s="85"/>
      <c r="T170" s="230">
        <f>S170*H170</f>
        <v>0</v>
      </c>
      <c r="U170" s="230">
        <v>0.0022599999999999999</v>
      </c>
      <c r="V170" s="230">
        <f>U170*H170</f>
        <v>0.30962000000000001</v>
      </c>
      <c r="W170" s="230">
        <v>0</v>
      </c>
      <c r="X170" s="231">
        <f>W170*H170</f>
        <v>0</v>
      </c>
      <c r="Y170" s="39"/>
      <c r="Z170" s="39"/>
      <c r="AA170" s="39"/>
      <c r="AB170" s="39"/>
      <c r="AC170" s="39"/>
      <c r="AD170" s="39"/>
      <c r="AE170" s="39"/>
      <c r="AR170" s="232" t="s">
        <v>174</v>
      </c>
      <c r="AT170" s="232" t="s">
        <v>169</v>
      </c>
      <c r="AU170" s="232" t="s">
        <v>88</v>
      </c>
      <c r="AY170" s="18" t="s">
        <v>167</v>
      </c>
      <c r="BE170" s="233">
        <f>IF(O170="základní",K170,0)</f>
        <v>0</v>
      </c>
      <c r="BF170" s="233">
        <f>IF(O170="snížená",K170,0)</f>
        <v>0</v>
      </c>
      <c r="BG170" s="233">
        <f>IF(O170="zákl. přenesená",K170,0)</f>
        <v>0</v>
      </c>
      <c r="BH170" s="233">
        <f>IF(O170="sníž. přenesená",K170,0)</f>
        <v>0</v>
      </c>
      <c r="BI170" s="233">
        <f>IF(O170="nulová",K170,0)</f>
        <v>0</v>
      </c>
      <c r="BJ170" s="18" t="s">
        <v>82</v>
      </c>
      <c r="BK170" s="233">
        <f>ROUND(P170*H170,2)</f>
        <v>0</v>
      </c>
      <c r="BL170" s="18" t="s">
        <v>174</v>
      </c>
      <c r="BM170" s="232" t="s">
        <v>1070</v>
      </c>
    </row>
    <row r="171" s="2" customFormat="1" ht="16.5" customHeight="1">
      <c r="A171" s="39"/>
      <c r="B171" s="40"/>
      <c r="C171" s="272" t="s">
        <v>362</v>
      </c>
      <c r="D171" s="272" t="s">
        <v>269</v>
      </c>
      <c r="E171" s="273" t="s">
        <v>1071</v>
      </c>
      <c r="F171" s="274" t="s">
        <v>1072</v>
      </c>
      <c r="G171" s="275" t="s">
        <v>365</v>
      </c>
      <c r="H171" s="276">
        <v>58</v>
      </c>
      <c r="I171" s="277"/>
      <c r="J171" s="278"/>
      <c r="K171" s="279">
        <f>ROUND(P171*H171,2)</f>
        <v>0</v>
      </c>
      <c r="L171" s="274" t="s">
        <v>20</v>
      </c>
      <c r="M171" s="280"/>
      <c r="N171" s="281" t="s">
        <v>20</v>
      </c>
      <c r="O171" s="228" t="s">
        <v>44</v>
      </c>
      <c r="P171" s="229">
        <f>I171+J171</f>
        <v>0</v>
      </c>
      <c r="Q171" s="229">
        <f>ROUND(I171*H171,2)</f>
        <v>0</v>
      </c>
      <c r="R171" s="229">
        <f>ROUND(J171*H171,2)</f>
        <v>0</v>
      </c>
      <c r="S171" s="85"/>
      <c r="T171" s="230">
        <f>S171*H171</f>
        <v>0</v>
      </c>
      <c r="U171" s="230">
        <v>0.46999999999999997</v>
      </c>
      <c r="V171" s="230">
        <f>U171*H171</f>
        <v>27.259999999999998</v>
      </c>
      <c r="W171" s="230">
        <v>0</v>
      </c>
      <c r="X171" s="231">
        <f>W171*H171</f>
        <v>0</v>
      </c>
      <c r="Y171" s="39"/>
      <c r="Z171" s="39"/>
      <c r="AA171" s="39"/>
      <c r="AB171" s="39"/>
      <c r="AC171" s="39"/>
      <c r="AD171" s="39"/>
      <c r="AE171" s="39"/>
      <c r="AR171" s="232" t="s">
        <v>220</v>
      </c>
      <c r="AT171" s="232" t="s">
        <v>269</v>
      </c>
      <c r="AU171" s="232" t="s">
        <v>88</v>
      </c>
      <c r="AY171" s="18" t="s">
        <v>167</v>
      </c>
      <c r="BE171" s="233">
        <f>IF(O171="základní",K171,0)</f>
        <v>0</v>
      </c>
      <c r="BF171" s="233">
        <f>IF(O171="snížená",K171,0)</f>
        <v>0</v>
      </c>
      <c r="BG171" s="233">
        <f>IF(O171="zákl. přenesená",K171,0)</f>
        <v>0</v>
      </c>
      <c r="BH171" s="233">
        <f>IF(O171="sníž. přenesená",K171,0)</f>
        <v>0</v>
      </c>
      <c r="BI171" s="233">
        <f>IF(O171="nulová",K171,0)</f>
        <v>0</v>
      </c>
      <c r="BJ171" s="18" t="s">
        <v>82</v>
      </c>
      <c r="BK171" s="233">
        <f>ROUND(P171*H171,2)</f>
        <v>0</v>
      </c>
      <c r="BL171" s="18" t="s">
        <v>174</v>
      </c>
      <c r="BM171" s="232" t="s">
        <v>1073</v>
      </c>
    </row>
    <row r="172" s="2" customFormat="1" ht="16.5" customHeight="1">
      <c r="A172" s="39"/>
      <c r="B172" s="40"/>
      <c r="C172" s="220" t="s">
        <v>370</v>
      </c>
      <c r="D172" s="220" t="s">
        <v>169</v>
      </c>
      <c r="E172" s="221" t="s">
        <v>924</v>
      </c>
      <c r="F172" s="222" t="s">
        <v>925</v>
      </c>
      <c r="G172" s="223" t="s">
        <v>172</v>
      </c>
      <c r="H172" s="224">
        <v>27</v>
      </c>
      <c r="I172" s="225"/>
      <c r="J172" s="225"/>
      <c r="K172" s="226">
        <f>ROUND(P172*H172,2)</f>
        <v>0</v>
      </c>
      <c r="L172" s="222" t="s">
        <v>20</v>
      </c>
      <c r="M172" s="45"/>
      <c r="N172" s="227" t="s">
        <v>20</v>
      </c>
      <c r="O172" s="228" t="s">
        <v>44</v>
      </c>
      <c r="P172" s="229">
        <f>I172+J172</f>
        <v>0</v>
      </c>
      <c r="Q172" s="229">
        <f>ROUND(I172*H172,2)</f>
        <v>0</v>
      </c>
      <c r="R172" s="229">
        <f>ROUND(J172*H172,2)</f>
        <v>0</v>
      </c>
      <c r="S172" s="85"/>
      <c r="T172" s="230">
        <f>S172*H172</f>
        <v>0</v>
      </c>
      <c r="U172" s="230">
        <v>1.0000000000000001E-05</v>
      </c>
      <c r="V172" s="230">
        <f>U172*H172</f>
        <v>0.00027</v>
      </c>
      <c r="W172" s="230">
        <v>0</v>
      </c>
      <c r="X172" s="231">
        <f>W172*H172</f>
        <v>0</v>
      </c>
      <c r="Y172" s="39"/>
      <c r="Z172" s="39"/>
      <c r="AA172" s="39"/>
      <c r="AB172" s="39"/>
      <c r="AC172" s="39"/>
      <c r="AD172" s="39"/>
      <c r="AE172" s="39"/>
      <c r="AR172" s="232" t="s">
        <v>174</v>
      </c>
      <c r="AT172" s="232" t="s">
        <v>169</v>
      </c>
      <c r="AU172" s="232" t="s">
        <v>88</v>
      </c>
      <c r="AY172" s="18" t="s">
        <v>167</v>
      </c>
      <c r="BE172" s="233">
        <f>IF(O172="základní",K172,0)</f>
        <v>0</v>
      </c>
      <c r="BF172" s="233">
        <f>IF(O172="snížená",K172,0)</f>
        <v>0</v>
      </c>
      <c r="BG172" s="233">
        <f>IF(O172="zákl. přenesená",K172,0)</f>
        <v>0</v>
      </c>
      <c r="BH172" s="233">
        <f>IF(O172="sníž. přenesená",K172,0)</f>
        <v>0</v>
      </c>
      <c r="BI172" s="233">
        <f>IF(O172="nulová",K172,0)</f>
        <v>0</v>
      </c>
      <c r="BJ172" s="18" t="s">
        <v>82</v>
      </c>
      <c r="BK172" s="233">
        <f>ROUND(P172*H172,2)</f>
        <v>0</v>
      </c>
      <c r="BL172" s="18" t="s">
        <v>174</v>
      </c>
      <c r="BM172" s="232" t="s">
        <v>1074</v>
      </c>
    </row>
    <row r="173" s="2" customFormat="1" ht="16.5" customHeight="1">
      <c r="A173" s="39"/>
      <c r="B173" s="40"/>
      <c r="C173" s="272" t="s">
        <v>375</v>
      </c>
      <c r="D173" s="272" t="s">
        <v>269</v>
      </c>
      <c r="E173" s="273" t="s">
        <v>927</v>
      </c>
      <c r="F173" s="274" t="s">
        <v>928</v>
      </c>
      <c r="G173" s="275" t="s">
        <v>365</v>
      </c>
      <c r="H173" s="276">
        <v>1</v>
      </c>
      <c r="I173" s="277"/>
      <c r="J173" s="278"/>
      <c r="K173" s="279">
        <f>ROUND(P173*H173,2)</f>
        <v>0</v>
      </c>
      <c r="L173" s="274" t="s">
        <v>20</v>
      </c>
      <c r="M173" s="280"/>
      <c r="N173" s="281" t="s">
        <v>20</v>
      </c>
      <c r="O173" s="228" t="s">
        <v>44</v>
      </c>
      <c r="P173" s="229">
        <f>I173+J173</f>
        <v>0</v>
      </c>
      <c r="Q173" s="229">
        <f>ROUND(I173*H173,2)</f>
        <v>0</v>
      </c>
      <c r="R173" s="229">
        <f>ROUND(J173*H173,2)</f>
        <v>0</v>
      </c>
      <c r="S173" s="85"/>
      <c r="T173" s="230">
        <f>S173*H173</f>
        <v>0</v>
      </c>
      <c r="U173" s="230">
        <v>0.0044999999999999997</v>
      </c>
      <c r="V173" s="230">
        <f>U173*H173</f>
        <v>0.0044999999999999997</v>
      </c>
      <c r="W173" s="230">
        <v>0</v>
      </c>
      <c r="X173" s="231">
        <f>W173*H173</f>
        <v>0</v>
      </c>
      <c r="Y173" s="39"/>
      <c r="Z173" s="39"/>
      <c r="AA173" s="39"/>
      <c r="AB173" s="39"/>
      <c r="AC173" s="39"/>
      <c r="AD173" s="39"/>
      <c r="AE173" s="39"/>
      <c r="AR173" s="232" t="s">
        <v>220</v>
      </c>
      <c r="AT173" s="232" t="s">
        <v>269</v>
      </c>
      <c r="AU173" s="232" t="s">
        <v>88</v>
      </c>
      <c r="AY173" s="18" t="s">
        <v>167</v>
      </c>
      <c r="BE173" s="233">
        <f>IF(O173="základní",K173,0)</f>
        <v>0</v>
      </c>
      <c r="BF173" s="233">
        <f>IF(O173="snížená",K173,0)</f>
        <v>0</v>
      </c>
      <c r="BG173" s="233">
        <f>IF(O173="zákl. přenesená",K173,0)</f>
        <v>0</v>
      </c>
      <c r="BH173" s="233">
        <f>IF(O173="sníž. přenesená",K173,0)</f>
        <v>0</v>
      </c>
      <c r="BI173" s="233">
        <f>IF(O173="nulová",K173,0)</f>
        <v>0</v>
      </c>
      <c r="BJ173" s="18" t="s">
        <v>82</v>
      </c>
      <c r="BK173" s="233">
        <f>ROUND(P173*H173,2)</f>
        <v>0</v>
      </c>
      <c r="BL173" s="18" t="s">
        <v>174</v>
      </c>
      <c r="BM173" s="232" t="s">
        <v>1075</v>
      </c>
    </row>
    <row r="174" s="2" customFormat="1" ht="16.5" customHeight="1">
      <c r="A174" s="39"/>
      <c r="B174" s="40"/>
      <c r="C174" s="272" t="s">
        <v>384</v>
      </c>
      <c r="D174" s="272" t="s">
        <v>269</v>
      </c>
      <c r="E174" s="273" t="s">
        <v>930</v>
      </c>
      <c r="F174" s="274" t="s">
        <v>931</v>
      </c>
      <c r="G174" s="275" t="s">
        <v>365</v>
      </c>
      <c r="H174" s="276">
        <v>2</v>
      </c>
      <c r="I174" s="277"/>
      <c r="J174" s="278"/>
      <c r="K174" s="279">
        <f>ROUND(P174*H174,2)</f>
        <v>0</v>
      </c>
      <c r="L174" s="274" t="s">
        <v>20</v>
      </c>
      <c r="M174" s="280"/>
      <c r="N174" s="281" t="s">
        <v>20</v>
      </c>
      <c r="O174" s="228" t="s">
        <v>44</v>
      </c>
      <c r="P174" s="229">
        <f>I174+J174</f>
        <v>0</v>
      </c>
      <c r="Q174" s="229">
        <f>ROUND(I174*H174,2)</f>
        <v>0</v>
      </c>
      <c r="R174" s="229">
        <f>ROUND(J174*H174,2)</f>
        <v>0</v>
      </c>
      <c r="S174" s="85"/>
      <c r="T174" s="230">
        <f>S174*H174</f>
        <v>0</v>
      </c>
      <c r="U174" s="230">
        <v>0.012109999999999999</v>
      </c>
      <c r="V174" s="230">
        <f>U174*H174</f>
        <v>0.024219999999999998</v>
      </c>
      <c r="W174" s="230">
        <v>0</v>
      </c>
      <c r="X174" s="231">
        <f>W174*H174</f>
        <v>0</v>
      </c>
      <c r="Y174" s="39"/>
      <c r="Z174" s="39"/>
      <c r="AA174" s="39"/>
      <c r="AB174" s="39"/>
      <c r="AC174" s="39"/>
      <c r="AD174" s="39"/>
      <c r="AE174" s="39"/>
      <c r="AR174" s="232" t="s">
        <v>220</v>
      </c>
      <c r="AT174" s="232" t="s">
        <v>269</v>
      </c>
      <c r="AU174" s="232" t="s">
        <v>88</v>
      </c>
      <c r="AY174" s="18" t="s">
        <v>167</v>
      </c>
      <c r="BE174" s="233">
        <f>IF(O174="základní",K174,0)</f>
        <v>0</v>
      </c>
      <c r="BF174" s="233">
        <f>IF(O174="snížená",K174,0)</f>
        <v>0</v>
      </c>
      <c r="BG174" s="233">
        <f>IF(O174="zákl. přenesená",K174,0)</f>
        <v>0</v>
      </c>
      <c r="BH174" s="233">
        <f>IF(O174="sníž. přenesená",K174,0)</f>
        <v>0</v>
      </c>
      <c r="BI174" s="233">
        <f>IF(O174="nulová",K174,0)</f>
        <v>0</v>
      </c>
      <c r="BJ174" s="18" t="s">
        <v>82</v>
      </c>
      <c r="BK174" s="233">
        <f>ROUND(P174*H174,2)</f>
        <v>0</v>
      </c>
      <c r="BL174" s="18" t="s">
        <v>174</v>
      </c>
      <c r="BM174" s="232" t="s">
        <v>1076</v>
      </c>
    </row>
    <row r="175" s="2" customFormat="1" ht="16.5" customHeight="1">
      <c r="A175" s="39"/>
      <c r="B175" s="40"/>
      <c r="C175" s="272" t="s">
        <v>392</v>
      </c>
      <c r="D175" s="272" t="s">
        <v>269</v>
      </c>
      <c r="E175" s="273" t="s">
        <v>933</v>
      </c>
      <c r="F175" s="274" t="s">
        <v>934</v>
      </c>
      <c r="G175" s="275" t="s">
        <v>365</v>
      </c>
      <c r="H175" s="276">
        <v>4</v>
      </c>
      <c r="I175" s="277"/>
      <c r="J175" s="278"/>
      <c r="K175" s="279">
        <f>ROUND(P175*H175,2)</f>
        <v>0</v>
      </c>
      <c r="L175" s="274" t="s">
        <v>20</v>
      </c>
      <c r="M175" s="280"/>
      <c r="N175" s="281" t="s">
        <v>20</v>
      </c>
      <c r="O175" s="228" t="s">
        <v>44</v>
      </c>
      <c r="P175" s="229">
        <f>I175+J175</f>
        <v>0</v>
      </c>
      <c r="Q175" s="229">
        <f>ROUND(I175*H175,2)</f>
        <v>0</v>
      </c>
      <c r="R175" s="229">
        <f>ROUND(J175*H175,2)</f>
        <v>0</v>
      </c>
      <c r="S175" s="85"/>
      <c r="T175" s="230">
        <f>S175*H175</f>
        <v>0</v>
      </c>
      <c r="U175" s="230">
        <v>0.023539999999999998</v>
      </c>
      <c r="V175" s="230">
        <f>U175*H175</f>
        <v>0.094159999999999994</v>
      </c>
      <c r="W175" s="230">
        <v>0</v>
      </c>
      <c r="X175" s="231">
        <f>W175*H175</f>
        <v>0</v>
      </c>
      <c r="Y175" s="39"/>
      <c r="Z175" s="39"/>
      <c r="AA175" s="39"/>
      <c r="AB175" s="39"/>
      <c r="AC175" s="39"/>
      <c r="AD175" s="39"/>
      <c r="AE175" s="39"/>
      <c r="AR175" s="232" t="s">
        <v>220</v>
      </c>
      <c r="AT175" s="232" t="s">
        <v>269</v>
      </c>
      <c r="AU175" s="232" t="s">
        <v>88</v>
      </c>
      <c r="AY175" s="18" t="s">
        <v>167</v>
      </c>
      <c r="BE175" s="233">
        <f>IF(O175="základní",K175,0)</f>
        <v>0</v>
      </c>
      <c r="BF175" s="233">
        <f>IF(O175="snížená",K175,0)</f>
        <v>0</v>
      </c>
      <c r="BG175" s="233">
        <f>IF(O175="zákl. přenesená",K175,0)</f>
        <v>0</v>
      </c>
      <c r="BH175" s="233">
        <f>IF(O175="sníž. přenesená",K175,0)</f>
        <v>0</v>
      </c>
      <c r="BI175" s="233">
        <f>IF(O175="nulová",K175,0)</f>
        <v>0</v>
      </c>
      <c r="BJ175" s="18" t="s">
        <v>82</v>
      </c>
      <c r="BK175" s="233">
        <f>ROUND(P175*H175,2)</f>
        <v>0</v>
      </c>
      <c r="BL175" s="18" t="s">
        <v>174</v>
      </c>
      <c r="BM175" s="232" t="s">
        <v>1077</v>
      </c>
    </row>
    <row r="176" s="2" customFormat="1" ht="16.5" customHeight="1">
      <c r="A176" s="39"/>
      <c r="B176" s="40"/>
      <c r="C176" s="220" t="s">
        <v>398</v>
      </c>
      <c r="D176" s="220" t="s">
        <v>169</v>
      </c>
      <c r="E176" s="221" t="s">
        <v>1078</v>
      </c>
      <c r="F176" s="222" t="s">
        <v>1079</v>
      </c>
      <c r="G176" s="223" t="s">
        <v>172</v>
      </c>
      <c r="H176" s="224">
        <v>7</v>
      </c>
      <c r="I176" s="225"/>
      <c r="J176" s="225"/>
      <c r="K176" s="226">
        <f>ROUND(P176*H176,2)</f>
        <v>0</v>
      </c>
      <c r="L176" s="222" t="s">
        <v>20</v>
      </c>
      <c r="M176" s="45"/>
      <c r="N176" s="227" t="s">
        <v>20</v>
      </c>
      <c r="O176" s="228" t="s">
        <v>44</v>
      </c>
      <c r="P176" s="229">
        <f>I176+J176</f>
        <v>0</v>
      </c>
      <c r="Q176" s="229">
        <f>ROUND(I176*H176,2)</f>
        <v>0</v>
      </c>
      <c r="R176" s="229">
        <f>ROUND(J176*H176,2)</f>
        <v>0</v>
      </c>
      <c r="S176" s="85"/>
      <c r="T176" s="230">
        <f>S176*H176</f>
        <v>0</v>
      </c>
      <c r="U176" s="230">
        <v>1.0000000000000001E-05</v>
      </c>
      <c r="V176" s="230">
        <f>U176*H176</f>
        <v>7.0000000000000007E-05</v>
      </c>
      <c r="W176" s="230">
        <v>0</v>
      </c>
      <c r="X176" s="231">
        <f>W176*H176</f>
        <v>0</v>
      </c>
      <c r="Y176" s="39"/>
      <c r="Z176" s="39"/>
      <c r="AA176" s="39"/>
      <c r="AB176" s="39"/>
      <c r="AC176" s="39"/>
      <c r="AD176" s="39"/>
      <c r="AE176" s="39"/>
      <c r="AR176" s="232" t="s">
        <v>174</v>
      </c>
      <c r="AT176" s="232" t="s">
        <v>169</v>
      </c>
      <c r="AU176" s="232" t="s">
        <v>88</v>
      </c>
      <c r="AY176" s="18" t="s">
        <v>167</v>
      </c>
      <c r="BE176" s="233">
        <f>IF(O176="základní",K176,0)</f>
        <v>0</v>
      </c>
      <c r="BF176" s="233">
        <f>IF(O176="snížená",K176,0)</f>
        <v>0</v>
      </c>
      <c r="BG176" s="233">
        <f>IF(O176="zákl. přenesená",K176,0)</f>
        <v>0</v>
      </c>
      <c r="BH176" s="233">
        <f>IF(O176="sníž. přenesená",K176,0)</f>
        <v>0</v>
      </c>
      <c r="BI176" s="233">
        <f>IF(O176="nulová",K176,0)</f>
        <v>0</v>
      </c>
      <c r="BJ176" s="18" t="s">
        <v>82</v>
      </c>
      <c r="BK176" s="233">
        <f>ROUND(P176*H176,2)</f>
        <v>0</v>
      </c>
      <c r="BL176" s="18" t="s">
        <v>174</v>
      </c>
      <c r="BM176" s="232" t="s">
        <v>1080</v>
      </c>
    </row>
    <row r="177" s="2" customFormat="1" ht="16.5" customHeight="1">
      <c r="A177" s="39"/>
      <c r="B177" s="40"/>
      <c r="C177" s="272" t="s">
        <v>405</v>
      </c>
      <c r="D177" s="272" t="s">
        <v>269</v>
      </c>
      <c r="E177" s="273" t="s">
        <v>1081</v>
      </c>
      <c r="F177" s="274" t="s">
        <v>1082</v>
      </c>
      <c r="G177" s="275" t="s">
        <v>365</v>
      </c>
      <c r="H177" s="276">
        <v>2</v>
      </c>
      <c r="I177" s="277"/>
      <c r="J177" s="278"/>
      <c r="K177" s="279">
        <f>ROUND(P177*H177,2)</f>
        <v>0</v>
      </c>
      <c r="L177" s="274" t="s">
        <v>20</v>
      </c>
      <c r="M177" s="280"/>
      <c r="N177" s="281" t="s">
        <v>20</v>
      </c>
      <c r="O177" s="228" t="s">
        <v>44</v>
      </c>
      <c r="P177" s="229">
        <f>I177+J177</f>
        <v>0</v>
      </c>
      <c r="Q177" s="229">
        <f>ROUND(I177*H177,2)</f>
        <v>0</v>
      </c>
      <c r="R177" s="229">
        <f>ROUND(J177*H177,2)</f>
        <v>0</v>
      </c>
      <c r="S177" s="85"/>
      <c r="T177" s="230">
        <f>S177*H177</f>
        <v>0</v>
      </c>
      <c r="U177" s="230">
        <v>0.0057000000000000002</v>
      </c>
      <c r="V177" s="230">
        <f>U177*H177</f>
        <v>0.0114</v>
      </c>
      <c r="W177" s="230">
        <v>0</v>
      </c>
      <c r="X177" s="231">
        <f>W177*H177</f>
        <v>0</v>
      </c>
      <c r="Y177" s="39"/>
      <c r="Z177" s="39"/>
      <c r="AA177" s="39"/>
      <c r="AB177" s="39"/>
      <c r="AC177" s="39"/>
      <c r="AD177" s="39"/>
      <c r="AE177" s="39"/>
      <c r="AR177" s="232" t="s">
        <v>220</v>
      </c>
      <c r="AT177" s="232" t="s">
        <v>269</v>
      </c>
      <c r="AU177" s="232" t="s">
        <v>88</v>
      </c>
      <c r="AY177" s="18" t="s">
        <v>167</v>
      </c>
      <c r="BE177" s="233">
        <f>IF(O177="základní",K177,0)</f>
        <v>0</v>
      </c>
      <c r="BF177" s="233">
        <f>IF(O177="snížená",K177,0)</f>
        <v>0</v>
      </c>
      <c r="BG177" s="233">
        <f>IF(O177="zákl. přenesená",K177,0)</f>
        <v>0</v>
      </c>
      <c r="BH177" s="233">
        <f>IF(O177="sníž. přenesená",K177,0)</f>
        <v>0</v>
      </c>
      <c r="BI177" s="233">
        <f>IF(O177="nulová",K177,0)</f>
        <v>0</v>
      </c>
      <c r="BJ177" s="18" t="s">
        <v>82</v>
      </c>
      <c r="BK177" s="233">
        <f>ROUND(P177*H177,2)</f>
        <v>0</v>
      </c>
      <c r="BL177" s="18" t="s">
        <v>174</v>
      </c>
      <c r="BM177" s="232" t="s">
        <v>1083</v>
      </c>
    </row>
    <row r="178" s="2" customFormat="1" ht="16.5" customHeight="1">
      <c r="A178" s="39"/>
      <c r="B178" s="40"/>
      <c r="C178" s="272" t="s">
        <v>412</v>
      </c>
      <c r="D178" s="272" t="s">
        <v>269</v>
      </c>
      <c r="E178" s="273" t="s">
        <v>1084</v>
      </c>
      <c r="F178" s="274" t="s">
        <v>1085</v>
      </c>
      <c r="G178" s="275" t="s">
        <v>365</v>
      </c>
      <c r="H178" s="276">
        <v>2</v>
      </c>
      <c r="I178" s="277"/>
      <c r="J178" s="278"/>
      <c r="K178" s="279">
        <f>ROUND(P178*H178,2)</f>
        <v>0</v>
      </c>
      <c r="L178" s="274" t="s">
        <v>20</v>
      </c>
      <c r="M178" s="280"/>
      <c r="N178" s="281" t="s">
        <v>20</v>
      </c>
      <c r="O178" s="228" t="s">
        <v>44</v>
      </c>
      <c r="P178" s="229">
        <f>I178+J178</f>
        <v>0</v>
      </c>
      <c r="Q178" s="229">
        <f>ROUND(I178*H178,2)</f>
        <v>0</v>
      </c>
      <c r="R178" s="229">
        <f>ROUND(J178*H178,2)</f>
        <v>0</v>
      </c>
      <c r="S178" s="85"/>
      <c r="T178" s="230">
        <f>S178*H178</f>
        <v>0</v>
      </c>
      <c r="U178" s="230">
        <v>0.010800000000000001</v>
      </c>
      <c r="V178" s="230">
        <f>U178*H178</f>
        <v>0.021600000000000001</v>
      </c>
      <c r="W178" s="230">
        <v>0</v>
      </c>
      <c r="X178" s="231">
        <f>W178*H178</f>
        <v>0</v>
      </c>
      <c r="Y178" s="39"/>
      <c r="Z178" s="39"/>
      <c r="AA178" s="39"/>
      <c r="AB178" s="39"/>
      <c r="AC178" s="39"/>
      <c r="AD178" s="39"/>
      <c r="AE178" s="39"/>
      <c r="AR178" s="232" t="s">
        <v>220</v>
      </c>
      <c r="AT178" s="232" t="s">
        <v>269</v>
      </c>
      <c r="AU178" s="232" t="s">
        <v>88</v>
      </c>
      <c r="AY178" s="18" t="s">
        <v>167</v>
      </c>
      <c r="BE178" s="233">
        <f>IF(O178="základní",K178,0)</f>
        <v>0</v>
      </c>
      <c r="BF178" s="233">
        <f>IF(O178="snížená",K178,0)</f>
        <v>0</v>
      </c>
      <c r="BG178" s="233">
        <f>IF(O178="zákl. přenesená",K178,0)</f>
        <v>0</v>
      </c>
      <c r="BH178" s="233">
        <f>IF(O178="sníž. přenesená",K178,0)</f>
        <v>0</v>
      </c>
      <c r="BI178" s="233">
        <f>IF(O178="nulová",K178,0)</f>
        <v>0</v>
      </c>
      <c r="BJ178" s="18" t="s">
        <v>82</v>
      </c>
      <c r="BK178" s="233">
        <f>ROUND(P178*H178,2)</f>
        <v>0</v>
      </c>
      <c r="BL178" s="18" t="s">
        <v>174</v>
      </c>
      <c r="BM178" s="232" t="s">
        <v>1086</v>
      </c>
    </row>
    <row r="179" s="2" customFormat="1" ht="16.5" customHeight="1">
      <c r="A179" s="39"/>
      <c r="B179" s="40"/>
      <c r="C179" s="220" t="s">
        <v>418</v>
      </c>
      <c r="D179" s="220" t="s">
        <v>169</v>
      </c>
      <c r="E179" s="221" t="s">
        <v>1087</v>
      </c>
      <c r="F179" s="222" t="s">
        <v>1088</v>
      </c>
      <c r="G179" s="223" t="s">
        <v>172</v>
      </c>
      <c r="H179" s="224">
        <v>35</v>
      </c>
      <c r="I179" s="225"/>
      <c r="J179" s="225"/>
      <c r="K179" s="226">
        <f>ROUND(P179*H179,2)</f>
        <v>0</v>
      </c>
      <c r="L179" s="222" t="s">
        <v>20</v>
      </c>
      <c r="M179" s="45"/>
      <c r="N179" s="227" t="s">
        <v>20</v>
      </c>
      <c r="O179" s="228" t="s">
        <v>44</v>
      </c>
      <c r="P179" s="229">
        <f>I179+J179</f>
        <v>0</v>
      </c>
      <c r="Q179" s="229">
        <f>ROUND(I179*H179,2)</f>
        <v>0</v>
      </c>
      <c r="R179" s="229">
        <f>ROUND(J179*H179,2)</f>
        <v>0</v>
      </c>
      <c r="S179" s="85"/>
      <c r="T179" s="230">
        <f>S179*H179</f>
        <v>0</v>
      </c>
      <c r="U179" s="230">
        <v>2.0000000000000002E-05</v>
      </c>
      <c r="V179" s="230">
        <f>U179*H179</f>
        <v>0.0007000000000000001</v>
      </c>
      <c r="W179" s="230">
        <v>0</v>
      </c>
      <c r="X179" s="231">
        <f>W179*H179</f>
        <v>0</v>
      </c>
      <c r="Y179" s="39"/>
      <c r="Z179" s="39"/>
      <c r="AA179" s="39"/>
      <c r="AB179" s="39"/>
      <c r="AC179" s="39"/>
      <c r="AD179" s="39"/>
      <c r="AE179" s="39"/>
      <c r="AR179" s="232" t="s">
        <v>174</v>
      </c>
      <c r="AT179" s="232" t="s">
        <v>169</v>
      </c>
      <c r="AU179" s="232" t="s">
        <v>88</v>
      </c>
      <c r="AY179" s="18" t="s">
        <v>167</v>
      </c>
      <c r="BE179" s="233">
        <f>IF(O179="základní",K179,0)</f>
        <v>0</v>
      </c>
      <c r="BF179" s="233">
        <f>IF(O179="snížená",K179,0)</f>
        <v>0</v>
      </c>
      <c r="BG179" s="233">
        <f>IF(O179="zákl. přenesená",K179,0)</f>
        <v>0</v>
      </c>
      <c r="BH179" s="233">
        <f>IF(O179="sníž. přenesená",K179,0)</f>
        <v>0</v>
      </c>
      <c r="BI179" s="233">
        <f>IF(O179="nulová",K179,0)</f>
        <v>0</v>
      </c>
      <c r="BJ179" s="18" t="s">
        <v>82</v>
      </c>
      <c r="BK179" s="233">
        <f>ROUND(P179*H179,2)</f>
        <v>0</v>
      </c>
      <c r="BL179" s="18" t="s">
        <v>174</v>
      </c>
      <c r="BM179" s="232" t="s">
        <v>1089</v>
      </c>
    </row>
    <row r="180" s="2" customFormat="1" ht="16.5" customHeight="1">
      <c r="A180" s="39"/>
      <c r="B180" s="40"/>
      <c r="C180" s="272" t="s">
        <v>425</v>
      </c>
      <c r="D180" s="272" t="s">
        <v>269</v>
      </c>
      <c r="E180" s="273" t="s">
        <v>1090</v>
      </c>
      <c r="F180" s="274" t="s">
        <v>1091</v>
      </c>
      <c r="G180" s="275" t="s">
        <v>172</v>
      </c>
      <c r="H180" s="276">
        <v>35.524999999999999</v>
      </c>
      <c r="I180" s="277"/>
      <c r="J180" s="278"/>
      <c r="K180" s="279">
        <f>ROUND(P180*H180,2)</f>
        <v>0</v>
      </c>
      <c r="L180" s="274" t="s">
        <v>20</v>
      </c>
      <c r="M180" s="280"/>
      <c r="N180" s="281" t="s">
        <v>20</v>
      </c>
      <c r="O180" s="228" t="s">
        <v>44</v>
      </c>
      <c r="P180" s="229">
        <f>I180+J180</f>
        <v>0</v>
      </c>
      <c r="Q180" s="229">
        <f>ROUND(I180*H180,2)</f>
        <v>0</v>
      </c>
      <c r="R180" s="229">
        <f>ROUND(J180*H180,2)</f>
        <v>0</v>
      </c>
      <c r="S180" s="85"/>
      <c r="T180" s="230">
        <f>S180*H180</f>
        <v>0</v>
      </c>
      <c r="U180" s="230">
        <v>0.0079000000000000008</v>
      </c>
      <c r="V180" s="230">
        <f>U180*H180</f>
        <v>0.28064749999999999</v>
      </c>
      <c r="W180" s="230">
        <v>0</v>
      </c>
      <c r="X180" s="231">
        <f>W180*H180</f>
        <v>0</v>
      </c>
      <c r="Y180" s="39"/>
      <c r="Z180" s="39"/>
      <c r="AA180" s="39"/>
      <c r="AB180" s="39"/>
      <c r="AC180" s="39"/>
      <c r="AD180" s="39"/>
      <c r="AE180" s="39"/>
      <c r="AR180" s="232" t="s">
        <v>220</v>
      </c>
      <c r="AT180" s="232" t="s">
        <v>269</v>
      </c>
      <c r="AU180" s="232" t="s">
        <v>88</v>
      </c>
      <c r="AY180" s="18" t="s">
        <v>167</v>
      </c>
      <c r="BE180" s="233">
        <f>IF(O180="základní",K180,0)</f>
        <v>0</v>
      </c>
      <c r="BF180" s="233">
        <f>IF(O180="snížená",K180,0)</f>
        <v>0</v>
      </c>
      <c r="BG180" s="233">
        <f>IF(O180="zákl. přenesená",K180,0)</f>
        <v>0</v>
      </c>
      <c r="BH180" s="233">
        <f>IF(O180="sníž. přenesená",K180,0)</f>
        <v>0</v>
      </c>
      <c r="BI180" s="233">
        <f>IF(O180="nulová",K180,0)</f>
        <v>0</v>
      </c>
      <c r="BJ180" s="18" t="s">
        <v>82</v>
      </c>
      <c r="BK180" s="233">
        <f>ROUND(P180*H180,2)</f>
        <v>0</v>
      </c>
      <c r="BL180" s="18" t="s">
        <v>174</v>
      </c>
      <c r="BM180" s="232" t="s">
        <v>1092</v>
      </c>
    </row>
    <row r="181" s="13" customFormat="1">
      <c r="A181" s="13"/>
      <c r="B181" s="239"/>
      <c r="C181" s="240"/>
      <c r="D181" s="241" t="s">
        <v>178</v>
      </c>
      <c r="E181" s="242" t="s">
        <v>20</v>
      </c>
      <c r="F181" s="243" t="s">
        <v>1093</v>
      </c>
      <c r="G181" s="240"/>
      <c r="H181" s="244">
        <v>35.524999999999999</v>
      </c>
      <c r="I181" s="245"/>
      <c r="J181" s="245"/>
      <c r="K181" s="240"/>
      <c r="L181" s="240"/>
      <c r="M181" s="246"/>
      <c r="N181" s="247"/>
      <c r="O181" s="248"/>
      <c r="P181" s="248"/>
      <c r="Q181" s="248"/>
      <c r="R181" s="248"/>
      <c r="S181" s="248"/>
      <c r="T181" s="248"/>
      <c r="U181" s="248"/>
      <c r="V181" s="248"/>
      <c r="W181" s="248"/>
      <c r="X181" s="249"/>
      <c r="Y181" s="13"/>
      <c r="Z181" s="13"/>
      <c r="AA181" s="13"/>
      <c r="AB181" s="13"/>
      <c r="AC181" s="13"/>
      <c r="AD181" s="13"/>
      <c r="AE181" s="13"/>
      <c r="AT181" s="250" t="s">
        <v>178</v>
      </c>
      <c r="AU181" s="250" t="s">
        <v>88</v>
      </c>
      <c r="AV181" s="13" t="s">
        <v>88</v>
      </c>
      <c r="AW181" s="13" t="s">
        <v>5</v>
      </c>
      <c r="AX181" s="13" t="s">
        <v>82</v>
      </c>
      <c r="AY181" s="250" t="s">
        <v>167</v>
      </c>
    </row>
    <row r="182" s="2" customFormat="1" ht="24.15" customHeight="1">
      <c r="A182" s="39"/>
      <c r="B182" s="40"/>
      <c r="C182" s="220" t="s">
        <v>431</v>
      </c>
      <c r="D182" s="220" t="s">
        <v>169</v>
      </c>
      <c r="E182" s="221" t="s">
        <v>1094</v>
      </c>
      <c r="F182" s="222" t="s">
        <v>1095</v>
      </c>
      <c r="G182" s="223" t="s">
        <v>365</v>
      </c>
      <c r="H182" s="224">
        <v>1</v>
      </c>
      <c r="I182" s="225"/>
      <c r="J182" s="225"/>
      <c r="K182" s="226">
        <f>ROUND(P182*H182,2)</f>
        <v>0</v>
      </c>
      <c r="L182" s="222" t="s">
        <v>20</v>
      </c>
      <c r="M182" s="45"/>
      <c r="N182" s="227" t="s">
        <v>20</v>
      </c>
      <c r="O182" s="228" t="s">
        <v>44</v>
      </c>
      <c r="P182" s="229">
        <f>I182+J182</f>
        <v>0</v>
      </c>
      <c r="Q182" s="229">
        <f>ROUND(I182*H182,2)</f>
        <v>0</v>
      </c>
      <c r="R182" s="229">
        <f>ROUND(J182*H182,2)</f>
        <v>0</v>
      </c>
      <c r="S182" s="85"/>
      <c r="T182" s="230">
        <f>S182*H182</f>
        <v>0</v>
      </c>
      <c r="U182" s="230">
        <v>1.0000000000000001E-05</v>
      </c>
      <c r="V182" s="230">
        <f>U182*H182</f>
        <v>1.0000000000000001E-05</v>
      </c>
      <c r="W182" s="230">
        <v>0</v>
      </c>
      <c r="X182" s="231">
        <f>W182*H182</f>
        <v>0</v>
      </c>
      <c r="Y182" s="39"/>
      <c r="Z182" s="39"/>
      <c r="AA182" s="39"/>
      <c r="AB182" s="39"/>
      <c r="AC182" s="39"/>
      <c r="AD182" s="39"/>
      <c r="AE182" s="39"/>
      <c r="AR182" s="232" t="s">
        <v>174</v>
      </c>
      <c r="AT182" s="232" t="s">
        <v>169</v>
      </c>
      <c r="AU182" s="232" t="s">
        <v>88</v>
      </c>
      <c r="AY182" s="18" t="s">
        <v>167</v>
      </c>
      <c r="BE182" s="233">
        <f>IF(O182="základní",K182,0)</f>
        <v>0</v>
      </c>
      <c r="BF182" s="233">
        <f>IF(O182="snížená",K182,0)</f>
        <v>0</v>
      </c>
      <c r="BG182" s="233">
        <f>IF(O182="zákl. přenesená",K182,0)</f>
        <v>0</v>
      </c>
      <c r="BH182" s="233">
        <f>IF(O182="sníž. přenesená",K182,0)</f>
        <v>0</v>
      </c>
      <c r="BI182" s="233">
        <f>IF(O182="nulová",K182,0)</f>
        <v>0</v>
      </c>
      <c r="BJ182" s="18" t="s">
        <v>82</v>
      </c>
      <c r="BK182" s="233">
        <f>ROUND(P182*H182,2)</f>
        <v>0</v>
      </c>
      <c r="BL182" s="18" t="s">
        <v>174</v>
      </c>
      <c r="BM182" s="232" t="s">
        <v>1096</v>
      </c>
    </row>
    <row r="183" s="2" customFormat="1" ht="16.5" customHeight="1">
      <c r="A183" s="39"/>
      <c r="B183" s="40"/>
      <c r="C183" s="272" t="s">
        <v>439</v>
      </c>
      <c r="D183" s="272" t="s">
        <v>269</v>
      </c>
      <c r="E183" s="273" t="s">
        <v>1097</v>
      </c>
      <c r="F183" s="274" t="s">
        <v>1098</v>
      </c>
      <c r="G183" s="275" t="s">
        <v>827</v>
      </c>
      <c r="H183" s="276">
        <v>1</v>
      </c>
      <c r="I183" s="277"/>
      <c r="J183" s="278"/>
      <c r="K183" s="279">
        <f>ROUND(P183*H183,2)</f>
        <v>0</v>
      </c>
      <c r="L183" s="274" t="s">
        <v>20</v>
      </c>
      <c r="M183" s="280"/>
      <c r="N183" s="281" t="s">
        <v>20</v>
      </c>
      <c r="O183" s="228" t="s">
        <v>44</v>
      </c>
      <c r="P183" s="229">
        <f>I183+J183</f>
        <v>0</v>
      </c>
      <c r="Q183" s="229">
        <f>ROUND(I183*H183,2)</f>
        <v>0</v>
      </c>
      <c r="R183" s="229">
        <f>ROUND(J183*H183,2)</f>
        <v>0</v>
      </c>
      <c r="S183" s="85"/>
      <c r="T183" s="230">
        <f>S183*H183</f>
        <v>0</v>
      </c>
      <c r="U183" s="230">
        <v>0.0050000000000000001</v>
      </c>
      <c r="V183" s="230">
        <f>U183*H183</f>
        <v>0.0050000000000000001</v>
      </c>
      <c r="W183" s="230">
        <v>0</v>
      </c>
      <c r="X183" s="231">
        <f>W183*H183</f>
        <v>0</v>
      </c>
      <c r="Y183" s="39"/>
      <c r="Z183" s="39"/>
      <c r="AA183" s="39"/>
      <c r="AB183" s="39"/>
      <c r="AC183" s="39"/>
      <c r="AD183" s="39"/>
      <c r="AE183" s="39"/>
      <c r="AR183" s="232" t="s">
        <v>220</v>
      </c>
      <c r="AT183" s="232" t="s">
        <v>269</v>
      </c>
      <c r="AU183" s="232" t="s">
        <v>88</v>
      </c>
      <c r="AY183" s="18" t="s">
        <v>167</v>
      </c>
      <c r="BE183" s="233">
        <f>IF(O183="základní",K183,0)</f>
        <v>0</v>
      </c>
      <c r="BF183" s="233">
        <f>IF(O183="snížená",K183,0)</f>
        <v>0</v>
      </c>
      <c r="BG183" s="233">
        <f>IF(O183="zákl. přenesená",K183,0)</f>
        <v>0</v>
      </c>
      <c r="BH183" s="233">
        <f>IF(O183="sníž. přenesená",K183,0)</f>
        <v>0</v>
      </c>
      <c r="BI183" s="233">
        <f>IF(O183="nulová",K183,0)</f>
        <v>0</v>
      </c>
      <c r="BJ183" s="18" t="s">
        <v>82</v>
      </c>
      <c r="BK183" s="233">
        <f>ROUND(P183*H183,2)</f>
        <v>0</v>
      </c>
      <c r="BL183" s="18" t="s">
        <v>174</v>
      </c>
      <c r="BM183" s="232" t="s">
        <v>1099</v>
      </c>
    </row>
    <row r="184" s="2" customFormat="1" ht="16.5" customHeight="1">
      <c r="A184" s="39"/>
      <c r="B184" s="40"/>
      <c r="C184" s="220" t="s">
        <v>447</v>
      </c>
      <c r="D184" s="220" t="s">
        <v>169</v>
      </c>
      <c r="E184" s="221" t="s">
        <v>942</v>
      </c>
      <c r="F184" s="222" t="s">
        <v>943</v>
      </c>
      <c r="G184" s="223" t="s">
        <v>944</v>
      </c>
      <c r="H184" s="224">
        <v>5</v>
      </c>
      <c r="I184" s="225"/>
      <c r="J184" s="225"/>
      <c r="K184" s="226">
        <f>ROUND(P184*H184,2)</f>
        <v>0</v>
      </c>
      <c r="L184" s="222" t="s">
        <v>20</v>
      </c>
      <c r="M184" s="45"/>
      <c r="N184" s="227" t="s">
        <v>20</v>
      </c>
      <c r="O184" s="228" t="s">
        <v>44</v>
      </c>
      <c r="P184" s="229">
        <f>I184+J184</f>
        <v>0</v>
      </c>
      <c r="Q184" s="229">
        <f>ROUND(I184*H184,2)</f>
        <v>0</v>
      </c>
      <c r="R184" s="229">
        <f>ROUND(J184*H184,2)</f>
        <v>0</v>
      </c>
      <c r="S184" s="85"/>
      <c r="T184" s="230">
        <f>S184*H184</f>
        <v>0</v>
      </c>
      <c r="U184" s="230">
        <v>0.00010000000000000001</v>
      </c>
      <c r="V184" s="230">
        <f>U184*H184</f>
        <v>0.00050000000000000001</v>
      </c>
      <c r="W184" s="230">
        <v>0</v>
      </c>
      <c r="X184" s="231">
        <f>W184*H184</f>
        <v>0</v>
      </c>
      <c r="Y184" s="39"/>
      <c r="Z184" s="39"/>
      <c r="AA184" s="39"/>
      <c r="AB184" s="39"/>
      <c r="AC184" s="39"/>
      <c r="AD184" s="39"/>
      <c r="AE184" s="39"/>
      <c r="AR184" s="232" t="s">
        <v>174</v>
      </c>
      <c r="AT184" s="232" t="s">
        <v>169</v>
      </c>
      <c r="AU184" s="232" t="s">
        <v>88</v>
      </c>
      <c r="AY184" s="18" t="s">
        <v>167</v>
      </c>
      <c r="BE184" s="233">
        <f>IF(O184="základní",K184,0)</f>
        <v>0</v>
      </c>
      <c r="BF184" s="233">
        <f>IF(O184="snížená",K184,0)</f>
        <v>0</v>
      </c>
      <c r="BG184" s="233">
        <f>IF(O184="zákl. přenesená",K184,0)</f>
        <v>0</v>
      </c>
      <c r="BH184" s="233">
        <f>IF(O184="sníž. přenesená",K184,0)</f>
        <v>0</v>
      </c>
      <c r="BI184" s="233">
        <f>IF(O184="nulová",K184,0)</f>
        <v>0</v>
      </c>
      <c r="BJ184" s="18" t="s">
        <v>82</v>
      </c>
      <c r="BK184" s="233">
        <f>ROUND(P184*H184,2)</f>
        <v>0</v>
      </c>
      <c r="BL184" s="18" t="s">
        <v>174</v>
      </c>
      <c r="BM184" s="232" t="s">
        <v>1100</v>
      </c>
    </row>
    <row r="185" s="2" customFormat="1" ht="24.15" customHeight="1">
      <c r="A185" s="39"/>
      <c r="B185" s="40"/>
      <c r="C185" s="220" t="s">
        <v>453</v>
      </c>
      <c r="D185" s="220" t="s">
        <v>169</v>
      </c>
      <c r="E185" s="221" t="s">
        <v>946</v>
      </c>
      <c r="F185" s="222" t="s">
        <v>947</v>
      </c>
      <c r="G185" s="223" t="s">
        <v>365</v>
      </c>
      <c r="H185" s="224">
        <v>6</v>
      </c>
      <c r="I185" s="225"/>
      <c r="J185" s="225"/>
      <c r="K185" s="226">
        <f>ROUND(P185*H185,2)</f>
        <v>0</v>
      </c>
      <c r="L185" s="222" t="s">
        <v>20</v>
      </c>
      <c r="M185" s="45"/>
      <c r="N185" s="227" t="s">
        <v>20</v>
      </c>
      <c r="O185" s="228" t="s">
        <v>44</v>
      </c>
      <c r="P185" s="229">
        <f>I185+J185</f>
        <v>0</v>
      </c>
      <c r="Q185" s="229">
        <f>ROUND(I185*H185,2)</f>
        <v>0</v>
      </c>
      <c r="R185" s="229">
        <f>ROUND(J185*H185,2)</f>
        <v>0</v>
      </c>
      <c r="S185" s="85"/>
      <c r="T185" s="230">
        <f>S185*H185</f>
        <v>0</v>
      </c>
      <c r="U185" s="230">
        <v>1.92726</v>
      </c>
      <c r="V185" s="230">
        <f>U185*H185</f>
        <v>11.563559999999999</v>
      </c>
      <c r="W185" s="230">
        <v>0</v>
      </c>
      <c r="X185" s="231">
        <f>W185*H185</f>
        <v>0</v>
      </c>
      <c r="Y185" s="39"/>
      <c r="Z185" s="39"/>
      <c r="AA185" s="39"/>
      <c r="AB185" s="39"/>
      <c r="AC185" s="39"/>
      <c r="AD185" s="39"/>
      <c r="AE185" s="39"/>
      <c r="AR185" s="232" t="s">
        <v>174</v>
      </c>
      <c r="AT185" s="232" t="s">
        <v>169</v>
      </c>
      <c r="AU185" s="232" t="s">
        <v>88</v>
      </c>
      <c r="AY185" s="18" t="s">
        <v>167</v>
      </c>
      <c r="BE185" s="233">
        <f>IF(O185="základní",K185,0)</f>
        <v>0</v>
      </c>
      <c r="BF185" s="233">
        <f>IF(O185="snížená",K185,0)</f>
        <v>0</v>
      </c>
      <c r="BG185" s="233">
        <f>IF(O185="zákl. přenesená",K185,0)</f>
        <v>0</v>
      </c>
      <c r="BH185" s="233">
        <f>IF(O185="sníž. přenesená",K185,0)</f>
        <v>0</v>
      </c>
      <c r="BI185" s="233">
        <f>IF(O185="nulová",K185,0)</f>
        <v>0</v>
      </c>
      <c r="BJ185" s="18" t="s">
        <v>82</v>
      </c>
      <c r="BK185" s="233">
        <f>ROUND(P185*H185,2)</f>
        <v>0</v>
      </c>
      <c r="BL185" s="18" t="s">
        <v>174</v>
      </c>
      <c r="BM185" s="232" t="s">
        <v>1101</v>
      </c>
    </row>
    <row r="186" s="2" customFormat="1" ht="16.5" customHeight="1">
      <c r="A186" s="39"/>
      <c r="B186" s="40"/>
      <c r="C186" s="272" t="s">
        <v>458</v>
      </c>
      <c r="D186" s="272" t="s">
        <v>269</v>
      </c>
      <c r="E186" s="273" t="s">
        <v>1102</v>
      </c>
      <c r="F186" s="274" t="s">
        <v>1103</v>
      </c>
      <c r="G186" s="275" t="s">
        <v>365</v>
      </c>
      <c r="H186" s="276">
        <v>5</v>
      </c>
      <c r="I186" s="277"/>
      <c r="J186" s="278"/>
      <c r="K186" s="279">
        <f>ROUND(P186*H186,2)</f>
        <v>0</v>
      </c>
      <c r="L186" s="274" t="s">
        <v>20</v>
      </c>
      <c r="M186" s="280"/>
      <c r="N186" s="281" t="s">
        <v>20</v>
      </c>
      <c r="O186" s="228" t="s">
        <v>44</v>
      </c>
      <c r="P186" s="229">
        <f>I186+J186</f>
        <v>0</v>
      </c>
      <c r="Q186" s="229">
        <f>ROUND(I186*H186,2)</f>
        <v>0</v>
      </c>
      <c r="R186" s="229">
        <f>ROUND(J186*H186,2)</f>
        <v>0</v>
      </c>
      <c r="S186" s="85"/>
      <c r="T186" s="230">
        <f>S186*H186</f>
        <v>0</v>
      </c>
      <c r="U186" s="230">
        <v>1.45</v>
      </c>
      <c r="V186" s="230">
        <f>U186*H186</f>
        <v>7.25</v>
      </c>
      <c r="W186" s="230">
        <v>0</v>
      </c>
      <c r="X186" s="231">
        <f>W186*H186</f>
        <v>0</v>
      </c>
      <c r="Y186" s="39"/>
      <c r="Z186" s="39"/>
      <c r="AA186" s="39"/>
      <c r="AB186" s="39"/>
      <c r="AC186" s="39"/>
      <c r="AD186" s="39"/>
      <c r="AE186" s="39"/>
      <c r="AR186" s="232" t="s">
        <v>220</v>
      </c>
      <c r="AT186" s="232" t="s">
        <v>269</v>
      </c>
      <c r="AU186" s="232" t="s">
        <v>88</v>
      </c>
      <c r="AY186" s="18" t="s">
        <v>167</v>
      </c>
      <c r="BE186" s="233">
        <f>IF(O186="základní",K186,0)</f>
        <v>0</v>
      </c>
      <c r="BF186" s="233">
        <f>IF(O186="snížená",K186,0)</f>
        <v>0</v>
      </c>
      <c r="BG186" s="233">
        <f>IF(O186="zákl. přenesená",K186,0)</f>
        <v>0</v>
      </c>
      <c r="BH186" s="233">
        <f>IF(O186="sníž. přenesená",K186,0)</f>
        <v>0</v>
      </c>
      <c r="BI186" s="233">
        <f>IF(O186="nulová",K186,0)</f>
        <v>0</v>
      </c>
      <c r="BJ186" s="18" t="s">
        <v>82</v>
      </c>
      <c r="BK186" s="233">
        <f>ROUND(P186*H186,2)</f>
        <v>0</v>
      </c>
      <c r="BL186" s="18" t="s">
        <v>174</v>
      </c>
      <c r="BM186" s="232" t="s">
        <v>1104</v>
      </c>
    </row>
    <row r="187" s="2" customFormat="1" ht="16.5" customHeight="1">
      <c r="A187" s="39"/>
      <c r="B187" s="40"/>
      <c r="C187" s="272" t="s">
        <v>463</v>
      </c>
      <c r="D187" s="272" t="s">
        <v>269</v>
      </c>
      <c r="E187" s="273" t="s">
        <v>1105</v>
      </c>
      <c r="F187" s="274" t="s">
        <v>1106</v>
      </c>
      <c r="G187" s="275" t="s">
        <v>365</v>
      </c>
      <c r="H187" s="276">
        <v>1</v>
      </c>
      <c r="I187" s="277"/>
      <c r="J187" s="278"/>
      <c r="K187" s="279">
        <f>ROUND(P187*H187,2)</f>
        <v>0</v>
      </c>
      <c r="L187" s="274" t="s">
        <v>20</v>
      </c>
      <c r="M187" s="280"/>
      <c r="N187" s="281" t="s">
        <v>20</v>
      </c>
      <c r="O187" s="228" t="s">
        <v>44</v>
      </c>
      <c r="P187" s="229">
        <f>I187+J187</f>
        <v>0</v>
      </c>
      <c r="Q187" s="229">
        <f>ROUND(I187*H187,2)</f>
        <v>0</v>
      </c>
      <c r="R187" s="229">
        <f>ROUND(J187*H187,2)</f>
        <v>0</v>
      </c>
      <c r="S187" s="85"/>
      <c r="T187" s="230">
        <f>S187*H187</f>
        <v>0</v>
      </c>
      <c r="U187" s="230">
        <v>2.5899999999999999</v>
      </c>
      <c r="V187" s="230">
        <f>U187*H187</f>
        <v>2.5899999999999999</v>
      </c>
      <c r="W187" s="230">
        <v>0</v>
      </c>
      <c r="X187" s="231">
        <f>W187*H187</f>
        <v>0</v>
      </c>
      <c r="Y187" s="39"/>
      <c r="Z187" s="39"/>
      <c r="AA187" s="39"/>
      <c r="AB187" s="39"/>
      <c r="AC187" s="39"/>
      <c r="AD187" s="39"/>
      <c r="AE187" s="39"/>
      <c r="AR187" s="232" t="s">
        <v>220</v>
      </c>
      <c r="AT187" s="232" t="s">
        <v>269</v>
      </c>
      <c r="AU187" s="232" t="s">
        <v>88</v>
      </c>
      <c r="AY187" s="18" t="s">
        <v>167</v>
      </c>
      <c r="BE187" s="233">
        <f>IF(O187="základní",K187,0)</f>
        <v>0</v>
      </c>
      <c r="BF187" s="233">
        <f>IF(O187="snížená",K187,0)</f>
        <v>0</v>
      </c>
      <c r="BG187" s="233">
        <f>IF(O187="zákl. přenesená",K187,0)</f>
        <v>0</v>
      </c>
      <c r="BH187" s="233">
        <f>IF(O187="sníž. přenesená",K187,0)</f>
        <v>0</v>
      </c>
      <c r="BI187" s="233">
        <f>IF(O187="nulová",K187,0)</f>
        <v>0</v>
      </c>
      <c r="BJ187" s="18" t="s">
        <v>82</v>
      </c>
      <c r="BK187" s="233">
        <f>ROUND(P187*H187,2)</f>
        <v>0</v>
      </c>
      <c r="BL187" s="18" t="s">
        <v>174</v>
      </c>
      <c r="BM187" s="232" t="s">
        <v>1107</v>
      </c>
    </row>
    <row r="188" s="2" customFormat="1" ht="16.5" customHeight="1">
      <c r="A188" s="39"/>
      <c r="B188" s="40"/>
      <c r="C188" s="272" t="s">
        <v>467</v>
      </c>
      <c r="D188" s="272" t="s">
        <v>269</v>
      </c>
      <c r="E188" s="273" t="s">
        <v>1108</v>
      </c>
      <c r="F188" s="274" t="s">
        <v>1109</v>
      </c>
      <c r="G188" s="275" t="s">
        <v>365</v>
      </c>
      <c r="H188" s="276">
        <v>4</v>
      </c>
      <c r="I188" s="277"/>
      <c r="J188" s="278"/>
      <c r="K188" s="279">
        <f>ROUND(P188*H188,2)</f>
        <v>0</v>
      </c>
      <c r="L188" s="274" t="s">
        <v>20</v>
      </c>
      <c r="M188" s="280"/>
      <c r="N188" s="281" t="s">
        <v>20</v>
      </c>
      <c r="O188" s="228" t="s">
        <v>44</v>
      </c>
      <c r="P188" s="229">
        <f>I188+J188</f>
        <v>0</v>
      </c>
      <c r="Q188" s="229">
        <f>ROUND(I188*H188,2)</f>
        <v>0</v>
      </c>
      <c r="R188" s="229">
        <f>ROUND(J188*H188,2)</f>
        <v>0</v>
      </c>
      <c r="S188" s="85"/>
      <c r="T188" s="230">
        <f>S188*H188</f>
        <v>0</v>
      </c>
      <c r="U188" s="230">
        <v>0.26200000000000001</v>
      </c>
      <c r="V188" s="230">
        <f>U188*H188</f>
        <v>1.048</v>
      </c>
      <c r="W188" s="230">
        <v>0</v>
      </c>
      <c r="X188" s="231">
        <f>W188*H188</f>
        <v>0</v>
      </c>
      <c r="Y188" s="39"/>
      <c r="Z188" s="39"/>
      <c r="AA188" s="39"/>
      <c r="AB188" s="39"/>
      <c r="AC188" s="39"/>
      <c r="AD188" s="39"/>
      <c r="AE188" s="39"/>
      <c r="AR188" s="232" t="s">
        <v>220</v>
      </c>
      <c r="AT188" s="232" t="s">
        <v>269</v>
      </c>
      <c r="AU188" s="232" t="s">
        <v>88</v>
      </c>
      <c r="AY188" s="18" t="s">
        <v>167</v>
      </c>
      <c r="BE188" s="233">
        <f>IF(O188="základní",K188,0)</f>
        <v>0</v>
      </c>
      <c r="BF188" s="233">
        <f>IF(O188="snížená",K188,0)</f>
        <v>0</v>
      </c>
      <c r="BG188" s="233">
        <f>IF(O188="zákl. přenesená",K188,0)</f>
        <v>0</v>
      </c>
      <c r="BH188" s="233">
        <f>IF(O188="sníž. přenesená",K188,0)</f>
        <v>0</v>
      </c>
      <c r="BI188" s="233">
        <f>IF(O188="nulová",K188,0)</f>
        <v>0</v>
      </c>
      <c r="BJ188" s="18" t="s">
        <v>82</v>
      </c>
      <c r="BK188" s="233">
        <f>ROUND(P188*H188,2)</f>
        <v>0</v>
      </c>
      <c r="BL188" s="18" t="s">
        <v>174</v>
      </c>
      <c r="BM188" s="232" t="s">
        <v>1110</v>
      </c>
    </row>
    <row r="189" s="2" customFormat="1" ht="16.5" customHeight="1">
      <c r="A189" s="39"/>
      <c r="B189" s="40"/>
      <c r="C189" s="272" t="s">
        <v>472</v>
      </c>
      <c r="D189" s="272" t="s">
        <v>269</v>
      </c>
      <c r="E189" s="273" t="s">
        <v>952</v>
      </c>
      <c r="F189" s="274" t="s">
        <v>953</v>
      </c>
      <c r="G189" s="275" t="s">
        <v>365</v>
      </c>
      <c r="H189" s="276">
        <v>6</v>
      </c>
      <c r="I189" s="277"/>
      <c r="J189" s="278"/>
      <c r="K189" s="279">
        <f>ROUND(P189*H189,2)</f>
        <v>0</v>
      </c>
      <c r="L189" s="274" t="s">
        <v>20</v>
      </c>
      <c r="M189" s="280"/>
      <c r="N189" s="281" t="s">
        <v>20</v>
      </c>
      <c r="O189" s="228" t="s">
        <v>44</v>
      </c>
      <c r="P189" s="229">
        <f>I189+J189</f>
        <v>0</v>
      </c>
      <c r="Q189" s="229">
        <f>ROUND(I189*H189,2)</f>
        <v>0</v>
      </c>
      <c r="R189" s="229">
        <f>ROUND(J189*H189,2)</f>
        <v>0</v>
      </c>
      <c r="S189" s="85"/>
      <c r="T189" s="230">
        <f>S189*H189</f>
        <v>0</v>
      </c>
      <c r="U189" s="230">
        <v>0.52600000000000002</v>
      </c>
      <c r="V189" s="230">
        <f>U189*H189</f>
        <v>3.1560000000000001</v>
      </c>
      <c r="W189" s="230">
        <v>0</v>
      </c>
      <c r="X189" s="231">
        <f>W189*H189</f>
        <v>0</v>
      </c>
      <c r="Y189" s="39"/>
      <c r="Z189" s="39"/>
      <c r="AA189" s="39"/>
      <c r="AB189" s="39"/>
      <c r="AC189" s="39"/>
      <c r="AD189" s="39"/>
      <c r="AE189" s="39"/>
      <c r="AR189" s="232" t="s">
        <v>220</v>
      </c>
      <c r="AT189" s="232" t="s">
        <v>269</v>
      </c>
      <c r="AU189" s="232" t="s">
        <v>88</v>
      </c>
      <c r="AY189" s="18" t="s">
        <v>167</v>
      </c>
      <c r="BE189" s="233">
        <f>IF(O189="základní",K189,0)</f>
        <v>0</v>
      </c>
      <c r="BF189" s="233">
        <f>IF(O189="snížená",K189,0)</f>
        <v>0</v>
      </c>
      <c r="BG189" s="233">
        <f>IF(O189="zákl. přenesená",K189,0)</f>
        <v>0</v>
      </c>
      <c r="BH189" s="233">
        <f>IF(O189="sníž. přenesená",K189,0)</f>
        <v>0</v>
      </c>
      <c r="BI189" s="233">
        <f>IF(O189="nulová",K189,0)</f>
        <v>0</v>
      </c>
      <c r="BJ189" s="18" t="s">
        <v>82</v>
      </c>
      <c r="BK189" s="233">
        <f>ROUND(P189*H189,2)</f>
        <v>0</v>
      </c>
      <c r="BL189" s="18" t="s">
        <v>174</v>
      </c>
      <c r="BM189" s="232" t="s">
        <v>1111</v>
      </c>
    </row>
    <row r="190" s="2" customFormat="1" ht="16.5" customHeight="1">
      <c r="A190" s="39"/>
      <c r="B190" s="40"/>
      <c r="C190" s="272" t="s">
        <v>476</v>
      </c>
      <c r="D190" s="272" t="s">
        <v>269</v>
      </c>
      <c r="E190" s="273" t="s">
        <v>955</v>
      </c>
      <c r="F190" s="274" t="s">
        <v>956</v>
      </c>
      <c r="G190" s="275" t="s">
        <v>365</v>
      </c>
      <c r="H190" s="276">
        <v>3</v>
      </c>
      <c r="I190" s="277"/>
      <c r="J190" s="278"/>
      <c r="K190" s="279">
        <f>ROUND(P190*H190,2)</f>
        <v>0</v>
      </c>
      <c r="L190" s="274" t="s">
        <v>20</v>
      </c>
      <c r="M190" s="280"/>
      <c r="N190" s="281" t="s">
        <v>20</v>
      </c>
      <c r="O190" s="228" t="s">
        <v>44</v>
      </c>
      <c r="P190" s="229">
        <f>I190+J190</f>
        <v>0</v>
      </c>
      <c r="Q190" s="229">
        <f>ROUND(I190*H190,2)</f>
        <v>0</v>
      </c>
      <c r="R190" s="229">
        <f>ROUND(J190*H190,2)</f>
        <v>0</v>
      </c>
      <c r="S190" s="85"/>
      <c r="T190" s="230">
        <f>S190*H190</f>
        <v>0</v>
      </c>
      <c r="U190" s="230">
        <v>1.0540000000000001</v>
      </c>
      <c r="V190" s="230">
        <f>U190*H190</f>
        <v>3.1619999999999999</v>
      </c>
      <c r="W190" s="230">
        <v>0</v>
      </c>
      <c r="X190" s="231">
        <f>W190*H190</f>
        <v>0</v>
      </c>
      <c r="Y190" s="39"/>
      <c r="Z190" s="39"/>
      <c r="AA190" s="39"/>
      <c r="AB190" s="39"/>
      <c r="AC190" s="39"/>
      <c r="AD190" s="39"/>
      <c r="AE190" s="39"/>
      <c r="AR190" s="232" t="s">
        <v>220</v>
      </c>
      <c r="AT190" s="232" t="s">
        <v>269</v>
      </c>
      <c r="AU190" s="232" t="s">
        <v>88</v>
      </c>
      <c r="AY190" s="18" t="s">
        <v>167</v>
      </c>
      <c r="BE190" s="233">
        <f>IF(O190="základní",K190,0)</f>
        <v>0</v>
      </c>
      <c r="BF190" s="233">
        <f>IF(O190="snížená",K190,0)</f>
        <v>0</v>
      </c>
      <c r="BG190" s="233">
        <f>IF(O190="zákl. přenesená",K190,0)</f>
        <v>0</v>
      </c>
      <c r="BH190" s="233">
        <f>IF(O190="sníž. přenesená",K190,0)</f>
        <v>0</v>
      </c>
      <c r="BI190" s="233">
        <f>IF(O190="nulová",K190,0)</f>
        <v>0</v>
      </c>
      <c r="BJ190" s="18" t="s">
        <v>82</v>
      </c>
      <c r="BK190" s="233">
        <f>ROUND(P190*H190,2)</f>
        <v>0</v>
      </c>
      <c r="BL190" s="18" t="s">
        <v>174</v>
      </c>
      <c r="BM190" s="232" t="s">
        <v>1112</v>
      </c>
    </row>
    <row r="191" s="2" customFormat="1" ht="16.5" customHeight="1">
      <c r="A191" s="39"/>
      <c r="B191" s="40"/>
      <c r="C191" s="272" t="s">
        <v>481</v>
      </c>
      <c r="D191" s="272" t="s">
        <v>269</v>
      </c>
      <c r="E191" s="273" t="s">
        <v>958</v>
      </c>
      <c r="F191" s="274" t="s">
        <v>959</v>
      </c>
      <c r="G191" s="275" t="s">
        <v>365</v>
      </c>
      <c r="H191" s="276">
        <v>4</v>
      </c>
      <c r="I191" s="277"/>
      <c r="J191" s="278"/>
      <c r="K191" s="279">
        <f>ROUND(P191*H191,2)</f>
        <v>0</v>
      </c>
      <c r="L191" s="274" t="s">
        <v>20</v>
      </c>
      <c r="M191" s="280"/>
      <c r="N191" s="281" t="s">
        <v>20</v>
      </c>
      <c r="O191" s="228" t="s">
        <v>44</v>
      </c>
      <c r="P191" s="229">
        <f>I191+J191</f>
        <v>0</v>
      </c>
      <c r="Q191" s="229">
        <f>ROUND(I191*H191,2)</f>
        <v>0</v>
      </c>
      <c r="R191" s="229">
        <f>ROUND(J191*H191,2)</f>
        <v>0</v>
      </c>
      <c r="S191" s="85"/>
      <c r="T191" s="230">
        <f>S191*H191</f>
        <v>0</v>
      </c>
      <c r="U191" s="230">
        <v>0.54800000000000004</v>
      </c>
      <c r="V191" s="230">
        <f>U191*H191</f>
        <v>2.1920000000000002</v>
      </c>
      <c r="W191" s="230">
        <v>0</v>
      </c>
      <c r="X191" s="231">
        <f>W191*H191</f>
        <v>0</v>
      </c>
      <c r="Y191" s="39"/>
      <c r="Z191" s="39"/>
      <c r="AA191" s="39"/>
      <c r="AB191" s="39"/>
      <c r="AC191" s="39"/>
      <c r="AD191" s="39"/>
      <c r="AE191" s="39"/>
      <c r="AR191" s="232" t="s">
        <v>220</v>
      </c>
      <c r="AT191" s="232" t="s">
        <v>269</v>
      </c>
      <c r="AU191" s="232" t="s">
        <v>88</v>
      </c>
      <c r="AY191" s="18" t="s">
        <v>167</v>
      </c>
      <c r="BE191" s="233">
        <f>IF(O191="základní",K191,0)</f>
        <v>0</v>
      </c>
      <c r="BF191" s="233">
        <f>IF(O191="snížená",K191,0)</f>
        <v>0</v>
      </c>
      <c r="BG191" s="233">
        <f>IF(O191="zákl. přenesená",K191,0)</f>
        <v>0</v>
      </c>
      <c r="BH191" s="233">
        <f>IF(O191="sníž. přenesená",K191,0)</f>
        <v>0</v>
      </c>
      <c r="BI191" s="233">
        <f>IF(O191="nulová",K191,0)</f>
        <v>0</v>
      </c>
      <c r="BJ191" s="18" t="s">
        <v>82</v>
      </c>
      <c r="BK191" s="233">
        <f>ROUND(P191*H191,2)</f>
        <v>0</v>
      </c>
      <c r="BL191" s="18" t="s">
        <v>174</v>
      </c>
      <c r="BM191" s="232" t="s">
        <v>1113</v>
      </c>
    </row>
    <row r="192" s="2" customFormat="1" ht="16.5" customHeight="1">
      <c r="A192" s="39"/>
      <c r="B192" s="40"/>
      <c r="C192" s="272" t="s">
        <v>485</v>
      </c>
      <c r="D192" s="272" t="s">
        <v>269</v>
      </c>
      <c r="E192" s="273" t="s">
        <v>1114</v>
      </c>
      <c r="F192" s="274" t="s">
        <v>1115</v>
      </c>
      <c r="G192" s="275" t="s">
        <v>365</v>
      </c>
      <c r="H192" s="276">
        <v>3</v>
      </c>
      <c r="I192" s="277"/>
      <c r="J192" s="278"/>
      <c r="K192" s="279">
        <f>ROUND(P192*H192,2)</f>
        <v>0</v>
      </c>
      <c r="L192" s="274" t="s">
        <v>20</v>
      </c>
      <c r="M192" s="280"/>
      <c r="N192" s="281" t="s">
        <v>20</v>
      </c>
      <c r="O192" s="228" t="s">
        <v>44</v>
      </c>
      <c r="P192" s="229">
        <f>I192+J192</f>
        <v>0</v>
      </c>
      <c r="Q192" s="229">
        <f>ROUND(I192*H192,2)</f>
        <v>0</v>
      </c>
      <c r="R192" s="229">
        <f>ROUND(J192*H192,2)</f>
        <v>0</v>
      </c>
      <c r="S192" s="85"/>
      <c r="T192" s="230">
        <f>S192*H192</f>
        <v>0</v>
      </c>
      <c r="U192" s="230">
        <v>0.44900000000000001</v>
      </c>
      <c r="V192" s="230">
        <f>U192*H192</f>
        <v>1.347</v>
      </c>
      <c r="W192" s="230">
        <v>0</v>
      </c>
      <c r="X192" s="231">
        <f>W192*H192</f>
        <v>0</v>
      </c>
      <c r="Y192" s="39"/>
      <c r="Z192" s="39"/>
      <c r="AA192" s="39"/>
      <c r="AB192" s="39"/>
      <c r="AC192" s="39"/>
      <c r="AD192" s="39"/>
      <c r="AE192" s="39"/>
      <c r="AR192" s="232" t="s">
        <v>220</v>
      </c>
      <c r="AT192" s="232" t="s">
        <v>269</v>
      </c>
      <c r="AU192" s="232" t="s">
        <v>88</v>
      </c>
      <c r="AY192" s="18" t="s">
        <v>167</v>
      </c>
      <c r="BE192" s="233">
        <f>IF(O192="základní",K192,0)</f>
        <v>0</v>
      </c>
      <c r="BF192" s="233">
        <f>IF(O192="snížená",K192,0)</f>
        <v>0</v>
      </c>
      <c r="BG192" s="233">
        <f>IF(O192="zákl. přenesená",K192,0)</f>
        <v>0</v>
      </c>
      <c r="BH192" s="233">
        <f>IF(O192="sníž. přenesená",K192,0)</f>
        <v>0</v>
      </c>
      <c r="BI192" s="233">
        <f>IF(O192="nulová",K192,0)</f>
        <v>0</v>
      </c>
      <c r="BJ192" s="18" t="s">
        <v>82</v>
      </c>
      <c r="BK192" s="233">
        <f>ROUND(P192*H192,2)</f>
        <v>0</v>
      </c>
      <c r="BL192" s="18" t="s">
        <v>174</v>
      </c>
      <c r="BM192" s="232" t="s">
        <v>1116</v>
      </c>
    </row>
    <row r="193" s="2" customFormat="1" ht="16.5" customHeight="1">
      <c r="A193" s="39"/>
      <c r="B193" s="40"/>
      <c r="C193" s="272" t="s">
        <v>490</v>
      </c>
      <c r="D193" s="272" t="s">
        <v>269</v>
      </c>
      <c r="E193" s="273" t="s">
        <v>1117</v>
      </c>
      <c r="F193" s="274" t="s">
        <v>1118</v>
      </c>
      <c r="G193" s="275" t="s">
        <v>365</v>
      </c>
      <c r="H193" s="276">
        <v>1</v>
      </c>
      <c r="I193" s="277"/>
      <c r="J193" s="278"/>
      <c r="K193" s="279">
        <f>ROUND(P193*H193,2)</f>
        <v>0</v>
      </c>
      <c r="L193" s="274" t="s">
        <v>20</v>
      </c>
      <c r="M193" s="280"/>
      <c r="N193" s="281" t="s">
        <v>20</v>
      </c>
      <c r="O193" s="228" t="s">
        <v>44</v>
      </c>
      <c r="P193" s="229">
        <f>I193+J193</f>
        <v>0</v>
      </c>
      <c r="Q193" s="229">
        <f>ROUND(I193*H193,2)</f>
        <v>0</v>
      </c>
      <c r="R193" s="229">
        <f>ROUND(J193*H193,2)</f>
        <v>0</v>
      </c>
      <c r="S193" s="85"/>
      <c r="T193" s="230">
        <f>S193*H193</f>
        <v>0</v>
      </c>
      <c r="U193" s="230">
        <v>0.44900000000000001</v>
      </c>
      <c r="V193" s="230">
        <f>U193*H193</f>
        <v>0.44900000000000001</v>
      </c>
      <c r="W193" s="230">
        <v>0</v>
      </c>
      <c r="X193" s="231">
        <f>W193*H193</f>
        <v>0</v>
      </c>
      <c r="Y193" s="39"/>
      <c r="Z193" s="39"/>
      <c r="AA193" s="39"/>
      <c r="AB193" s="39"/>
      <c r="AC193" s="39"/>
      <c r="AD193" s="39"/>
      <c r="AE193" s="39"/>
      <c r="AR193" s="232" t="s">
        <v>220</v>
      </c>
      <c r="AT193" s="232" t="s">
        <v>269</v>
      </c>
      <c r="AU193" s="232" t="s">
        <v>88</v>
      </c>
      <c r="AY193" s="18" t="s">
        <v>167</v>
      </c>
      <c r="BE193" s="233">
        <f>IF(O193="základní",K193,0)</f>
        <v>0</v>
      </c>
      <c r="BF193" s="233">
        <f>IF(O193="snížená",K193,0)</f>
        <v>0</v>
      </c>
      <c r="BG193" s="233">
        <f>IF(O193="zákl. přenesená",K193,0)</f>
        <v>0</v>
      </c>
      <c r="BH193" s="233">
        <f>IF(O193="sníž. přenesená",K193,0)</f>
        <v>0</v>
      </c>
      <c r="BI193" s="233">
        <f>IF(O193="nulová",K193,0)</f>
        <v>0</v>
      </c>
      <c r="BJ193" s="18" t="s">
        <v>82</v>
      </c>
      <c r="BK193" s="233">
        <f>ROUND(P193*H193,2)</f>
        <v>0</v>
      </c>
      <c r="BL193" s="18" t="s">
        <v>174</v>
      </c>
      <c r="BM193" s="232" t="s">
        <v>1119</v>
      </c>
    </row>
    <row r="194" s="2" customFormat="1" ht="16.5" customHeight="1">
      <c r="A194" s="39"/>
      <c r="B194" s="40"/>
      <c r="C194" s="272" t="s">
        <v>494</v>
      </c>
      <c r="D194" s="272" t="s">
        <v>269</v>
      </c>
      <c r="E194" s="273" t="s">
        <v>1120</v>
      </c>
      <c r="F194" s="274" t="s">
        <v>1121</v>
      </c>
      <c r="G194" s="275" t="s">
        <v>365</v>
      </c>
      <c r="H194" s="276">
        <v>29</v>
      </c>
      <c r="I194" s="277"/>
      <c r="J194" s="278"/>
      <c r="K194" s="279">
        <f>ROUND(P194*H194,2)</f>
        <v>0</v>
      </c>
      <c r="L194" s="274" t="s">
        <v>20</v>
      </c>
      <c r="M194" s="280"/>
      <c r="N194" s="281" t="s">
        <v>20</v>
      </c>
      <c r="O194" s="228" t="s">
        <v>44</v>
      </c>
      <c r="P194" s="229">
        <f>I194+J194</f>
        <v>0</v>
      </c>
      <c r="Q194" s="229">
        <f>ROUND(I194*H194,2)</f>
        <v>0</v>
      </c>
      <c r="R194" s="229">
        <f>ROUND(J194*H194,2)</f>
        <v>0</v>
      </c>
      <c r="S194" s="85"/>
      <c r="T194" s="230">
        <f>S194*H194</f>
        <v>0</v>
      </c>
      <c r="U194" s="230">
        <v>0.002</v>
      </c>
      <c r="V194" s="230">
        <f>U194*H194</f>
        <v>0.058000000000000003</v>
      </c>
      <c r="W194" s="230">
        <v>0</v>
      </c>
      <c r="X194" s="231">
        <f>W194*H194</f>
        <v>0</v>
      </c>
      <c r="Y194" s="39"/>
      <c r="Z194" s="39"/>
      <c r="AA194" s="39"/>
      <c r="AB194" s="39"/>
      <c r="AC194" s="39"/>
      <c r="AD194" s="39"/>
      <c r="AE194" s="39"/>
      <c r="AR194" s="232" t="s">
        <v>220</v>
      </c>
      <c r="AT194" s="232" t="s">
        <v>269</v>
      </c>
      <c r="AU194" s="232" t="s">
        <v>88</v>
      </c>
      <c r="AY194" s="18" t="s">
        <v>167</v>
      </c>
      <c r="BE194" s="233">
        <f>IF(O194="základní",K194,0)</f>
        <v>0</v>
      </c>
      <c r="BF194" s="233">
        <f>IF(O194="snížená",K194,0)</f>
        <v>0</v>
      </c>
      <c r="BG194" s="233">
        <f>IF(O194="zákl. přenesená",K194,0)</f>
        <v>0</v>
      </c>
      <c r="BH194" s="233">
        <f>IF(O194="sníž. přenesená",K194,0)</f>
        <v>0</v>
      </c>
      <c r="BI194" s="233">
        <f>IF(O194="nulová",K194,0)</f>
        <v>0</v>
      </c>
      <c r="BJ194" s="18" t="s">
        <v>82</v>
      </c>
      <c r="BK194" s="233">
        <f>ROUND(P194*H194,2)</f>
        <v>0</v>
      </c>
      <c r="BL194" s="18" t="s">
        <v>174</v>
      </c>
      <c r="BM194" s="232" t="s">
        <v>1122</v>
      </c>
    </row>
    <row r="195" s="2" customFormat="1" ht="16.5" customHeight="1">
      <c r="A195" s="39"/>
      <c r="B195" s="40"/>
      <c r="C195" s="272" t="s">
        <v>499</v>
      </c>
      <c r="D195" s="272" t="s">
        <v>269</v>
      </c>
      <c r="E195" s="273" t="s">
        <v>1123</v>
      </c>
      <c r="F195" s="274" t="s">
        <v>1124</v>
      </c>
      <c r="G195" s="275" t="s">
        <v>365</v>
      </c>
      <c r="H195" s="276">
        <v>3</v>
      </c>
      <c r="I195" s="277"/>
      <c r="J195" s="278"/>
      <c r="K195" s="279">
        <f>ROUND(P195*H195,2)</f>
        <v>0</v>
      </c>
      <c r="L195" s="274" t="s">
        <v>20</v>
      </c>
      <c r="M195" s="280"/>
      <c r="N195" s="281" t="s">
        <v>20</v>
      </c>
      <c r="O195" s="228" t="s">
        <v>44</v>
      </c>
      <c r="P195" s="229">
        <f>I195+J195</f>
        <v>0</v>
      </c>
      <c r="Q195" s="229">
        <f>ROUND(I195*H195,2)</f>
        <v>0</v>
      </c>
      <c r="R195" s="229">
        <f>ROUND(J195*H195,2)</f>
        <v>0</v>
      </c>
      <c r="S195" s="85"/>
      <c r="T195" s="230">
        <f>S195*H195</f>
        <v>0</v>
      </c>
      <c r="U195" s="230">
        <v>0.040000000000000001</v>
      </c>
      <c r="V195" s="230">
        <f>U195*H195</f>
        <v>0.12</v>
      </c>
      <c r="W195" s="230">
        <v>0</v>
      </c>
      <c r="X195" s="231">
        <f>W195*H195</f>
        <v>0</v>
      </c>
      <c r="Y195" s="39"/>
      <c r="Z195" s="39"/>
      <c r="AA195" s="39"/>
      <c r="AB195" s="39"/>
      <c r="AC195" s="39"/>
      <c r="AD195" s="39"/>
      <c r="AE195" s="39"/>
      <c r="AR195" s="232" t="s">
        <v>220</v>
      </c>
      <c r="AT195" s="232" t="s">
        <v>269</v>
      </c>
      <c r="AU195" s="232" t="s">
        <v>88</v>
      </c>
      <c r="AY195" s="18" t="s">
        <v>167</v>
      </c>
      <c r="BE195" s="233">
        <f>IF(O195="základní",K195,0)</f>
        <v>0</v>
      </c>
      <c r="BF195" s="233">
        <f>IF(O195="snížená",K195,0)</f>
        <v>0</v>
      </c>
      <c r="BG195" s="233">
        <f>IF(O195="zákl. přenesená",K195,0)</f>
        <v>0</v>
      </c>
      <c r="BH195" s="233">
        <f>IF(O195="sníž. přenesená",K195,0)</f>
        <v>0</v>
      </c>
      <c r="BI195" s="233">
        <f>IF(O195="nulová",K195,0)</f>
        <v>0</v>
      </c>
      <c r="BJ195" s="18" t="s">
        <v>82</v>
      </c>
      <c r="BK195" s="233">
        <f>ROUND(P195*H195,2)</f>
        <v>0</v>
      </c>
      <c r="BL195" s="18" t="s">
        <v>174</v>
      </c>
      <c r="BM195" s="232" t="s">
        <v>1125</v>
      </c>
    </row>
    <row r="196" s="2" customFormat="1" ht="16.5" customHeight="1">
      <c r="A196" s="39"/>
      <c r="B196" s="40"/>
      <c r="C196" s="272" t="s">
        <v>506</v>
      </c>
      <c r="D196" s="272" t="s">
        <v>269</v>
      </c>
      <c r="E196" s="273" t="s">
        <v>1126</v>
      </c>
      <c r="F196" s="274" t="s">
        <v>1127</v>
      </c>
      <c r="G196" s="275" t="s">
        <v>365</v>
      </c>
      <c r="H196" s="276">
        <v>1</v>
      </c>
      <c r="I196" s="277"/>
      <c r="J196" s="278"/>
      <c r="K196" s="279">
        <f>ROUND(P196*H196,2)</f>
        <v>0</v>
      </c>
      <c r="L196" s="274" t="s">
        <v>20</v>
      </c>
      <c r="M196" s="280"/>
      <c r="N196" s="281" t="s">
        <v>20</v>
      </c>
      <c r="O196" s="228" t="s">
        <v>44</v>
      </c>
      <c r="P196" s="229">
        <f>I196+J196</f>
        <v>0</v>
      </c>
      <c r="Q196" s="229">
        <f>ROUND(I196*H196,2)</f>
        <v>0</v>
      </c>
      <c r="R196" s="229">
        <f>ROUND(J196*H196,2)</f>
        <v>0</v>
      </c>
      <c r="S196" s="85"/>
      <c r="T196" s="230">
        <f>S196*H196</f>
        <v>0</v>
      </c>
      <c r="U196" s="230">
        <v>0.050000000000000003</v>
      </c>
      <c r="V196" s="230">
        <f>U196*H196</f>
        <v>0.050000000000000003</v>
      </c>
      <c r="W196" s="230">
        <v>0</v>
      </c>
      <c r="X196" s="231">
        <f>W196*H196</f>
        <v>0</v>
      </c>
      <c r="Y196" s="39"/>
      <c r="Z196" s="39"/>
      <c r="AA196" s="39"/>
      <c r="AB196" s="39"/>
      <c r="AC196" s="39"/>
      <c r="AD196" s="39"/>
      <c r="AE196" s="39"/>
      <c r="AR196" s="232" t="s">
        <v>220</v>
      </c>
      <c r="AT196" s="232" t="s">
        <v>269</v>
      </c>
      <c r="AU196" s="232" t="s">
        <v>88</v>
      </c>
      <c r="AY196" s="18" t="s">
        <v>167</v>
      </c>
      <c r="BE196" s="233">
        <f>IF(O196="základní",K196,0)</f>
        <v>0</v>
      </c>
      <c r="BF196" s="233">
        <f>IF(O196="snížená",K196,0)</f>
        <v>0</v>
      </c>
      <c r="BG196" s="233">
        <f>IF(O196="zákl. přenesená",K196,0)</f>
        <v>0</v>
      </c>
      <c r="BH196" s="233">
        <f>IF(O196="sníž. přenesená",K196,0)</f>
        <v>0</v>
      </c>
      <c r="BI196" s="233">
        <f>IF(O196="nulová",K196,0)</f>
        <v>0</v>
      </c>
      <c r="BJ196" s="18" t="s">
        <v>82</v>
      </c>
      <c r="BK196" s="233">
        <f>ROUND(P196*H196,2)</f>
        <v>0</v>
      </c>
      <c r="BL196" s="18" t="s">
        <v>174</v>
      </c>
      <c r="BM196" s="232" t="s">
        <v>1128</v>
      </c>
    </row>
    <row r="197" s="2" customFormat="1" ht="16.5" customHeight="1">
      <c r="A197" s="39"/>
      <c r="B197" s="40"/>
      <c r="C197" s="272" t="s">
        <v>512</v>
      </c>
      <c r="D197" s="272" t="s">
        <v>269</v>
      </c>
      <c r="E197" s="273" t="s">
        <v>1129</v>
      </c>
      <c r="F197" s="274" t="s">
        <v>1130</v>
      </c>
      <c r="G197" s="275" t="s">
        <v>365</v>
      </c>
      <c r="H197" s="276">
        <v>3</v>
      </c>
      <c r="I197" s="277"/>
      <c r="J197" s="278"/>
      <c r="K197" s="279">
        <f>ROUND(P197*H197,2)</f>
        <v>0</v>
      </c>
      <c r="L197" s="274" t="s">
        <v>20</v>
      </c>
      <c r="M197" s="280"/>
      <c r="N197" s="281" t="s">
        <v>20</v>
      </c>
      <c r="O197" s="228" t="s">
        <v>44</v>
      </c>
      <c r="P197" s="229">
        <f>I197+J197</f>
        <v>0</v>
      </c>
      <c r="Q197" s="229">
        <f>ROUND(I197*H197,2)</f>
        <v>0</v>
      </c>
      <c r="R197" s="229">
        <f>ROUND(J197*H197,2)</f>
        <v>0</v>
      </c>
      <c r="S197" s="85"/>
      <c r="T197" s="230">
        <f>S197*H197</f>
        <v>0</v>
      </c>
      <c r="U197" s="230">
        <v>0.050999999999999997</v>
      </c>
      <c r="V197" s="230">
        <f>U197*H197</f>
        <v>0.153</v>
      </c>
      <c r="W197" s="230">
        <v>0</v>
      </c>
      <c r="X197" s="231">
        <f>W197*H197</f>
        <v>0</v>
      </c>
      <c r="Y197" s="39"/>
      <c r="Z197" s="39"/>
      <c r="AA197" s="39"/>
      <c r="AB197" s="39"/>
      <c r="AC197" s="39"/>
      <c r="AD197" s="39"/>
      <c r="AE197" s="39"/>
      <c r="AR197" s="232" t="s">
        <v>220</v>
      </c>
      <c r="AT197" s="232" t="s">
        <v>269</v>
      </c>
      <c r="AU197" s="232" t="s">
        <v>88</v>
      </c>
      <c r="AY197" s="18" t="s">
        <v>167</v>
      </c>
      <c r="BE197" s="233">
        <f>IF(O197="základní",K197,0)</f>
        <v>0</v>
      </c>
      <c r="BF197" s="233">
        <f>IF(O197="snížená",K197,0)</f>
        <v>0</v>
      </c>
      <c r="BG197" s="233">
        <f>IF(O197="zákl. přenesená",K197,0)</f>
        <v>0</v>
      </c>
      <c r="BH197" s="233">
        <f>IF(O197="sníž. přenesená",K197,0)</f>
        <v>0</v>
      </c>
      <c r="BI197" s="233">
        <f>IF(O197="nulová",K197,0)</f>
        <v>0</v>
      </c>
      <c r="BJ197" s="18" t="s">
        <v>82</v>
      </c>
      <c r="BK197" s="233">
        <f>ROUND(P197*H197,2)</f>
        <v>0</v>
      </c>
      <c r="BL197" s="18" t="s">
        <v>174</v>
      </c>
      <c r="BM197" s="232" t="s">
        <v>1131</v>
      </c>
    </row>
    <row r="198" s="2" customFormat="1" ht="16.5" customHeight="1">
      <c r="A198" s="39"/>
      <c r="B198" s="40"/>
      <c r="C198" s="272" t="s">
        <v>517</v>
      </c>
      <c r="D198" s="272" t="s">
        <v>269</v>
      </c>
      <c r="E198" s="273" t="s">
        <v>961</v>
      </c>
      <c r="F198" s="274" t="s">
        <v>962</v>
      </c>
      <c r="G198" s="275" t="s">
        <v>365</v>
      </c>
      <c r="H198" s="276">
        <v>2</v>
      </c>
      <c r="I198" s="277"/>
      <c r="J198" s="278"/>
      <c r="K198" s="279">
        <f>ROUND(P198*H198,2)</f>
        <v>0</v>
      </c>
      <c r="L198" s="274" t="s">
        <v>20</v>
      </c>
      <c r="M198" s="280"/>
      <c r="N198" s="281" t="s">
        <v>20</v>
      </c>
      <c r="O198" s="228" t="s">
        <v>44</v>
      </c>
      <c r="P198" s="229">
        <f>I198+J198</f>
        <v>0</v>
      </c>
      <c r="Q198" s="229">
        <f>ROUND(I198*H198,2)</f>
        <v>0</v>
      </c>
      <c r="R198" s="229">
        <f>ROUND(J198*H198,2)</f>
        <v>0</v>
      </c>
      <c r="S198" s="85"/>
      <c r="T198" s="230">
        <f>S198*H198</f>
        <v>0</v>
      </c>
      <c r="U198" s="230">
        <v>0.068000000000000005</v>
      </c>
      <c r="V198" s="230">
        <f>U198*H198</f>
        <v>0.13600000000000001</v>
      </c>
      <c r="W198" s="230">
        <v>0</v>
      </c>
      <c r="X198" s="231">
        <f>W198*H198</f>
        <v>0</v>
      </c>
      <c r="Y198" s="39"/>
      <c r="Z198" s="39"/>
      <c r="AA198" s="39"/>
      <c r="AB198" s="39"/>
      <c r="AC198" s="39"/>
      <c r="AD198" s="39"/>
      <c r="AE198" s="39"/>
      <c r="AR198" s="232" t="s">
        <v>220</v>
      </c>
      <c r="AT198" s="232" t="s">
        <v>269</v>
      </c>
      <c r="AU198" s="232" t="s">
        <v>88</v>
      </c>
      <c r="AY198" s="18" t="s">
        <v>167</v>
      </c>
      <c r="BE198" s="233">
        <f>IF(O198="základní",K198,0)</f>
        <v>0</v>
      </c>
      <c r="BF198" s="233">
        <f>IF(O198="snížená",K198,0)</f>
        <v>0</v>
      </c>
      <c r="BG198" s="233">
        <f>IF(O198="zákl. přenesená",K198,0)</f>
        <v>0</v>
      </c>
      <c r="BH198" s="233">
        <f>IF(O198="sníž. přenesená",K198,0)</f>
        <v>0</v>
      </c>
      <c r="BI198" s="233">
        <f>IF(O198="nulová",K198,0)</f>
        <v>0</v>
      </c>
      <c r="BJ198" s="18" t="s">
        <v>82</v>
      </c>
      <c r="BK198" s="233">
        <f>ROUND(P198*H198,2)</f>
        <v>0</v>
      </c>
      <c r="BL198" s="18" t="s">
        <v>174</v>
      </c>
      <c r="BM198" s="232" t="s">
        <v>1132</v>
      </c>
    </row>
    <row r="199" s="2" customFormat="1" ht="24.15" customHeight="1">
      <c r="A199" s="39"/>
      <c r="B199" s="40"/>
      <c r="C199" s="220" t="s">
        <v>522</v>
      </c>
      <c r="D199" s="220" t="s">
        <v>169</v>
      </c>
      <c r="E199" s="221" t="s">
        <v>964</v>
      </c>
      <c r="F199" s="222" t="s">
        <v>965</v>
      </c>
      <c r="G199" s="223" t="s">
        <v>365</v>
      </c>
      <c r="H199" s="224">
        <v>3</v>
      </c>
      <c r="I199" s="225"/>
      <c r="J199" s="225"/>
      <c r="K199" s="226">
        <f>ROUND(P199*H199,2)</f>
        <v>0</v>
      </c>
      <c r="L199" s="222" t="s">
        <v>20</v>
      </c>
      <c r="M199" s="45"/>
      <c r="N199" s="227" t="s">
        <v>20</v>
      </c>
      <c r="O199" s="228" t="s">
        <v>44</v>
      </c>
      <c r="P199" s="229">
        <f>I199+J199</f>
        <v>0</v>
      </c>
      <c r="Q199" s="229">
        <f>ROUND(I199*H199,2)</f>
        <v>0</v>
      </c>
      <c r="R199" s="229">
        <f>ROUND(J199*H199,2)</f>
        <v>0</v>
      </c>
      <c r="S199" s="85"/>
      <c r="T199" s="230">
        <f>S199*H199</f>
        <v>0</v>
      </c>
      <c r="U199" s="230">
        <v>0.17632</v>
      </c>
      <c r="V199" s="230">
        <f>U199*H199</f>
        <v>0.52895999999999999</v>
      </c>
      <c r="W199" s="230">
        <v>0</v>
      </c>
      <c r="X199" s="231">
        <f>W199*H199</f>
        <v>0</v>
      </c>
      <c r="Y199" s="39"/>
      <c r="Z199" s="39"/>
      <c r="AA199" s="39"/>
      <c r="AB199" s="39"/>
      <c r="AC199" s="39"/>
      <c r="AD199" s="39"/>
      <c r="AE199" s="39"/>
      <c r="AR199" s="232" t="s">
        <v>174</v>
      </c>
      <c r="AT199" s="232" t="s">
        <v>169</v>
      </c>
      <c r="AU199" s="232" t="s">
        <v>88</v>
      </c>
      <c r="AY199" s="18" t="s">
        <v>167</v>
      </c>
      <c r="BE199" s="233">
        <f>IF(O199="základní",K199,0)</f>
        <v>0</v>
      </c>
      <c r="BF199" s="233">
        <f>IF(O199="snížená",K199,0)</f>
        <v>0</v>
      </c>
      <c r="BG199" s="233">
        <f>IF(O199="zákl. přenesená",K199,0)</f>
        <v>0</v>
      </c>
      <c r="BH199" s="233">
        <f>IF(O199="sníž. přenesená",K199,0)</f>
        <v>0</v>
      </c>
      <c r="BI199" s="233">
        <f>IF(O199="nulová",K199,0)</f>
        <v>0</v>
      </c>
      <c r="BJ199" s="18" t="s">
        <v>82</v>
      </c>
      <c r="BK199" s="233">
        <f>ROUND(P199*H199,2)</f>
        <v>0</v>
      </c>
      <c r="BL199" s="18" t="s">
        <v>174</v>
      </c>
      <c r="BM199" s="232" t="s">
        <v>1133</v>
      </c>
    </row>
    <row r="200" s="2" customFormat="1" ht="24.15" customHeight="1">
      <c r="A200" s="39"/>
      <c r="B200" s="40"/>
      <c r="C200" s="220" t="s">
        <v>527</v>
      </c>
      <c r="D200" s="220" t="s">
        <v>169</v>
      </c>
      <c r="E200" s="221" t="s">
        <v>1134</v>
      </c>
      <c r="F200" s="222" t="s">
        <v>1135</v>
      </c>
      <c r="G200" s="223" t="s">
        <v>365</v>
      </c>
      <c r="H200" s="224">
        <v>1</v>
      </c>
      <c r="I200" s="225"/>
      <c r="J200" s="225"/>
      <c r="K200" s="226">
        <f>ROUND(P200*H200,2)</f>
        <v>0</v>
      </c>
      <c r="L200" s="222" t="s">
        <v>20</v>
      </c>
      <c r="M200" s="45"/>
      <c r="N200" s="227" t="s">
        <v>20</v>
      </c>
      <c r="O200" s="228" t="s">
        <v>44</v>
      </c>
      <c r="P200" s="229">
        <f>I200+J200</f>
        <v>0</v>
      </c>
      <c r="Q200" s="229">
        <f>ROUND(I200*H200,2)</f>
        <v>0</v>
      </c>
      <c r="R200" s="229">
        <f>ROUND(J200*H200,2)</f>
        <v>0</v>
      </c>
      <c r="S200" s="85"/>
      <c r="T200" s="230">
        <f>S200*H200</f>
        <v>0</v>
      </c>
      <c r="U200" s="230">
        <v>0</v>
      </c>
      <c r="V200" s="230">
        <f>U200*H200</f>
        <v>0</v>
      </c>
      <c r="W200" s="230">
        <v>0</v>
      </c>
      <c r="X200" s="231">
        <f>W200*H200</f>
        <v>0</v>
      </c>
      <c r="Y200" s="39"/>
      <c r="Z200" s="39"/>
      <c r="AA200" s="39"/>
      <c r="AB200" s="39"/>
      <c r="AC200" s="39"/>
      <c r="AD200" s="39"/>
      <c r="AE200" s="39"/>
      <c r="AR200" s="232" t="s">
        <v>174</v>
      </c>
      <c r="AT200" s="232" t="s">
        <v>169</v>
      </c>
      <c r="AU200" s="232" t="s">
        <v>88</v>
      </c>
      <c r="AY200" s="18" t="s">
        <v>167</v>
      </c>
      <c r="BE200" s="233">
        <f>IF(O200="základní",K200,0)</f>
        <v>0</v>
      </c>
      <c r="BF200" s="233">
        <f>IF(O200="snížená",K200,0)</f>
        <v>0</v>
      </c>
      <c r="BG200" s="233">
        <f>IF(O200="zákl. přenesená",K200,0)</f>
        <v>0</v>
      </c>
      <c r="BH200" s="233">
        <f>IF(O200="sníž. přenesená",K200,0)</f>
        <v>0</v>
      </c>
      <c r="BI200" s="233">
        <f>IF(O200="nulová",K200,0)</f>
        <v>0</v>
      </c>
      <c r="BJ200" s="18" t="s">
        <v>82</v>
      </c>
      <c r="BK200" s="233">
        <f>ROUND(P200*H200,2)</f>
        <v>0</v>
      </c>
      <c r="BL200" s="18" t="s">
        <v>174</v>
      </c>
      <c r="BM200" s="232" t="s">
        <v>1136</v>
      </c>
    </row>
    <row r="201" s="2" customFormat="1" ht="24.15" customHeight="1">
      <c r="A201" s="39"/>
      <c r="B201" s="40"/>
      <c r="C201" s="220" t="s">
        <v>532</v>
      </c>
      <c r="D201" s="220" t="s">
        <v>169</v>
      </c>
      <c r="E201" s="221" t="s">
        <v>1137</v>
      </c>
      <c r="F201" s="222" t="s">
        <v>1138</v>
      </c>
      <c r="G201" s="223" t="s">
        <v>365</v>
      </c>
      <c r="H201" s="224">
        <v>2</v>
      </c>
      <c r="I201" s="225"/>
      <c r="J201" s="225"/>
      <c r="K201" s="226">
        <f>ROUND(P201*H201,2)</f>
        <v>0</v>
      </c>
      <c r="L201" s="222" t="s">
        <v>20</v>
      </c>
      <c r="M201" s="45"/>
      <c r="N201" s="227" t="s">
        <v>20</v>
      </c>
      <c r="O201" s="228" t="s">
        <v>44</v>
      </c>
      <c r="P201" s="229">
        <f>I201+J201</f>
        <v>0</v>
      </c>
      <c r="Q201" s="229">
        <f>ROUND(I201*H201,2)</f>
        <v>0</v>
      </c>
      <c r="R201" s="229">
        <f>ROUND(J201*H201,2)</f>
        <v>0</v>
      </c>
      <c r="S201" s="85"/>
      <c r="T201" s="230">
        <f>S201*H201</f>
        <v>0</v>
      </c>
      <c r="U201" s="230">
        <v>0</v>
      </c>
      <c r="V201" s="230">
        <f>U201*H201</f>
        <v>0</v>
      </c>
      <c r="W201" s="230">
        <v>0</v>
      </c>
      <c r="X201" s="231">
        <f>W201*H201</f>
        <v>0</v>
      </c>
      <c r="Y201" s="39"/>
      <c r="Z201" s="39"/>
      <c r="AA201" s="39"/>
      <c r="AB201" s="39"/>
      <c r="AC201" s="39"/>
      <c r="AD201" s="39"/>
      <c r="AE201" s="39"/>
      <c r="AR201" s="232" t="s">
        <v>174</v>
      </c>
      <c r="AT201" s="232" t="s">
        <v>169</v>
      </c>
      <c r="AU201" s="232" t="s">
        <v>88</v>
      </c>
      <c r="AY201" s="18" t="s">
        <v>167</v>
      </c>
      <c r="BE201" s="233">
        <f>IF(O201="základní",K201,0)</f>
        <v>0</v>
      </c>
      <c r="BF201" s="233">
        <f>IF(O201="snížená",K201,0)</f>
        <v>0</v>
      </c>
      <c r="BG201" s="233">
        <f>IF(O201="zákl. přenesená",K201,0)</f>
        <v>0</v>
      </c>
      <c r="BH201" s="233">
        <f>IF(O201="sníž. přenesená",K201,0)</f>
        <v>0</v>
      </c>
      <c r="BI201" s="233">
        <f>IF(O201="nulová",K201,0)</f>
        <v>0</v>
      </c>
      <c r="BJ201" s="18" t="s">
        <v>82</v>
      </c>
      <c r="BK201" s="233">
        <f>ROUND(P201*H201,2)</f>
        <v>0</v>
      </c>
      <c r="BL201" s="18" t="s">
        <v>174</v>
      </c>
      <c r="BM201" s="232" t="s">
        <v>1139</v>
      </c>
    </row>
    <row r="202" s="2" customFormat="1" ht="24.15" customHeight="1">
      <c r="A202" s="39"/>
      <c r="B202" s="40"/>
      <c r="C202" s="220" t="s">
        <v>538</v>
      </c>
      <c r="D202" s="220" t="s">
        <v>169</v>
      </c>
      <c r="E202" s="221" t="s">
        <v>970</v>
      </c>
      <c r="F202" s="222" t="s">
        <v>971</v>
      </c>
      <c r="G202" s="223" t="s">
        <v>365</v>
      </c>
      <c r="H202" s="224">
        <v>3</v>
      </c>
      <c r="I202" s="225"/>
      <c r="J202" s="225"/>
      <c r="K202" s="226">
        <f>ROUND(P202*H202,2)</f>
        <v>0</v>
      </c>
      <c r="L202" s="222" t="s">
        <v>20</v>
      </c>
      <c r="M202" s="45"/>
      <c r="N202" s="227" t="s">
        <v>20</v>
      </c>
      <c r="O202" s="228" t="s">
        <v>44</v>
      </c>
      <c r="P202" s="229">
        <f>I202+J202</f>
        <v>0</v>
      </c>
      <c r="Q202" s="229">
        <f>ROUND(I202*H202,2)</f>
        <v>0</v>
      </c>
      <c r="R202" s="229">
        <f>ROUND(J202*H202,2)</f>
        <v>0</v>
      </c>
      <c r="S202" s="85"/>
      <c r="T202" s="230">
        <f>S202*H202</f>
        <v>0</v>
      </c>
      <c r="U202" s="230">
        <v>0</v>
      </c>
      <c r="V202" s="230">
        <f>U202*H202</f>
        <v>0</v>
      </c>
      <c r="W202" s="230">
        <v>0</v>
      </c>
      <c r="X202" s="231">
        <f>W202*H202</f>
        <v>0</v>
      </c>
      <c r="Y202" s="39"/>
      <c r="Z202" s="39"/>
      <c r="AA202" s="39"/>
      <c r="AB202" s="39"/>
      <c r="AC202" s="39"/>
      <c r="AD202" s="39"/>
      <c r="AE202" s="39"/>
      <c r="AR202" s="232" t="s">
        <v>174</v>
      </c>
      <c r="AT202" s="232" t="s">
        <v>169</v>
      </c>
      <c r="AU202" s="232" t="s">
        <v>88</v>
      </c>
      <c r="AY202" s="18" t="s">
        <v>167</v>
      </c>
      <c r="BE202" s="233">
        <f>IF(O202="základní",K202,0)</f>
        <v>0</v>
      </c>
      <c r="BF202" s="233">
        <f>IF(O202="snížená",K202,0)</f>
        <v>0</v>
      </c>
      <c r="BG202" s="233">
        <f>IF(O202="zákl. přenesená",K202,0)</f>
        <v>0</v>
      </c>
      <c r="BH202" s="233">
        <f>IF(O202="sníž. přenesená",K202,0)</f>
        <v>0</v>
      </c>
      <c r="BI202" s="233">
        <f>IF(O202="nulová",K202,0)</f>
        <v>0</v>
      </c>
      <c r="BJ202" s="18" t="s">
        <v>82</v>
      </c>
      <c r="BK202" s="233">
        <f>ROUND(P202*H202,2)</f>
        <v>0</v>
      </c>
      <c r="BL202" s="18" t="s">
        <v>174</v>
      </c>
      <c r="BM202" s="232" t="s">
        <v>1140</v>
      </c>
    </row>
    <row r="203" s="2" customFormat="1" ht="24.15" customHeight="1">
      <c r="A203" s="39"/>
      <c r="B203" s="40"/>
      <c r="C203" s="220" t="s">
        <v>542</v>
      </c>
      <c r="D203" s="220" t="s">
        <v>169</v>
      </c>
      <c r="E203" s="221" t="s">
        <v>976</v>
      </c>
      <c r="F203" s="222" t="s">
        <v>977</v>
      </c>
      <c r="G203" s="223" t="s">
        <v>365</v>
      </c>
      <c r="H203" s="224">
        <v>3</v>
      </c>
      <c r="I203" s="225"/>
      <c r="J203" s="225"/>
      <c r="K203" s="226">
        <f>ROUND(P203*H203,2)</f>
        <v>0</v>
      </c>
      <c r="L203" s="222" t="s">
        <v>20</v>
      </c>
      <c r="M203" s="45"/>
      <c r="N203" s="227" t="s">
        <v>20</v>
      </c>
      <c r="O203" s="228" t="s">
        <v>44</v>
      </c>
      <c r="P203" s="229">
        <f>I203+J203</f>
        <v>0</v>
      </c>
      <c r="Q203" s="229">
        <f>ROUND(I203*H203,2)</f>
        <v>0</v>
      </c>
      <c r="R203" s="229">
        <f>ROUND(J203*H203,2)</f>
        <v>0</v>
      </c>
      <c r="S203" s="85"/>
      <c r="T203" s="230">
        <f>S203*H203</f>
        <v>0</v>
      </c>
      <c r="U203" s="230">
        <v>0.27400000000000002</v>
      </c>
      <c r="V203" s="230">
        <f>U203*H203</f>
        <v>0.82200000000000006</v>
      </c>
      <c r="W203" s="230">
        <v>0</v>
      </c>
      <c r="X203" s="231">
        <f>W203*H203</f>
        <v>0</v>
      </c>
      <c r="Y203" s="39"/>
      <c r="Z203" s="39"/>
      <c r="AA203" s="39"/>
      <c r="AB203" s="39"/>
      <c r="AC203" s="39"/>
      <c r="AD203" s="39"/>
      <c r="AE203" s="39"/>
      <c r="AR203" s="232" t="s">
        <v>174</v>
      </c>
      <c r="AT203" s="232" t="s">
        <v>169</v>
      </c>
      <c r="AU203" s="232" t="s">
        <v>88</v>
      </c>
      <c r="AY203" s="18" t="s">
        <v>167</v>
      </c>
      <c r="BE203" s="233">
        <f>IF(O203="základní",K203,0)</f>
        <v>0</v>
      </c>
      <c r="BF203" s="233">
        <f>IF(O203="snížená",K203,0)</f>
        <v>0</v>
      </c>
      <c r="BG203" s="233">
        <f>IF(O203="zákl. přenesená",K203,0)</f>
        <v>0</v>
      </c>
      <c r="BH203" s="233">
        <f>IF(O203="sníž. přenesená",K203,0)</f>
        <v>0</v>
      </c>
      <c r="BI203" s="233">
        <f>IF(O203="nulová",K203,0)</f>
        <v>0</v>
      </c>
      <c r="BJ203" s="18" t="s">
        <v>82</v>
      </c>
      <c r="BK203" s="233">
        <f>ROUND(P203*H203,2)</f>
        <v>0</v>
      </c>
      <c r="BL203" s="18" t="s">
        <v>174</v>
      </c>
      <c r="BM203" s="232" t="s">
        <v>1141</v>
      </c>
    </row>
    <row r="204" s="2" customFormat="1" ht="16.5" customHeight="1">
      <c r="A204" s="39"/>
      <c r="B204" s="40"/>
      <c r="C204" s="220" t="s">
        <v>548</v>
      </c>
      <c r="D204" s="220" t="s">
        <v>169</v>
      </c>
      <c r="E204" s="221" t="s">
        <v>1142</v>
      </c>
      <c r="F204" s="222" t="s">
        <v>1143</v>
      </c>
      <c r="G204" s="223" t="s">
        <v>365</v>
      </c>
      <c r="H204" s="224">
        <v>5</v>
      </c>
      <c r="I204" s="225"/>
      <c r="J204" s="225"/>
      <c r="K204" s="226">
        <f>ROUND(P204*H204,2)</f>
        <v>0</v>
      </c>
      <c r="L204" s="222" t="s">
        <v>20</v>
      </c>
      <c r="M204" s="45"/>
      <c r="N204" s="227" t="s">
        <v>20</v>
      </c>
      <c r="O204" s="228" t="s">
        <v>44</v>
      </c>
      <c r="P204" s="229">
        <f>I204+J204</f>
        <v>0</v>
      </c>
      <c r="Q204" s="229">
        <f>ROUND(I204*H204,2)</f>
        <v>0</v>
      </c>
      <c r="R204" s="229">
        <f>ROUND(J204*H204,2)</f>
        <v>0</v>
      </c>
      <c r="S204" s="85"/>
      <c r="T204" s="230">
        <f>S204*H204</f>
        <v>0</v>
      </c>
      <c r="U204" s="230">
        <v>0.12422</v>
      </c>
      <c r="V204" s="230">
        <f>U204*H204</f>
        <v>0.62109999999999999</v>
      </c>
      <c r="W204" s="230">
        <v>0</v>
      </c>
      <c r="X204" s="231">
        <f>W204*H204</f>
        <v>0</v>
      </c>
      <c r="Y204" s="39"/>
      <c r="Z204" s="39"/>
      <c r="AA204" s="39"/>
      <c r="AB204" s="39"/>
      <c r="AC204" s="39"/>
      <c r="AD204" s="39"/>
      <c r="AE204" s="39"/>
      <c r="AR204" s="232" t="s">
        <v>174</v>
      </c>
      <c r="AT204" s="232" t="s">
        <v>169</v>
      </c>
      <c r="AU204" s="232" t="s">
        <v>88</v>
      </c>
      <c r="AY204" s="18" t="s">
        <v>167</v>
      </c>
      <c r="BE204" s="233">
        <f>IF(O204="základní",K204,0)</f>
        <v>0</v>
      </c>
      <c r="BF204" s="233">
        <f>IF(O204="snížená",K204,0)</f>
        <v>0</v>
      </c>
      <c r="BG204" s="233">
        <f>IF(O204="zákl. přenesená",K204,0)</f>
        <v>0</v>
      </c>
      <c r="BH204" s="233">
        <f>IF(O204="sníž. přenesená",K204,0)</f>
        <v>0</v>
      </c>
      <c r="BI204" s="233">
        <f>IF(O204="nulová",K204,0)</f>
        <v>0</v>
      </c>
      <c r="BJ204" s="18" t="s">
        <v>82</v>
      </c>
      <c r="BK204" s="233">
        <f>ROUND(P204*H204,2)</f>
        <v>0</v>
      </c>
      <c r="BL204" s="18" t="s">
        <v>174</v>
      </c>
      <c r="BM204" s="232" t="s">
        <v>1144</v>
      </c>
    </row>
    <row r="205" s="2" customFormat="1" ht="16.5" customHeight="1">
      <c r="A205" s="39"/>
      <c r="B205" s="40"/>
      <c r="C205" s="272" t="s">
        <v>554</v>
      </c>
      <c r="D205" s="272" t="s">
        <v>269</v>
      </c>
      <c r="E205" s="273" t="s">
        <v>1145</v>
      </c>
      <c r="F205" s="274" t="s">
        <v>1146</v>
      </c>
      <c r="G205" s="275" t="s">
        <v>365</v>
      </c>
      <c r="H205" s="276">
        <v>5</v>
      </c>
      <c r="I205" s="277"/>
      <c r="J205" s="278"/>
      <c r="K205" s="279">
        <f>ROUND(P205*H205,2)</f>
        <v>0</v>
      </c>
      <c r="L205" s="274" t="s">
        <v>20</v>
      </c>
      <c r="M205" s="280"/>
      <c r="N205" s="281" t="s">
        <v>20</v>
      </c>
      <c r="O205" s="228" t="s">
        <v>44</v>
      </c>
      <c r="P205" s="229">
        <f>I205+J205</f>
        <v>0</v>
      </c>
      <c r="Q205" s="229">
        <f>ROUND(I205*H205,2)</f>
        <v>0</v>
      </c>
      <c r="R205" s="229">
        <f>ROUND(J205*H205,2)</f>
        <v>0</v>
      </c>
      <c r="S205" s="85"/>
      <c r="T205" s="230">
        <f>S205*H205</f>
        <v>0</v>
      </c>
      <c r="U205" s="230">
        <v>0.108</v>
      </c>
      <c r="V205" s="230">
        <f>U205*H205</f>
        <v>0.54000000000000004</v>
      </c>
      <c r="W205" s="230">
        <v>0</v>
      </c>
      <c r="X205" s="231">
        <f>W205*H205</f>
        <v>0</v>
      </c>
      <c r="Y205" s="39"/>
      <c r="Z205" s="39"/>
      <c r="AA205" s="39"/>
      <c r="AB205" s="39"/>
      <c r="AC205" s="39"/>
      <c r="AD205" s="39"/>
      <c r="AE205" s="39"/>
      <c r="AR205" s="232" t="s">
        <v>220</v>
      </c>
      <c r="AT205" s="232" t="s">
        <v>269</v>
      </c>
      <c r="AU205" s="232" t="s">
        <v>88</v>
      </c>
      <c r="AY205" s="18" t="s">
        <v>167</v>
      </c>
      <c r="BE205" s="233">
        <f>IF(O205="základní",K205,0)</f>
        <v>0</v>
      </c>
      <c r="BF205" s="233">
        <f>IF(O205="snížená",K205,0)</f>
        <v>0</v>
      </c>
      <c r="BG205" s="233">
        <f>IF(O205="zákl. přenesená",K205,0)</f>
        <v>0</v>
      </c>
      <c r="BH205" s="233">
        <f>IF(O205="sníž. přenesená",K205,0)</f>
        <v>0</v>
      </c>
      <c r="BI205" s="233">
        <f>IF(O205="nulová",K205,0)</f>
        <v>0</v>
      </c>
      <c r="BJ205" s="18" t="s">
        <v>82</v>
      </c>
      <c r="BK205" s="233">
        <f>ROUND(P205*H205,2)</f>
        <v>0</v>
      </c>
      <c r="BL205" s="18" t="s">
        <v>174</v>
      </c>
      <c r="BM205" s="232" t="s">
        <v>1147</v>
      </c>
    </row>
    <row r="206" s="2" customFormat="1" ht="16.5" customHeight="1">
      <c r="A206" s="39"/>
      <c r="B206" s="40"/>
      <c r="C206" s="220" t="s">
        <v>560</v>
      </c>
      <c r="D206" s="220" t="s">
        <v>169</v>
      </c>
      <c r="E206" s="221" t="s">
        <v>1148</v>
      </c>
      <c r="F206" s="222" t="s">
        <v>1149</v>
      </c>
      <c r="G206" s="223" t="s">
        <v>365</v>
      </c>
      <c r="H206" s="224">
        <v>5</v>
      </c>
      <c r="I206" s="225"/>
      <c r="J206" s="225"/>
      <c r="K206" s="226">
        <f>ROUND(P206*H206,2)</f>
        <v>0</v>
      </c>
      <c r="L206" s="222" t="s">
        <v>20</v>
      </c>
      <c r="M206" s="45"/>
      <c r="N206" s="227" t="s">
        <v>20</v>
      </c>
      <c r="O206" s="228" t="s">
        <v>44</v>
      </c>
      <c r="P206" s="229">
        <f>I206+J206</f>
        <v>0</v>
      </c>
      <c r="Q206" s="229">
        <f>ROUND(I206*H206,2)</f>
        <v>0</v>
      </c>
      <c r="R206" s="229">
        <f>ROUND(J206*H206,2)</f>
        <v>0</v>
      </c>
      <c r="S206" s="85"/>
      <c r="T206" s="230">
        <f>S206*H206</f>
        <v>0</v>
      </c>
      <c r="U206" s="230">
        <v>0.02972</v>
      </c>
      <c r="V206" s="230">
        <f>U206*H206</f>
        <v>0.14860000000000001</v>
      </c>
      <c r="W206" s="230">
        <v>0</v>
      </c>
      <c r="X206" s="231">
        <f>W206*H206</f>
        <v>0</v>
      </c>
      <c r="Y206" s="39"/>
      <c r="Z206" s="39"/>
      <c r="AA206" s="39"/>
      <c r="AB206" s="39"/>
      <c r="AC206" s="39"/>
      <c r="AD206" s="39"/>
      <c r="AE206" s="39"/>
      <c r="AR206" s="232" t="s">
        <v>174</v>
      </c>
      <c r="AT206" s="232" t="s">
        <v>169</v>
      </c>
      <c r="AU206" s="232" t="s">
        <v>88</v>
      </c>
      <c r="AY206" s="18" t="s">
        <v>167</v>
      </c>
      <c r="BE206" s="233">
        <f>IF(O206="základní",K206,0)</f>
        <v>0</v>
      </c>
      <c r="BF206" s="233">
        <f>IF(O206="snížená",K206,0)</f>
        <v>0</v>
      </c>
      <c r="BG206" s="233">
        <f>IF(O206="zákl. přenesená",K206,0)</f>
        <v>0</v>
      </c>
      <c r="BH206" s="233">
        <f>IF(O206="sníž. přenesená",K206,0)</f>
        <v>0</v>
      </c>
      <c r="BI206" s="233">
        <f>IF(O206="nulová",K206,0)</f>
        <v>0</v>
      </c>
      <c r="BJ206" s="18" t="s">
        <v>82</v>
      </c>
      <c r="BK206" s="233">
        <f>ROUND(P206*H206,2)</f>
        <v>0</v>
      </c>
      <c r="BL206" s="18" t="s">
        <v>174</v>
      </c>
      <c r="BM206" s="232" t="s">
        <v>1150</v>
      </c>
    </row>
    <row r="207" s="2" customFormat="1" ht="16.5" customHeight="1">
      <c r="A207" s="39"/>
      <c r="B207" s="40"/>
      <c r="C207" s="272" t="s">
        <v>566</v>
      </c>
      <c r="D207" s="272" t="s">
        <v>269</v>
      </c>
      <c r="E207" s="273" t="s">
        <v>1151</v>
      </c>
      <c r="F207" s="274" t="s">
        <v>1152</v>
      </c>
      <c r="G207" s="275" t="s">
        <v>365</v>
      </c>
      <c r="H207" s="276">
        <v>5</v>
      </c>
      <c r="I207" s="277"/>
      <c r="J207" s="278"/>
      <c r="K207" s="279">
        <f>ROUND(P207*H207,2)</f>
        <v>0</v>
      </c>
      <c r="L207" s="274" t="s">
        <v>20</v>
      </c>
      <c r="M207" s="280"/>
      <c r="N207" s="281" t="s">
        <v>20</v>
      </c>
      <c r="O207" s="228" t="s">
        <v>44</v>
      </c>
      <c r="P207" s="229">
        <f>I207+J207</f>
        <v>0</v>
      </c>
      <c r="Q207" s="229">
        <f>ROUND(I207*H207,2)</f>
        <v>0</v>
      </c>
      <c r="R207" s="229">
        <f>ROUND(J207*H207,2)</f>
        <v>0</v>
      </c>
      <c r="S207" s="85"/>
      <c r="T207" s="230">
        <f>S207*H207</f>
        <v>0</v>
      </c>
      <c r="U207" s="230">
        <v>0.11</v>
      </c>
      <c r="V207" s="230">
        <f>U207*H207</f>
        <v>0.55000000000000004</v>
      </c>
      <c r="W207" s="230">
        <v>0</v>
      </c>
      <c r="X207" s="231">
        <f>W207*H207</f>
        <v>0</v>
      </c>
      <c r="Y207" s="39"/>
      <c r="Z207" s="39"/>
      <c r="AA207" s="39"/>
      <c r="AB207" s="39"/>
      <c r="AC207" s="39"/>
      <c r="AD207" s="39"/>
      <c r="AE207" s="39"/>
      <c r="AR207" s="232" t="s">
        <v>220</v>
      </c>
      <c r="AT207" s="232" t="s">
        <v>269</v>
      </c>
      <c r="AU207" s="232" t="s">
        <v>88</v>
      </c>
      <c r="AY207" s="18" t="s">
        <v>167</v>
      </c>
      <c r="BE207" s="233">
        <f>IF(O207="základní",K207,0)</f>
        <v>0</v>
      </c>
      <c r="BF207" s="233">
        <f>IF(O207="snížená",K207,0)</f>
        <v>0</v>
      </c>
      <c r="BG207" s="233">
        <f>IF(O207="zákl. přenesená",K207,0)</f>
        <v>0</v>
      </c>
      <c r="BH207" s="233">
        <f>IF(O207="sníž. přenesená",K207,0)</f>
        <v>0</v>
      </c>
      <c r="BI207" s="233">
        <f>IF(O207="nulová",K207,0)</f>
        <v>0</v>
      </c>
      <c r="BJ207" s="18" t="s">
        <v>82</v>
      </c>
      <c r="BK207" s="233">
        <f>ROUND(P207*H207,2)</f>
        <v>0</v>
      </c>
      <c r="BL207" s="18" t="s">
        <v>174</v>
      </c>
      <c r="BM207" s="232" t="s">
        <v>1153</v>
      </c>
    </row>
    <row r="208" s="2" customFormat="1" ht="16.5" customHeight="1">
      <c r="A208" s="39"/>
      <c r="B208" s="40"/>
      <c r="C208" s="220" t="s">
        <v>571</v>
      </c>
      <c r="D208" s="220" t="s">
        <v>169</v>
      </c>
      <c r="E208" s="221" t="s">
        <v>1154</v>
      </c>
      <c r="F208" s="222" t="s">
        <v>1155</v>
      </c>
      <c r="G208" s="223" t="s">
        <v>365</v>
      </c>
      <c r="H208" s="224">
        <v>5</v>
      </c>
      <c r="I208" s="225"/>
      <c r="J208" s="225"/>
      <c r="K208" s="226">
        <f>ROUND(P208*H208,2)</f>
        <v>0</v>
      </c>
      <c r="L208" s="222" t="s">
        <v>20</v>
      </c>
      <c r="M208" s="45"/>
      <c r="N208" s="227" t="s">
        <v>20</v>
      </c>
      <c r="O208" s="228" t="s">
        <v>44</v>
      </c>
      <c r="P208" s="229">
        <f>I208+J208</f>
        <v>0</v>
      </c>
      <c r="Q208" s="229">
        <f>ROUND(I208*H208,2)</f>
        <v>0</v>
      </c>
      <c r="R208" s="229">
        <f>ROUND(J208*H208,2)</f>
        <v>0</v>
      </c>
      <c r="S208" s="85"/>
      <c r="T208" s="230">
        <f>S208*H208</f>
        <v>0</v>
      </c>
      <c r="U208" s="230">
        <v>0.02972</v>
      </c>
      <c r="V208" s="230">
        <f>U208*H208</f>
        <v>0.14860000000000001</v>
      </c>
      <c r="W208" s="230">
        <v>0</v>
      </c>
      <c r="X208" s="231">
        <f>W208*H208</f>
        <v>0</v>
      </c>
      <c r="Y208" s="39"/>
      <c r="Z208" s="39"/>
      <c r="AA208" s="39"/>
      <c r="AB208" s="39"/>
      <c r="AC208" s="39"/>
      <c r="AD208" s="39"/>
      <c r="AE208" s="39"/>
      <c r="AR208" s="232" t="s">
        <v>174</v>
      </c>
      <c r="AT208" s="232" t="s">
        <v>169</v>
      </c>
      <c r="AU208" s="232" t="s">
        <v>88</v>
      </c>
      <c r="AY208" s="18" t="s">
        <v>167</v>
      </c>
      <c r="BE208" s="233">
        <f>IF(O208="základní",K208,0)</f>
        <v>0</v>
      </c>
      <c r="BF208" s="233">
        <f>IF(O208="snížená",K208,0)</f>
        <v>0</v>
      </c>
      <c r="BG208" s="233">
        <f>IF(O208="zákl. přenesená",K208,0)</f>
        <v>0</v>
      </c>
      <c r="BH208" s="233">
        <f>IF(O208="sníž. přenesená",K208,0)</f>
        <v>0</v>
      </c>
      <c r="BI208" s="233">
        <f>IF(O208="nulová",K208,0)</f>
        <v>0</v>
      </c>
      <c r="BJ208" s="18" t="s">
        <v>82</v>
      </c>
      <c r="BK208" s="233">
        <f>ROUND(P208*H208,2)</f>
        <v>0</v>
      </c>
      <c r="BL208" s="18" t="s">
        <v>174</v>
      </c>
      <c r="BM208" s="232" t="s">
        <v>1156</v>
      </c>
    </row>
    <row r="209" s="2" customFormat="1" ht="16.5" customHeight="1">
      <c r="A209" s="39"/>
      <c r="B209" s="40"/>
      <c r="C209" s="272" t="s">
        <v>577</v>
      </c>
      <c r="D209" s="272" t="s">
        <v>269</v>
      </c>
      <c r="E209" s="273" t="s">
        <v>1157</v>
      </c>
      <c r="F209" s="274" t="s">
        <v>1158</v>
      </c>
      <c r="G209" s="275" t="s">
        <v>365</v>
      </c>
      <c r="H209" s="276">
        <v>5</v>
      </c>
      <c r="I209" s="277"/>
      <c r="J209" s="278"/>
      <c r="K209" s="279">
        <f>ROUND(P209*H209,2)</f>
        <v>0</v>
      </c>
      <c r="L209" s="274" t="s">
        <v>20</v>
      </c>
      <c r="M209" s="280"/>
      <c r="N209" s="281" t="s">
        <v>20</v>
      </c>
      <c r="O209" s="228" t="s">
        <v>44</v>
      </c>
      <c r="P209" s="229">
        <f>I209+J209</f>
        <v>0</v>
      </c>
      <c r="Q209" s="229">
        <f>ROUND(I209*H209,2)</f>
        <v>0</v>
      </c>
      <c r="R209" s="229">
        <f>ROUND(J209*H209,2)</f>
        <v>0</v>
      </c>
      <c r="S209" s="85"/>
      <c r="T209" s="230">
        <f>S209*H209</f>
        <v>0</v>
      </c>
      <c r="U209" s="230">
        <v>0.053999999999999999</v>
      </c>
      <c r="V209" s="230">
        <f>U209*H209</f>
        <v>0.27000000000000002</v>
      </c>
      <c r="W209" s="230">
        <v>0</v>
      </c>
      <c r="X209" s="231">
        <f>W209*H209</f>
        <v>0</v>
      </c>
      <c r="Y209" s="39"/>
      <c r="Z209" s="39"/>
      <c r="AA209" s="39"/>
      <c r="AB209" s="39"/>
      <c r="AC209" s="39"/>
      <c r="AD209" s="39"/>
      <c r="AE209" s="39"/>
      <c r="AR209" s="232" t="s">
        <v>220</v>
      </c>
      <c r="AT209" s="232" t="s">
        <v>269</v>
      </c>
      <c r="AU209" s="232" t="s">
        <v>88</v>
      </c>
      <c r="AY209" s="18" t="s">
        <v>167</v>
      </c>
      <c r="BE209" s="233">
        <f>IF(O209="základní",K209,0)</f>
        <v>0</v>
      </c>
      <c r="BF209" s="233">
        <f>IF(O209="snížená",K209,0)</f>
        <v>0</v>
      </c>
      <c r="BG209" s="233">
        <f>IF(O209="zákl. přenesená",K209,0)</f>
        <v>0</v>
      </c>
      <c r="BH209" s="233">
        <f>IF(O209="sníž. přenesená",K209,0)</f>
        <v>0</v>
      </c>
      <c r="BI209" s="233">
        <f>IF(O209="nulová",K209,0)</f>
        <v>0</v>
      </c>
      <c r="BJ209" s="18" t="s">
        <v>82</v>
      </c>
      <c r="BK209" s="233">
        <f>ROUND(P209*H209,2)</f>
        <v>0</v>
      </c>
      <c r="BL209" s="18" t="s">
        <v>174</v>
      </c>
      <c r="BM209" s="232" t="s">
        <v>1159</v>
      </c>
    </row>
    <row r="210" s="2" customFormat="1" ht="24.15" customHeight="1">
      <c r="A210" s="39"/>
      <c r="B210" s="40"/>
      <c r="C210" s="220" t="s">
        <v>582</v>
      </c>
      <c r="D210" s="220" t="s">
        <v>169</v>
      </c>
      <c r="E210" s="221" t="s">
        <v>1160</v>
      </c>
      <c r="F210" s="222" t="s">
        <v>1161</v>
      </c>
      <c r="G210" s="223" t="s">
        <v>190</v>
      </c>
      <c r="H210" s="224">
        <v>35.200000000000003</v>
      </c>
      <c r="I210" s="225"/>
      <c r="J210" s="225"/>
      <c r="K210" s="226">
        <f>ROUND(P210*H210,2)</f>
        <v>0</v>
      </c>
      <c r="L210" s="222" t="s">
        <v>20</v>
      </c>
      <c r="M210" s="45"/>
      <c r="N210" s="227" t="s">
        <v>20</v>
      </c>
      <c r="O210" s="228" t="s">
        <v>44</v>
      </c>
      <c r="P210" s="229">
        <f>I210+J210</f>
        <v>0</v>
      </c>
      <c r="Q210" s="229">
        <f>ROUND(I210*H210,2)</f>
        <v>0</v>
      </c>
      <c r="R210" s="229">
        <f>ROUND(J210*H210,2)</f>
        <v>0</v>
      </c>
      <c r="S210" s="85"/>
      <c r="T210" s="230">
        <f>S210*H210</f>
        <v>0</v>
      </c>
      <c r="U210" s="230">
        <v>0.055509999999999997</v>
      </c>
      <c r="V210" s="230">
        <f>U210*H210</f>
        <v>1.9539520000000001</v>
      </c>
      <c r="W210" s="230">
        <v>0</v>
      </c>
      <c r="X210" s="231">
        <f>W210*H210</f>
        <v>0</v>
      </c>
      <c r="Y210" s="39"/>
      <c r="Z210" s="39"/>
      <c r="AA210" s="39"/>
      <c r="AB210" s="39"/>
      <c r="AC210" s="39"/>
      <c r="AD210" s="39"/>
      <c r="AE210" s="39"/>
      <c r="AR210" s="232" t="s">
        <v>174</v>
      </c>
      <c r="AT210" s="232" t="s">
        <v>169</v>
      </c>
      <c r="AU210" s="232" t="s">
        <v>88</v>
      </c>
      <c r="AY210" s="18" t="s">
        <v>167</v>
      </c>
      <c r="BE210" s="233">
        <f>IF(O210="základní",K210,0)</f>
        <v>0</v>
      </c>
      <c r="BF210" s="233">
        <f>IF(O210="snížená",K210,0)</f>
        <v>0</v>
      </c>
      <c r="BG210" s="233">
        <f>IF(O210="zákl. přenesená",K210,0)</f>
        <v>0</v>
      </c>
      <c r="BH210" s="233">
        <f>IF(O210="sníž. přenesená",K210,0)</f>
        <v>0</v>
      </c>
      <c r="BI210" s="233">
        <f>IF(O210="nulová",K210,0)</f>
        <v>0</v>
      </c>
      <c r="BJ210" s="18" t="s">
        <v>82</v>
      </c>
      <c r="BK210" s="233">
        <f>ROUND(P210*H210,2)</f>
        <v>0</v>
      </c>
      <c r="BL210" s="18" t="s">
        <v>174</v>
      </c>
      <c r="BM210" s="232" t="s">
        <v>1162</v>
      </c>
    </row>
    <row r="211" s="2" customFormat="1" ht="24.15" customHeight="1">
      <c r="A211" s="39"/>
      <c r="B211" s="40"/>
      <c r="C211" s="220" t="s">
        <v>591</v>
      </c>
      <c r="D211" s="220" t="s">
        <v>169</v>
      </c>
      <c r="E211" s="221" t="s">
        <v>1163</v>
      </c>
      <c r="F211" s="222" t="s">
        <v>1164</v>
      </c>
      <c r="G211" s="223" t="s">
        <v>365</v>
      </c>
      <c r="H211" s="224">
        <v>2</v>
      </c>
      <c r="I211" s="225"/>
      <c r="J211" s="225"/>
      <c r="K211" s="226">
        <f>ROUND(P211*H211,2)</f>
        <v>0</v>
      </c>
      <c r="L211" s="222" t="s">
        <v>20</v>
      </c>
      <c r="M211" s="45"/>
      <c r="N211" s="227" t="s">
        <v>20</v>
      </c>
      <c r="O211" s="228" t="s">
        <v>44</v>
      </c>
      <c r="P211" s="229">
        <f>I211+J211</f>
        <v>0</v>
      </c>
      <c r="Q211" s="229">
        <f>ROUND(I211*H211,2)</f>
        <v>0</v>
      </c>
      <c r="R211" s="229">
        <f>ROUND(J211*H211,2)</f>
        <v>0</v>
      </c>
      <c r="S211" s="85"/>
      <c r="T211" s="230">
        <f>S211*H211</f>
        <v>0</v>
      </c>
      <c r="U211" s="230">
        <v>0.076499999999999999</v>
      </c>
      <c r="V211" s="230">
        <f>U211*H211</f>
        <v>0.153</v>
      </c>
      <c r="W211" s="230">
        <v>0</v>
      </c>
      <c r="X211" s="231">
        <f>W211*H211</f>
        <v>0</v>
      </c>
      <c r="Y211" s="39"/>
      <c r="Z211" s="39"/>
      <c r="AA211" s="39"/>
      <c r="AB211" s="39"/>
      <c r="AC211" s="39"/>
      <c r="AD211" s="39"/>
      <c r="AE211" s="39"/>
      <c r="AR211" s="232" t="s">
        <v>174</v>
      </c>
      <c r="AT211" s="232" t="s">
        <v>169</v>
      </c>
      <c r="AU211" s="232" t="s">
        <v>88</v>
      </c>
      <c r="AY211" s="18" t="s">
        <v>167</v>
      </c>
      <c r="BE211" s="233">
        <f>IF(O211="základní",K211,0)</f>
        <v>0</v>
      </c>
      <c r="BF211" s="233">
        <f>IF(O211="snížená",K211,0)</f>
        <v>0</v>
      </c>
      <c r="BG211" s="233">
        <f>IF(O211="zákl. přenesená",K211,0)</f>
        <v>0</v>
      </c>
      <c r="BH211" s="233">
        <f>IF(O211="sníž. přenesená",K211,0)</f>
        <v>0</v>
      </c>
      <c r="BI211" s="233">
        <f>IF(O211="nulová",K211,0)</f>
        <v>0</v>
      </c>
      <c r="BJ211" s="18" t="s">
        <v>82</v>
      </c>
      <c r="BK211" s="233">
        <f>ROUND(P211*H211,2)</f>
        <v>0</v>
      </c>
      <c r="BL211" s="18" t="s">
        <v>174</v>
      </c>
      <c r="BM211" s="232" t="s">
        <v>1165</v>
      </c>
    </row>
    <row r="212" s="2" customFormat="1" ht="16.5" customHeight="1">
      <c r="A212" s="39"/>
      <c r="B212" s="40"/>
      <c r="C212" s="220" t="s">
        <v>600</v>
      </c>
      <c r="D212" s="220" t="s">
        <v>169</v>
      </c>
      <c r="E212" s="221" t="s">
        <v>979</v>
      </c>
      <c r="F212" s="222" t="s">
        <v>980</v>
      </c>
      <c r="G212" s="223" t="s">
        <v>365</v>
      </c>
      <c r="H212" s="224">
        <v>6</v>
      </c>
      <c r="I212" s="225"/>
      <c r="J212" s="225"/>
      <c r="K212" s="226">
        <f>ROUND(P212*H212,2)</f>
        <v>0</v>
      </c>
      <c r="L212" s="222" t="s">
        <v>20</v>
      </c>
      <c r="M212" s="45"/>
      <c r="N212" s="227" t="s">
        <v>20</v>
      </c>
      <c r="O212" s="228" t="s">
        <v>44</v>
      </c>
      <c r="P212" s="229">
        <f>I212+J212</f>
        <v>0</v>
      </c>
      <c r="Q212" s="229">
        <f>ROUND(I212*H212,2)</f>
        <v>0</v>
      </c>
      <c r="R212" s="229">
        <f>ROUND(J212*H212,2)</f>
        <v>0</v>
      </c>
      <c r="S212" s="85"/>
      <c r="T212" s="230">
        <f>S212*H212</f>
        <v>0</v>
      </c>
      <c r="U212" s="230">
        <v>0.21734000000000001</v>
      </c>
      <c r="V212" s="230">
        <f>U212*H212</f>
        <v>1.3040400000000001</v>
      </c>
      <c r="W212" s="230">
        <v>0</v>
      </c>
      <c r="X212" s="231">
        <f>W212*H212</f>
        <v>0</v>
      </c>
      <c r="Y212" s="39"/>
      <c r="Z212" s="39"/>
      <c r="AA212" s="39"/>
      <c r="AB212" s="39"/>
      <c r="AC212" s="39"/>
      <c r="AD212" s="39"/>
      <c r="AE212" s="39"/>
      <c r="AR212" s="232" t="s">
        <v>174</v>
      </c>
      <c r="AT212" s="232" t="s">
        <v>169</v>
      </c>
      <c r="AU212" s="232" t="s">
        <v>88</v>
      </c>
      <c r="AY212" s="18" t="s">
        <v>167</v>
      </c>
      <c r="BE212" s="233">
        <f>IF(O212="základní",K212,0)</f>
        <v>0</v>
      </c>
      <c r="BF212" s="233">
        <f>IF(O212="snížená",K212,0)</f>
        <v>0</v>
      </c>
      <c r="BG212" s="233">
        <f>IF(O212="zákl. přenesená",K212,0)</f>
        <v>0</v>
      </c>
      <c r="BH212" s="233">
        <f>IF(O212="sníž. přenesená",K212,0)</f>
        <v>0</v>
      </c>
      <c r="BI212" s="233">
        <f>IF(O212="nulová",K212,0)</f>
        <v>0</v>
      </c>
      <c r="BJ212" s="18" t="s">
        <v>82</v>
      </c>
      <c r="BK212" s="233">
        <f>ROUND(P212*H212,2)</f>
        <v>0</v>
      </c>
      <c r="BL212" s="18" t="s">
        <v>174</v>
      </c>
      <c r="BM212" s="232" t="s">
        <v>1166</v>
      </c>
    </row>
    <row r="213" s="2" customFormat="1" ht="16.5" customHeight="1">
      <c r="A213" s="39"/>
      <c r="B213" s="40"/>
      <c r="C213" s="272" t="s">
        <v>607</v>
      </c>
      <c r="D213" s="272" t="s">
        <v>269</v>
      </c>
      <c r="E213" s="273" t="s">
        <v>982</v>
      </c>
      <c r="F213" s="274" t="s">
        <v>983</v>
      </c>
      <c r="G213" s="275" t="s">
        <v>365</v>
      </c>
      <c r="H213" s="276">
        <v>6</v>
      </c>
      <c r="I213" s="277"/>
      <c r="J213" s="278"/>
      <c r="K213" s="279">
        <f>ROUND(P213*H213,2)</f>
        <v>0</v>
      </c>
      <c r="L213" s="274" t="s">
        <v>20</v>
      </c>
      <c r="M213" s="280"/>
      <c r="N213" s="281" t="s">
        <v>20</v>
      </c>
      <c r="O213" s="228" t="s">
        <v>44</v>
      </c>
      <c r="P213" s="229">
        <f>I213+J213</f>
        <v>0</v>
      </c>
      <c r="Q213" s="229">
        <f>ROUND(I213*H213,2)</f>
        <v>0</v>
      </c>
      <c r="R213" s="229">
        <f>ROUND(J213*H213,2)</f>
        <v>0</v>
      </c>
      <c r="S213" s="85"/>
      <c r="T213" s="230">
        <f>S213*H213</f>
        <v>0</v>
      </c>
      <c r="U213" s="230">
        <v>0.099000000000000005</v>
      </c>
      <c r="V213" s="230">
        <f>U213*H213</f>
        <v>0.59400000000000008</v>
      </c>
      <c r="W213" s="230">
        <v>0</v>
      </c>
      <c r="X213" s="231">
        <f>W213*H213</f>
        <v>0</v>
      </c>
      <c r="Y213" s="39"/>
      <c r="Z213" s="39"/>
      <c r="AA213" s="39"/>
      <c r="AB213" s="39"/>
      <c r="AC213" s="39"/>
      <c r="AD213" s="39"/>
      <c r="AE213" s="39"/>
      <c r="AR213" s="232" t="s">
        <v>220</v>
      </c>
      <c r="AT213" s="232" t="s">
        <v>269</v>
      </c>
      <c r="AU213" s="232" t="s">
        <v>88</v>
      </c>
      <c r="AY213" s="18" t="s">
        <v>167</v>
      </c>
      <c r="BE213" s="233">
        <f>IF(O213="základní",K213,0)</f>
        <v>0</v>
      </c>
      <c r="BF213" s="233">
        <f>IF(O213="snížená",K213,0)</f>
        <v>0</v>
      </c>
      <c r="BG213" s="233">
        <f>IF(O213="zákl. přenesená",K213,0)</f>
        <v>0</v>
      </c>
      <c r="BH213" s="233">
        <f>IF(O213="sníž. přenesená",K213,0)</f>
        <v>0</v>
      </c>
      <c r="BI213" s="233">
        <f>IF(O213="nulová",K213,0)</f>
        <v>0</v>
      </c>
      <c r="BJ213" s="18" t="s">
        <v>82</v>
      </c>
      <c r="BK213" s="233">
        <f>ROUND(P213*H213,2)</f>
        <v>0</v>
      </c>
      <c r="BL213" s="18" t="s">
        <v>174</v>
      </c>
      <c r="BM213" s="232" t="s">
        <v>1167</v>
      </c>
    </row>
    <row r="214" s="2" customFormat="1" ht="16.5" customHeight="1">
      <c r="A214" s="39"/>
      <c r="B214" s="40"/>
      <c r="C214" s="220" t="s">
        <v>615</v>
      </c>
      <c r="D214" s="220" t="s">
        <v>169</v>
      </c>
      <c r="E214" s="221" t="s">
        <v>985</v>
      </c>
      <c r="F214" s="222" t="s">
        <v>986</v>
      </c>
      <c r="G214" s="223" t="s">
        <v>365</v>
      </c>
      <c r="H214" s="224">
        <v>5</v>
      </c>
      <c r="I214" s="225"/>
      <c r="J214" s="225"/>
      <c r="K214" s="226">
        <f>ROUND(P214*H214,2)</f>
        <v>0</v>
      </c>
      <c r="L214" s="222" t="s">
        <v>20</v>
      </c>
      <c r="M214" s="45"/>
      <c r="N214" s="227" t="s">
        <v>20</v>
      </c>
      <c r="O214" s="228" t="s">
        <v>44</v>
      </c>
      <c r="P214" s="229">
        <f>I214+J214</f>
        <v>0</v>
      </c>
      <c r="Q214" s="229">
        <f>ROUND(I214*H214,2)</f>
        <v>0</v>
      </c>
      <c r="R214" s="229">
        <f>ROUND(J214*H214,2)</f>
        <v>0</v>
      </c>
      <c r="S214" s="85"/>
      <c r="T214" s="230">
        <f>S214*H214</f>
        <v>0</v>
      </c>
      <c r="U214" s="230">
        <v>0.21734000000000001</v>
      </c>
      <c r="V214" s="230">
        <f>U214*H214</f>
        <v>1.0867</v>
      </c>
      <c r="W214" s="230">
        <v>0</v>
      </c>
      <c r="X214" s="231">
        <f>W214*H214</f>
        <v>0</v>
      </c>
      <c r="Y214" s="39"/>
      <c r="Z214" s="39"/>
      <c r="AA214" s="39"/>
      <c r="AB214" s="39"/>
      <c r="AC214" s="39"/>
      <c r="AD214" s="39"/>
      <c r="AE214" s="39"/>
      <c r="AR214" s="232" t="s">
        <v>174</v>
      </c>
      <c r="AT214" s="232" t="s">
        <v>169</v>
      </c>
      <c r="AU214" s="232" t="s">
        <v>88</v>
      </c>
      <c r="AY214" s="18" t="s">
        <v>167</v>
      </c>
      <c r="BE214" s="233">
        <f>IF(O214="základní",K214,0)</f>
        <v>0</v>
      </c>
      <c r="BF214" s="233">
        <f>IF(O214="snížená",K214,0)</f>
        <v>0</v>
      </c>
      <c r="BG214" s="233">
        <f>IF(O214="zákl. přenesená",K214,0)</f>
        <v>0</v>
      </c>
      <c r="BH214" s="233">
        <f>IF(O214="sníž. přenesená",K214,0)</f>
        <v>0</v>
      </c>
      <c r="BI214" s="233">
        <f>IF(O214="nulová",K214,0)</f>
        <v>0</v>
      </c>
      <c r="BJ214" s="18" t="s">
        <v>82</v>
      </c>
      <c r="BK214" s="233">
        <f>ROUND(P214*H214,2)</f>
        <v>0</v>
      </c>
      <c r="BL214" s="18" t="s">
        <v>174</v>
      </c>
      <c r="BM214" s="232" t="s">
        <v>1168</v>
      </c>
    </row>
    <row r="215" s="2" customFormat="1" ht="16.5" customHeight="1">
      <c r="A215" s="39"/>
      <c r="B215" s="40"/>
      <c r="C215" s="272" t="s">
        <v>624</v>
      </c>
      <c r="D215" s="272" t="s">
        <v>269</v>
      </c>
      <c r="E215" s="273" t="s">
        <v>988</v>
      </c>
      <c r="F215" s="274" t="s">
        <v>989</v>
      </c>
      <c r="G215" s="275" t="s">
        <v>365</v>
      </c>
      <c r="H215" s="276">
        <v>4</v>
      </c>
      <c r="I215" s="277"/>
      <c r="J215" s="278"/>
      <c r="K215" s="279">
        <f>ROUND(P215*H215,2)</f>
        <v>0</v>
      </c>
      <c r="L215" s="274" t="s">
        <v>20</v>
      </c>
      <c r="M215" s="280"/>
      <c r="N215" s="281" t="s">
        <v>20</v>
      </c>
      <c r="O215" s="228" t="s">
        <v>44</v>
      </c>
      <c r="P215" s="229">
        <f>I215+J215</f>
        <v>0</v>
      </c>
      <c r="Q215" s="229">
        <f>ROUND(I215*H215,2)</f>
        <v>0</v>
      </c>
      <c r="R215" s="229">
        <f>ROUND(J215*H215,2)</f>
        <v>0</v>
      </c>
      <c r="S215" s="85"/>
      <c r="T215" s="230">
        <f>S215*H215</f>
        <v>0</v>
      </c>
      <c r="U215" s="230">
        <v>0.156</v>
      </c>
      <c r="V215" s="230">
        <f>U215*H215</f>
        <v>0.624</v>
      </c>
      <c r="W215" s="230">
        <v>0</v>
      </c>
      <c r="X215" s="231">
        <f>W215*H215</f>
        <v>0</v>
      </c>
      <c r="Y215" s="39"/>
      <c r="Z215" s="39"/>
      <c r="AA215" s="39"/>
      <c r="AB215" s="39"/>
      <c r="AC215" s="39"/>
      <c r="AD215" s="39"/>
      <c r="AE215" s="39"/>
      <c r="AR215" s="232" t="s">
        <v>220</v>
      </c>
      <c r="AT215" s="232" t="s">
        <v>269</v>
      </c>
      <c r="AU215" s="232" t="s">
        <v>88</v>
      </c>
      <c r="AY215" s="18" t="s">
        <v>167</v>
      </c>
      <c r="BE215" s="233">
        <f>IF(O215="základní",K215,0)</f>
        <v>0</v>
      </c>
      <c r="BF215" s="233">
        <f>IF(O215="snížená",K215,0)</f>
        <v>0</v>
      </c>
      <c r="BG215" s="233">
        <f>IF(O215="zákl. přenesená",K215,0)</f>
        <v>0</v>
      </c>
      <c r="BH215" s="233">
        <f>IF(O215="sníž. přenesená",K215,0)</f>
        <v>0</v>
      </c>
      <c r="BI215" s="233">
        <f>IF(O215="nulová",K215,0)</f>
        <v>0</v>
      </c>
      <c r="BJ215" s="18" t="s">
        <v>82</v>
      </c>
      <c r="BK215" s="233">
        <f>ROUND(P215*H215,2)</f>
        <v>0</v>
      </c>
      <c r="BL215" s="18" t="s">
        <v>174</v>
      </c>
      <c r="BM215" s="232" t="s">
        <v>1169</v>
      </c>
    </row>
    <row r="216" s="2" customFormat="1" ht="21.75" customHeight="1">
      <c r="A216" s="39"/>
      <c r="B216" s="40"/>
      <c r="C216" s="272" t="s">
        <v>633</v>
      </c>
      <c r="D216" s="272" t="s">
        <v>269</v>
      </c>
      <c r="E216" s="273" t="s">
        <v>1170</v>
      </c>
      <c r="F216" s="274" t="s">
        <v>1171</v>
      </c>
      <c r="G216" s="275" t="s">
        <v>365</v>
      </c>
      <c r="H216" s="276">
        <v>1</v>
      </c>
      <c r="I216" s="277"/>
      <c r="J216" s="278"/>
      <c r="K216" s="279">
        <f>ROUND(P216*H216,2)</f>
        <v>0</v>
      </c>
      <c r="L216" s="274" t="s">
        <v>20</v>
      </c>
      <c r="M216" s="280"/>
      <c r="N216" s="281" t="s">
        <v>20</v>
      </c>
      <c r="O216" s="228" t="s">
        <v>44</v>
      </c>
      <c r="P216" s="229">
        <f>I216+J216</f>
        <v>0</v>
      </c>
      <c r="Q216" s="229">
        <f>ROUND(I216*H216,2)</f>
        <v>0</v>
      </c>
      <c r="R216" s="229">
        <f>ROUND(J216*H216,2)</f>
        <v>0</v>
      </c>
      <c r="S216" s="85"/>
      <c r="T216" s="230">
        <f>S216*H216</f>
        <v>0</v>
      </c>
      <c r="U216" s="230">
        <v>0.19600000000000001</v>
      </c>
      <c r="V216" s="230">
        <f>U216*H216</f>
        <v>0.19600000000000001</v>
      </c>
      <c r="W216" s="230">
        <v>0</v>
      </c>
      <c r="X216" s="231">
        <f>W216*H216</f>
        <v>0</v>
      </c>
      <c r="Y216" s="39"/>
      <c r="Z216" s="39"/>
      <c r="AA216" s="39"/>
      <c r="AB216" s="39"/>
      <c r="AC216" s="39"/>
      <c r="AD216" s="39"/>
      <c r="AE216" s="39"/>
      <c r="AR216" s="232" t="s">
        <v>220</v>
      </c>
      <c r="AT216" s="232" t="s">
        <v>269</v>
      </c>
      <c r="AU216" s="232" t="s">
        <v>88</v>
      </c>
      <c r="AY216" s="18" t="s">
        <v>167</v>
      </c>
      <c r="BE216" s="233">
        <f>IF(O216="základní",K216,0)</f>
        <v>0</v>
      </c>
      <c r="BF216" s="233">
        <f>IF(O216="snížená",K216,0)</f>
        <v>0</v>
      </c>
      <c r="BG216" s="233">
        <f>IF(O216="zákl. přenesená",K216,0)</f>
        <v>0</v>
      </c>
      <c r="BH216" s="233">
        <f>IF(O216="sníž. přenesená",K216,0)</f>
        <v>0</v>
      </c>
      <c r="BI216" s="233">
        <f>IF(O216="nulová",K216,0)</f>
        <v>0</v>
      </c>
      <c r="BJ216" s="18" t="s">
        <v>82</v>
      </c>
      <c r="BK216" s="233">
        <f>ROUND(P216*H216,2)</f>
        <v>0</v>
      </c>
      <c r="BL216" s="18" t="s">
        <v>174</v>
      </c>
      <c r="BM216" s="232" t="s">
        <v>1172</v>
      </c>
    </row>
    <row r="217" s="2" customFormat="1" ht="16.5" customHeight="1">
      <c r="A217" s="39"/>
      <c r="B217" s="40"/>
      <c r="C217" s="220" t="s">
        <v>639</v>
      </c>
      <c r="D217" s="220" t="s">
        <v>169</v>
      </c>
      <c r="E217" s="221" t="s">
        <v>486</v>
      </c>
      <c r="F217" s="222" t="s">
        <v>487</v>
      </c>
      <c r="G217" s="223" t="s">
        <v>365</v>
      </c>
      <c r="H217" s="224">
        <v>5</v>
      </c>
      <c r="I217" s="225"/>
      <c r="J217" s="225"/>
      <c r="K217" s="226">
        <f>ROUND(P217*H217,2)</f>
        <v>0</v>
      </c>
      <c r="L217" s="222" t="s">
        <v>20</v>
      </c>
      <c r="M217" s="45"/>
      <c r="N217" s="227" t="s">
        <v>20</v>
      </c>
      <c r="O217" s="228" t="s">
        <v>44</v>
      </c>
      <c r="P217" s="229">
        <f>I217+J217</f>
        <v>0</v>
      </c>
      <c r="Q217" s="229">
        <f>ROUND(I217*H217,2)</f>
        <v>0</v>
      </c>
      <c r="R217" s="229">
        <f>ROUND(J217*H217,2)</f>
        <v>0</v>
      </c>
      <c r="S217" s="85"/>
      <c r="T217" s="230">
        <f>S217*H217</f>
        <v>0</v>
      </c>
      <c r="U217" s="230">
        <v>0.21734000000000001</v>
      </c>
      <c r="V217" s="230">
        <f>U217*H217</f>
        <v>1.0867</v>
      </c>
      <c r="W217" s="230">
        <v>0</v>
      </c>
      <c r="X217" s="231">
        <f>W217*H217</f>
        <v>0</v>
      </c>
      <c r="Y217" s="39"/>
      <c r="Z217" s="39"/>
      <c r="AA217" s="39"/>
      <c r="AB217" s="39"/>
      <c r="AC217" s="39"/>
      <c r="AD217" s="39"/>
      <c r="AE217" s="39"/>
      <c r="AR217" s="232" t="s">
        <v>174</v>
      </c>
      <c r="AT217" s="232" t="s">
        <v>169</v>
      </c>
      <c r="AU217" s="232" t="s">
        <v>88</v>
      </c>
      <c r="AY217" s="18" t="s">
        <v>167</v>
      </c>
      <c r="BE217" s="233">
        <f>IF(O217="základní",K217,0)</f>
        <v>0</v>
      </c>
      <c r="BF217" s="233">
        <f>IF(O217="snížená",K217,0)</f>
        <v>0</v>
      </c>
      <c r="BG217" s="233">
        <f>IF(O217="zákl. přenesená",K217,0)</f>
        <v>0</v>
      </c>
      <c r="BH217" s="233">
        <f>IF(O217="sníž. přenesená",K217,0)</f>
        <v>0</v>
      </c>
      <c r="BI217" s="233">
        <f>IF(O217="nulová",K217,0)</f>
        <v>0</v>
      </c>
      <c r="BJ217" s="18" t="s">
        <v>82</v>
      </c>
      <c r="BK217" s="233">
        <f>ROUND(P217*H217,2)</f>
        <v>0</v>
      </c>
      <c r="BL217" s="18" t="s">
        <v>174</v>
      </c>
      <c r="BM217" s="232" t="s">
        <v>1173</v>
      </c>
    </row>
    <row r="218" s="2" customFormat="1" ht="16.5" customHeight="1">
      <c r="A218" s="39"/>
      <c r="B218" s="40"/>
      <c r="C218" s="272" t="s">
        <v>644</v>
      </c>
      <c r="D218" s="272" t="s">
        <v>269</v>
      </c>
      <c r="E218" s="273" t="s">
        <v>1174</v>
      </c>
      <c r="F218" s="274" t="s">
        <v>1175</v>
      </c>
      <c r="G218" s="275" t="s">
        <v>365</v>
      </c>
      <c r="H218" s="276">
        <v>5</v>
      </c>
      <c r="I218" s="277"/>
      <c r="J218" s="278"/>
      <c r="K218" s="279">
        <f>ROUND(P218*H218,2)</f>
        <v>0</v>
      </c>
      <c r="L218" s="274" t="s">
        <v>20</v>
      </c>
      <c r="M218" s="280"/>
      <c r="N218" s="281" t="s">
        <v>20</v>
      </c>
      <c r="O218" s="228" t="s">
        <v>44</v>
      </c>
      <c r="P218" s="229">
        <f>I218+J218</f>
        <v>0</v>
      </c>
      <c r="Q218" s="229">
        <f>ROUND(I218*H218,2)</f>
        <v>0</v>
      </c>
      <c r="R218" s="229">
        <f>ROUND(J218*H218,2)</f>
        <v>0</v>
      </c>
      <c r="S218" s="85"/>
      <c r="T218" s="230">
        <f>S218*H218</f>
        <v>0</v>
      </c>
      <c r="U218" s="230">
        <v>0.0040000000000000001</v>
      </c>
      <c r="V218" s="230">
        <f>U218*H218</f>
        <v>0.02</v>
      </c>
      <c r="W218" s="230">
        <v>0</v>
      </c>
      <c r="X218" s="231">
        <f>W218*H218</f>
        <v>0</v>
      </c>
      <c r="Y218" s="39"/>
      <c r="Z218" s="39"/>
      <c r="AA218" s="39"/>
      <c r="AB218" s="39"/>
      <c r="AC218" s="39"/>
      <c r="AD218" s="39"/>
      <c r="AE218" s="39"/>
      <c r="AR218" s="232" t="s">
        <v>220</v>
      </c>
      <c r="AT218" s="232" t="s">
        <v>269</v>
      </c>
      <c r="AU218" s="232" t="s">
        <v>88</v>
      </c>
      <c r="AY218" s="18" t="s">
        <v>167</v>
      </c>
      <c r="BE218" s="233">
        <f>IF(O218="základní",K218,0)</f>
        <v>0</v>
      </c>
      <c r="BF218" s="233">
        <f>IF(O218="snížená",K218,0)</f>
        <v>0</v>
      </c>
      <c r="BG218" s="233">
        <f>IF(O218="zákl. přenesená",K218,0)</f>
        <v>0</v>
      </c>
      <c r="BH218" s="233">
        <f>IF(O218="sníž. přenesená",K218,0)</f>
        <v>0</v>
      </c>
      <c r="BI218" s="233">
        <f>IF(O218="nulová",K218,0)</f>
        <v>0</v>
      </c>
      <c r="BJ218" s="18" t="s">
        <v>82</v>
      </c>
      <c r="BK218" s="233">
        <f>ROUND(P218*H218,2)</f>
        <v>0</v>
      </c>
      <c r="BL218" s="18" t="s">
        <v>174</v>
      </c>
      <c r="BM218" s="232" t="s">
        <v>1176</v>
      </c>
    </row>
    <row r="219" s="2" customFormat="1" ht="16.5" customHeight="1">
      <c r="A219" s="39"/>
      <c r="B219" s="40"/>
      <c r="C219" s="272" t="s">
        <v>653</v>
      </c>
      <c r="D219" s="272" t="s">
        <v>269</v>
      </c>
      <c r="E219" s="273" t="s">
        <v>1177</v>
      </c>
      <c r="F219" s="274" t="s">
        <v>1178</v>
      </c>
      <c r="G219" s="275" t="s">
        <v>365</v>
      </c>
      <c r="H219" s="276">
        <v>5</v>
      </c>
      <c r="I219" s="277"/>
      <c r="J219" s="278"/>
      <c r="K219" s="279">
        <f>ROUND(P219*H219,2)</f>
        <v>0</v>
      </c>
      <c r="L219" s="274" t="s">
        <v>20</v>
      </c>
      <c r="M219" s="280"/>
      <c r="N219" s="281" t="s">
        <v>20</v>
      </c>
      <c r="O219" s="228" t="s">
        <v>44</v>
      </c>
      <c r="P219" s="229">
        <f>I219+J219</f>
        <v>0</v>
      </c>
      <c r="Q219" s="229">
        <f>ROUND(I219*H219,2)</f>
        <v>0</v>
      </c>
      <c r="R219" s="229">
        <f>ROUND(J219*H219,2)</f>
        <v>0</v>
      </c>
      <c r="S219" s="85"/>
      <c r="T219" s="230">
        <f>S219*H219</f>
        <v>0</v>
      </c>
      <c r="U219" s="230">
        <v>0.108</v>
      </c>
      <c r="V219" s="230">
        <f>U219*H219</f>
        <v>0.54000000000000004</v>
      </c>
      <c r="W219" s="230">
        <v>0</v>
      </c>
      <c r="X219" s="231">
        <f>W219*H219</f>
        <v>0</v>
      </c>
      <c r="Y219" s="39"/>
      <c r="Z219" s="39"/>
      <c r="AA219" s="39"/>
      <c r="AB219" s="39"/>
      <c r="AC219" s="39"/>
      <c r="AD219" s="39"/>
      <c r="AE219" s="39"/>
      <c r="AR219" s="232" t="s">
        <v>220</v>
      </c>
      <c r="AT219" s="232" t="s">
        <v>269</v>
      </c>
      <c r="AU219" s="232" t="s">
        <v>88</v>
      </c>
      <c r="AY219" s="18" t="s">
        <v>167</v>
      </c>
      <c r="BE219" s="233">
        <f>IF(O219="základní",K219,0)</f>
        <v>0</v>
      </c>
      <c r="BF219" s="233">
        <f>IF(O219="snížená",K219,0)</f>
        <v>0</v>
      </c>
      <c r="BG219" s="233">
        <f>IF(O219="zákl. přenesená",K219,0)</f>
        <v>0</v>
      </c>
      <c r="BH219" s="233">
        <f>IF(O219="sníž. přenesená",K219,0)</f>
        <v>0</v>
      </c>
      <c r="BI219" s="233">
        <f>IF(O219="nulová",K219,0)</f>
        <v>0</v>
      </c>
      <c r="BJ219" s="18" t="s">
        <v>82</v>
      </c>
      <c r="BK219" s="233">
        <f>ROUND(P219*H219,2)</f>
        <v>0</v>
      </c>
      <c r="BL219" s="18" t="s">
        <v>174</v>
      </c>
      <c r="BM219" s="232" t="s">
        <v>1179</v>
      </c>
    </row>
    <row r="220" s="2" customFormat="1" ht="16.5" customHeight="1">
      <c r="A220" s="39"/>
      <c r="B220" s="40"/>
      <c r="C220" s="220" t="s">
        <v>658</v>
      </c>
      <c r="D220" s="220" t="s">
        <v>169</v>
      </c>
      <c r="E220" s="221" t="s">
        <v>1180</v>
      </c>
      <c r="F220" s="222" t="s">
        <v>1181</v>
      </c>
      <c r="G220" s="223" t="s">
        <v>190</v>
      </c>
      <c r="H220" s="224">
        <v>3</v>
      </c>
      <c r="I220" s="225"/>
      <c r="J220" s="225"/>
      <c r="K220" s="226">
        <f>ROUND(P220*H220,2)</f>
        <v>0</v>
      </c>
      <c r="L220" s="222" t="s">
        <v>20</v>
      </c>
      <c r="M220" s="45"/>
      <c r="N220" s="227" t="s">
        <v>20</v>
      </c>
      <c r="O220" s="228" t="s">
        <v>44</v>
      </c>
      <c r="P220" s="229">
        <f>I220+J220</f>
        <v>0</v>
      </c>
      <c r="Q220" s="229">
        <f>ROUND(I220*H220,2)</f>
        <v>0</v>
      </c>
      <c r="R220" s="229">
        <f>ROUND(J220*H220,2)</f>
        <v>0</v>
      </c>
      <c r="S220" s="85"/>
      <c r="T220" s="230">
        <f>S220*H220</f>
        <v>0</v>
      </c>
      <c r="U220" s="230">
        <v>0</v>
      </c>
      <c r="V220" s="230">
        <f>U220*H220</f>
        <v>0</v>
      </c>
      <c r="W220" s="230">
        <v>0</v>
      </c>
      <c r="X220" s="231">
        <f>W220*H220</f>
        <v>0</v>
      </c>
      <c r="Y220" s="39"/>
      <c r="Z220" s="39"/>
      <c r="AA220" s="39"/>
      <c r="AB220" s="39"/>
      <c r="AC220" s="39"/>
      <c r="AD220" s="39"/>
      <c r="AE220" s="39"/>
      <c r="AR220" s="232" t="s">
        <v>174</v>
      </c>
      <c r="AT220" s="232" t="s">
        <v>169</v>
      </c>
      <c r="AU220" s="232" t="s">
        <v>88</v>
      </c>
      <c r="AY220" s="18" t="s">
        <v>167</v>
      </c>
      <c r="BE220" s="233">
        <f>IF(O220="základní",K220,0)</f>
        <v>0</v>
      </c>
      <c r="BF220" s="233">
        <f>IF(O220="snížená",K220,0)</f>
        <v>0</v>
      </c>
      <c r="BG220" s="233">
        <f>IF(O220="zákl. přenesená",K220,0)</f>
        <v>0</v>
      </c>
      <c r="BH220" s="233">
        <f>IF(O220="sníž. přenesená",K220,0)</f>
        <v>0</v>
      </c>
      <c r="BI220" s="233">
        <f>IF(O220="nulová",K220,0)</f>
        <v>0</v>
      </c>
      <c r="BJ220" s="18" t="s">
        <v>82</v>
      </c>
      <c r="BK220" s="233">
        <f>ROUND(P220*H220,2)</f>
        <v>0</v>
      </c>
      <c r="BL220" s="18" t="s">
        <v>174</v>
      </c>
      <c r="BM220" s="232" t="s">
        <v>1182</v>
      </c>
    </row>
    <row r="221" s="2" customFormat="1" ht="24.15" customHeight="1">
      <c r="A221" s="39"/>
      <c r="B221" s="40"/>
      <c r="C221" s="220" t="s">
        <v>666</v>
      </c>
      <c r="D221" s="220" t="s">
        <v>169</v>
      </c>
      <c r="E221" s="221" t="s">
        <v>1183</v>
      </c>
      <c r="F221" s="222" t="s">
        <v>1184</v>
      </c>
      <c r="G221" s="223" t="s">
        <v>827</v>
      </c>
      <c r="H221" s="224">
        <v>1</v>
      </c>
      <c r="I221" s="225"/>
      <c r="J221" s="225"/>
      <c r="K221" s="226">
        <f>ROUND(P221*H221,2)</f>
        <v>0</v>
      </c>
      <c r="L221" s="222" t="s">
        <v>20</v>
      </c>
      <c r="M221" s="45"/>
      <c r="N221" s="227" t="s">
        <v>20</v>
      </c>
      <c r="O221" s="228" t="s">
        <v>44</v>
      </c>
      <c r="P221" s="229">
        <f>I221+J221</f>
        <v>0</v>
      </c>
      <c r="Q221" s="229">
        <f>ROUND(I221*H221,2)</f>
        <v>0</v>
      </c>
      <c r="R221" s="229">
        <f>ROUND(J221*H221,2)</f>
        <v>0</v>
      </c>
      <c r="S221" s="85"/>
      <c r="T221" s="230">
        <f>S221*H221</f>
        <v>0</v>
      </c>
      <c r="U221" s="230">
        <v>5</v>
      </c>
      <c r="V221" s="230">
        <f>U221*H221</f>
        <v>5</v>
      </c>
      <c r="W221" s="230">
        <v>0</v>
      </c>
      <c r="X221" s="231">
        <f>W221*H221</f>
        <v>0</v>
      </c>
      <c r="Y221" s="39"/>
      <c r="Z221" s="39"/>
      <c r="AA221" s="39"/>
      <c r="AB221" s="39"/>
      <c r="AC221" s="39"/>
      <c r="AD221" s="39"/>
      <c r="AE221" s="39"/>
      <c r="AR221" s="232" t="s">
        <v>174</v>
      </c>
      <c r="AT221" s="232" t="s">
        <v>169</v>
      </c>
      <c r="AU221" s="232" t="s">
        <v>88</v>
      </c>
      <c r="AY221" s="18" t="s">
        <v>167</v>
      </c>
      <c r="BE221" s="233">
        <f>IF(O221="základní",K221,0)</f>
        <v>0</v>
      </c>
      <c r="BF221" s="233">
        <f>IF(O221="snížená",K221,0)</f>
        <v>0</v>
      </c>
      <c r="BG221" s="233">
        <f>IF(O221="zákl. přenesená",K221,0)</f>
        <v>0</v>
      </c>
      <c r="BH221" s="233">
        <f>IF(O221="sníž. přenesená",K221,0)</f>
        <v>0</v>
      </c>
      <c r="BI221" s="233">
        <f>IF(O221="nulová",K221,0)</f>
        <v>0</v>
      </c>
      <c r="BJ221" s="18" t="s">
        <v>82</v>
      </c>
      <c r="BK221" s="233">
        <f>ROUND(P221*H221,2)</f>
        <v>0</v>
      </c>
      <c r="BL221" s="18" t="s">
        <v>174</v>
      </c>
      <c r="BM221" s="232" t="s">
        <v>1185</v>
      </c>
    </row>
    <row r="222" s="2" customFormat="1" ht="16.5" customHeight="1">
      <c r="A222" s="39"/>
      <c r="B222" s="40"/>
      <c r="C222" s="220" t="s">
        <v>1186</v>
      </c>
      <c r="D222" s="220" t="s">
        <v>169</v>
      </c>
      <c r="E222" s="221" t="s">
        <v>822</v>
      </c>
      <c r="F222" s="222" t="s">
        <v>823</v>
      </c>
      <c r="G222" s="223" t="s">
        <v>172</v>
      </c>
      <c r="H222" s="224">
        <v>210</v>
      </c>
      <c r="I222" s="225"/>
      <c r="J222" s="225"/>
      <c r="K222" s="226">
        <f>ROUND(P222*H222,2)</f>
        <v>0</v>
      </c>
      <c r="L222" s="222" t="s">
        <v>20</v>
      </c>
      <c r="M222" s="45"/>
      <c r="N222" s="227" t="s">
        <v>20</v>
      </c>
      <c r="O222" s="228" t="s">
        <v>44</v>
      </c>
      <c r="P222" s="229">
        <f>I222+J222</f>
        <v>0</v>
      </c>
      <c r="Q222" s="229">
        <f>ROUND(I222*H222,2)</f>
        <v>0</v>
      </c>
      <c r="R222" s="229">
        <f>ROUND(J222*H222,2)</f>
        <v>0</v>
      </c>
      <c r="S222" s="85"/>
      <c r="T222" s="230">
        <f>S222*H222</f>
        <v>0</v>
      </c>
      <c r="U222" s="230">
        <v>9.0000000000000006E-05</v>
      </c>
      <c r="V222" s="230">
        <f>U222*H222</f>
        <v>0.0189</v>
      </c>
      <c r="W222" s="230">
        <v>0</v>
      </c>
      <c r="X222" s="231">
        <f>W222*H222</f>
        <v>0</v>
      </c>
      <c r="Y222" s="39"/>
      <c r="Z222" s="39"/>
      <c r="AA222" s="39"/>
      <c r="AB222" s="39"/>
      <c r="AC222" s="39"/>
      <c r="AD222" s="39"/>
      <c r="AE222" s="39"/>
      <c r="AR222" s="232" t="s">
        <v>174</v>
      </c>
      <c r="AT222" s="232" t="s">
        <v>169</v>
      </c>
      <c r="AU222" s="232" t="s">
        <v>88</v>
      </c>
      <c r="AY222" s="18" t="s">
        <v>167</v>
      </c>
      <c r="BE222" s="233">
        <f>IF(O222="základní",K222,0)</f>
        <v>0</v>
      </c>
      <c r="BF222" s="233">
        <f>IF(O222="snížená",K222,0)</f>
        <v>0</v>
      </c>
      <c r="BG222" s="233">
        <f>IF(O222="zákl. přenesená",K222,0)</f>
        <v>0</v>
      </c>
      <c r="BH222" s="233">
        <f>IF(O222="sníž. přenesená",K222,0)</f>
        <v>0</v>
      </c>
      <c r="BI222" s="233">
        <f>IF(O222="nulová",K222,0)</f>
        <v>0</v>
      </c>
      <c r="BJ222" s="18" t="s">
        <v>82</v>
      </c>
      <c r="BK222" s="233">
        <f>ROUND(P222*H222,2)</f>
        <v>0</v>
      </c>
      <c r="BL222" s="18" t="s">
        <v>174</v>
      </c>
      <c r="BM222" s="232" t="s">
        <v>1187</v>
      </c>
    </row>
    <row r="223" s="12" customFormat="1" ht="22.8" customHeight="1">
      <c r="A223" s="12"/>
      <c r="B223" s="203"/>
      <c r="C223" s="204"/>
      <c r="D223" s="205" t="s">
        <v>74</v>
      </c>
      <c r="E223" s="218" t="s">
        <v>613</v>
      </c>
      <c r="F223" s="218" t="s">
        <v>614</v>
      </c>
      <c r="G223" s="204"/>
      <c r="H223" s="204"/>
      <c r="I223" s="207"/>
      <c r="J223" s="207"/>
      <c r="K223" s="219">
        <f>BK223</f>
        <v>0</v>
      </c>
      <c r="L223" s="204"/>
      <c r="M223" s="209"/>
      <c r="N223" s="210"/>
      <c r="O223" s="211"/>
      <c r="P223" s="211"/>
      <c r="Q223" s="212">
        <f>Q224</f>
        <v>0</v>
      </c>
      <c r="R223" s="212">
        <f>R224</f>
        <v>0</v>
      </c>
      <c r="S223" s="211"/>
      <c r="T223" s="213">
        <f>T224</f>
        <v>0</v>
      </c>
      <c r="U223" s="211"/>
      <c r="V223" s="213">
        <f>V224</f>
        <v>0</v>
      </c>
      <c r="W223" s="211"/>
      <c r="X223" s="214">
        <f>X224</f>
        <v>0</v>
      </c>
      <c r="Y223" s="12"/>
      <c r="Z223" s="12"/>
      <c r="AA223" s="12"/>
      <c r="AB223" s="12"/>
      <c r="AC223" s="12"/>
      <c r="AD223" s="12"/>
      <c r="AE223" s="12"/>
      <c r="AR223" s="215" t="s">
        <v>82</v>
      </c>
      <c r="AT223" s="216" t="s">
        <v>74</v>
      </c>
      <c r="AU223" s="216" t="s">
        <v>82</v>
      </c>
      <c r="AY223" s="215" t="s">
        <v>167</v>
      </c>
      <c r="BK223" s="217">
        <f>BK224</f>
        <v>0</v>
      </c>
    </row>
    <row r="224" s="2" customFormat="1" ht="24.15" customHeight="1">
      <c r="A224" s="39"/>
      <c r="B224" s="40"/>
      <c r="C224" s="220" t="s">
        <v>1188</v>
      </c>
      <c r="D224" s="220" t="s">
        <v>169</v>
      </c>
      <c r="E224" s="221" t="s">
        <v>843</v>
      </c>
      <c r="F224" s="222" t="s">
        <v>844</v>
      </c>
      <c r="G224" s="223" t="s">
        <v>249</v>
      </c>
      <c r="H224" s="224">
        <v>75.100999999999999</v>
      </c>
      <c r="I224" s="225"/>
      <c r="J224" s="225"/>
      <c r="K224" s="226">
        <f>ROUND(P224*H224,2)</f>
        <v>0</v>
      </c>
      <c r="L224" s="222" t="s">
        <v>20</v>
      </c>
      <c r="M224" s="45"/>
      <c r="N224" s="285" t="s">
        <v>20</v>
      </c>
      <c r="O224" s="286" t="s">
        <v>44</v>
      </c>
      <c r="P224" s="287">
        <f>I224+J224</f>
        <v>0</v>
      </c>
      <c r="Q224" s="287">
        <f>ROUND(I224*H224,2)</f>
        <v>0</v>
      </c>
      <c r="R224" s="287">
        <f>ROUND(J224*H224,2)</f>
        <v>0</v>
      </c>
      <c r="S224" s="288"/>
      <c r="T224" s="289">
        <f>S224*H224</f>
        <v>0</v>
      </c>
      <c r="U224" s="289">
        <v>0</v>
      </c>
      <c r="V224" s="289">
        <f>U224*H224</f>
        <v>0</v>
      </c>
      <c r="W224" s="289">
        <v>0</v>
      </c>
      <c r="X224" s="290">
        <f>W224*H224</f>
        <v>0</v>
      </c>
      <c r="Y224" s="39"/>
      <c r="Z224" s="39"/>
      <c r="AA224" s="39"/>
      <c r="AB224" s="39"/>
      <c r="AC224" s="39"/>
      <c r="AD224" s="39"/>
      <c r="AE224" s="39"/>
      <c r="AR224" s="232" t="s">
        <v>174</v>
      </c>
      <c r="AT224" s="232" t="s">
        <v>169</v>
      </c>
      <c r="AU224" s="232" t="s">
        <v>88</v>
      </c>
      <c r="AY224" s="18" t="s">
        <v>167</v>
      </c>
      <c r="BE224" s="233">
        <f>IF(O224="základní",K224,0)</f>
        <v>0</v>
      </c>
      <c r="BF224" s="233">
        <f>IF(O224="snížená",K224,0)</f>
        <v>0</v>
      </c>
      <c r="BG224" s="233">
        <f>IF(O224="zákl. přenesená",K224,0)</f>
        <v>0</v>
      </c>
      <c r="BH224" s="233">
        <f>IF(O224="sníž. přenesená",K224,0)</f>
        <v>0</v>
      </c>
      <c r="BI224" s="233">
        <f>IF(O224="nulová",K224,0)</f>
        <v>0</v>
      </c>
      <c r="BJ224" s="18" t="s">
        <v>82</v>
      </c>
      <c r="BK224" s="233">
        <f>ROUND(P224*H224,2)</f>
        <v>0</v>
      </c>
      <c r="BL224" s="18" t="s">
        <v>174</v>
      </c>
      <c r="BM224" s="232" t="s">
        <v>1189</v>
      </c>
    </row>
    <row r="225" s="2" customFormat="1" ht="6.96" customHeight="1">
      <c r="A225" s="39"/>
      <c r="B225" s="60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45"/>
      <c r="N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</row>
  </sheetData>
  <sheetProtection sheet="1" autoFilter="0" formatColumns="0" formatRows="0" objects="1" scenarios="1" spinCount="100000" saltValue="sRa7ytBEJRI0pnWu8RbpRAdihtXWIgSqz4VpyTBs7TrKh9s1y1mbW9e1x9nl+wNCmVVFgrLuIsBbmhIaKIsPKQ==" hashValue="r+KxGT8O8muB55PCuGWp7fqWVd0psrDpQxzCtV2h3T4KaTK8OACS7D9NVZZYumCHpO+FyAr1sgfBM0NQ+13wMg==" algorithmName="SHA-512" password="CC35"/>
  <autoFilter ref="C92:L224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1:H81"/>
    <mergeCell ref="E83:H83"/>
    <mergeCell ref="E85:H85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108</v>
      </c>
    </row>
    <row r="3" s="1" customFormat="1" ht="6.96" customHeight="1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"/>
      <c r="AT3" s="18" t="s">
        <v>88</v>
      </c>
    </row>
    <row r="4" s="1" customFormat="1" ht="24.96" customHeight="1">
      <c r="B4" s="21"/>
      <c r="D4" s="146" t="s">
        <v>121</v>
      </c>
      <c r="M4" s="21"/>
      <c r="N4" s="147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48" t="s">
        <v>17</v>
      </c>
      <c r="M6" s="21"/>
    </row>
    <row r="7" s="1" customFormat="1" ht="16.5" customHeight="1">
      <c r="B7" s="21"/>
      <c r="E7" s="149" t="str">
        <f>'Rekapitulace stavby'!K6</f>
        <v>Průmyslová zóna Ke Skrýšovu V. ETAPA</v>
      </c>
      <c r="F7" s="148"/>
      <c r="G7" s="148"/>
      <c r="H7" s="148"/>
      <c r="M7" s="21"/>
    </row>
    <row r="8">
      <c r="B8" s="21"/>
      <c r="D8" s="148" t="s">
        <v>122</v>
      </c>
      <c r="M8" s="21"/>
    </row>
    <row r="9" s="1" customFormat="1" ht="16.5" customHeight="1">
      <c r="B9" s="21"/>
      <c r="E9" s="149" t="s">
        <v>672</v>
      </c>
      <c r="F9" s="1"/>
      <c r="G9" s="1"/>
      <c r="H9" s="1"/>
      <c r="M9" s="21"/>
    </row>
    <row r="10" s="1" customFormat="1" ht="12" customHeight="1">
      <c r="B10" s="21"/>
      <c r="D10" s="148" t="s">
        <v>124</v>
      </c>
      <c r="M10" s="21"/>
    </row>
    <row r="11" s="2" customFormat="1" ht="16.5" customHeight="1">
      <c r="A11" s="39"/>
      <c r="B11" s="45"/>
      <c r="C11" s="39"/>
      <c r="D11" s="39"/>
      <c r="E11" s="162" t="s">
        <v>1190</v>
      </c>
      <c r="F11" s="39"/>
      <c r="G11" s="39"/>
      <c r="H11" s="39"/>
      <c r="I11" s="39"/>
      <c r="J11" s="39"/>
      <c r="K11" s="39"/>
      <c r="L11" s="39"/>
      <c r="M11" s="15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8" t="s">
        <v>1191</v>
      </c>
      <c r="E12" s="39"/>
      <c r="F12" s="39"/>
      <c r="G12" s="39"/>
      <c r="H12" s="39"/>
      <c r="I12" s="39"/>
      <c r="J12" s="39"/>
      <c r="K12" s="39"/>
      <c r="L12" s="39"/>
      <c r="M12" s="15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1" t="s">
        <v>1192</v>
      </c>
      <c r="F13" s="39"/>
      <c r="G13" s="39"/>
      <c r="H13" s="39"/>
      <c r="I13" s="39"/>
      <c r="J13" s="39"/>
      <c r="K13" s="39"/>
      <c r="L13" s="39"/>
      <c r="M13" s="15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15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48" t="s">
        <v>19</v>
      </c>
      <c r="E15" s="39"/>
      <c r="F15" s="136" t="s">
        <v>20</v>
      </c>
      <c r="G15" s="39"/>
      <c r="H15" s="39"/>
      <c r="I15" s="148" t="s">
        <v>21</v>
      </c>
      <c r="J15" s="136" t="s">
        <v>20</v>
      </c>
      <c r="K15" s="39"/>
      <c r="L15" s="39"/>
      <c r="M15" s="15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8" t="s">
        <v>22</v>
      </c>
      <c r="E16" s="39"/>
      <c r="F16" s="136" t="s">
        <v>23</v>
      </c>
      <c r="G16" s="39"/>
      <c r="H16" s="39"/>
      <c r="I16" s="148" t="s">
        <v>24</v>
      </c>
      <c r="J16" s="152" t="str">
        <f>'Rekapitulace stavby'!AN8</f>
        <v>16. 12. 2022</v>
      </c>
      <c r="K16" s="39"/>
      <c r="L16" s="39"/>
      <c r="M16" s="15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15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48" t="s">
        <v>26</v>
      </c>
      <c r="E18" s="39"/>
      <c r="F18" s="39"/>
      <c r="G18" s="39"/>
      <c r="H18" s="39"/>
      <c r="I18" s="148" t="s">
        <v>27</v>
      </c>
      <c r="J18" s="136" t="s">
        <v>20</v>
      </c>
      <c r="K18" s="39"/>
      <c r="L18" s="39"/>
      <c r="M18" s="15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6" t="s">
        <v>33</v>
      </c>
      <c r="F19" s="39"/>
      <c r="G19" s="39"/>
      <c r="H19" s="39"/>
      <c r="I19" s="148" t="s">
        <v>29</v>
      </c>
      <c r="J19" s="136" t="s">
        <v>20</v>
      </c>
      <c r="K19" s="39"/>
      <c r="L19" s="39"/>
      <c r="M19" s="15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15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48" t="s">
        <v>30</v>
      </c>
      <c r="E21" s="39"/>
      <c r="F21" s="39"/>
      <c r="G21" s="39"/>
      <c r="H21" s="39"/>
      <c r="I21" s="148" t="s">
        <v>27</v>
      </c>
      <c r="J21" s="34" t="str">
        <f>'Rekapitulace stavby'!AN13</f>
        <v>Vyplň údaj</v>
      </c>
      <c r="K21" s="39"/>
      <c r="L21" s="39"/>
      <c r="M21" s="15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36"/>
      <c r="G22" s="136"/>
      <c r="H22" s="136"/>
      <c r="I22" s="148" t="s">
        <v>29</v>
      </c>
      <c r="J22" s="34" t="str">
        <f>'Rekapitulace stavby'!AN14</f>
        <v>Vyplň údaj</v>
      </c>
      <c r="K22" s="39"/>
      <c r="L22" s="39"/>
      <c r="M22" s="15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15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48" t="s">
        <v>32</v>
      </c>
      <c r="E24" s="39"/>
      <c r="F24" s="39"/>
      <c r="G24" s="39"/>
      <c r="H24" s="39"/>
      <c r="I24" s="148" t="s">
        <v>27</v>
      </c>
      <c r="J24" s="136" t="s">
        <v>20</v>
      </c>
      <c r="K24" s="39"/>
      <c r="L24" s="39"/>
      <c r="M24" s="15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36" t="s">
        <v>33</v>
      </c>
      <c r="F25" s="39"/>
      <c r="G25" s="39"/>
      <c r="H25" s="39"/>
      <c r="I25" s="148" t="s">
        <v>29</v>
      </c>
      <c r="J25" s="136" t="s">
        <v>20</v>
      </c>
      <c r="K25" s="39"/>
      <c r="L25" s="39"/>
      <c r="M25" s="15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15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48" t="s">
        <v>34</v>
      </c>
      <c r="E27" s="39"/>
      <c r="F27" s="39"/>
      <c r="G27" s="39"/>
      <c r="H27" s="39"/>
      <c r="I27" s="148" t="s">
        <v>27</v>
      </c>
      <c r="J27" s="136" t="s">
        <v>20</v>
      </c>
      <c r="K27" s="39"/>
      <c r="L27" s="39"/>
      <c r="M27" s="15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36" t="s">
        <v>33</v>
      </c>
      <c r="F28" s="39"/>
      <c r="G28" s="39"/>
      <c r="H28" s="39"/>
      <c r="I28" s="148" t="s">
        <v>29</v>
      </c>
      <c r="J28" s="136" t="s">
        <v>20</v>
      </c>
      <c r="K28" s="39"/>
      <c r="L28" s="39"/>
      <c r="M28" s="15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5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48" t="s">
        <v>37</v>
      </c>
      <c r="E30" s="39"/>
      <c r="F30" s="39"/>
      <c r="G30" s="39"/>
      <c r="H30" s="39"/>
      <c r="I30" s="39"/>
      <c r="J30" s="39"/>
      <c r="K30" s="39"/>
      <c r="L30" s="39"/>
      <c r="M30" s="15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3"/>
      <c r="B31" s="154"/>
      <c r="C31" s="153"/>
      <c r="D31" s="153"/>
      <c r="E31" s="155" t="s">
        <v>20</v>
      </c>
      <c r="F31" s="155"/>
      <c r="G31" s="155"/>
      <c r="H31" s="155"/>
      <c r="I31" s="153"/>
      <c r="J31" s="153"/>
      <c r="K31" s="153"/>
      <c r="L31" s="153"/>
      <c r="M31" s="156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15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7"/>
      <c r="E33" s="157"/>
      <c r="F33" s="157"/>
      <c r="G33" s="157"/>
      <c r="H33" s="157"/>
      <c r="I33" s="157"/>
      <c r="J33" s="157"/>
      <c r="K33" s="157"/>
      <c r="L33" s="157"/>
      <c r="M33" s="15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>
      <c r="A34" s="39"/>
      <c r="B34" s="45"/>
      <c r="C34" s="39"/>
      <c r="D34" s="39"/>
      <c r="E34" s="148" t="s">
        <v>127</v>
      </c>
      <c r="F34" s="39"/>
      <c r="G34" s="39"/>
      <c r="H34" s="39"/>
      <c r="I34" s="39"/>
      <c r="J34" s="39"/>
      <c r="K34" s="158">
        <f>I69</f>
        <v>0</v>
      </c>
      <c r="L34" s="39"/>
      <c r="M34" s="15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>
      <c r="A35" s="39"/>
      <c r="B35" s="45"/>
      <c r="C35" s="39"/>
      <c r="D35" s="39"/>
      <c r="E35" s="148" t="s">
        <v>128</v>
      </c>
      <c r="F35" s="39"/>
      <c r="G35" s="39"/>
      <c r="H35" s="39"/>
      <c r="I35" s="39"/>
      <c r="J35" s="39"/>
      <c r="K35" s="158">
        <f>J69</f>
        <v>0</v>
      </c>
      <c r="L35" s="39"/>
      <c r="M35" s="15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25.44" customHeight="1">
      <c r="A36" s="39"/>
      <c r="B36" s="45"/>
      <c r="C36" s="39"/>
      <c r="D36" s="159" t="s">
        <v>39</v>
      </c>
      <c r="E36" s="39"/>
      <c r="F36" s="39"/>
      <c r="G36" s="39"/>
      <c r="H36" s="39"/>
      <c r="I36" s="39"/>
      <c r="J36" s="39"/>
      <c r="K36" s="160">
        <f>ROUND(K103, 2)</f>
        <v>0</v>
      </c>
      <c r="L36" s="39"/>
      <c r="M36" s="15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6.96" customHeight="1">
      <c r="A37" s="39"/>
      <c r="B37" s="45"/>
      <c r="C37" s="39"/>
      <c r="D37" s="157"/>
      <c r="E37" s="157"/>
      <c r="F37" s="157"/>
      <c r="G37" s="157"/>
      <c r="H37" s="157"/>
      <c r="I37" s="157"/>
      <c r="J37" s="157"/>
      <c r="K37" s="157"/>
      <c r="L37" s="157"/>
      <c r="M37" s="15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161" t="s">
        <v>41</v>
      </c>
      <c r="G38" s="39"/>
      <c r="H38" s="39"/>
      <c r="I38" s="161" t="s">
        <v>40</v>
      </c>
      <c r="J38" s="39"/>
      <c r="K38" s="161" t="s">
        <v>42</v>
      </c>
      <c r="L38" s="39"/>
      <c r="M38" s="15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14.4" customHeight="1">
      <c r="A39" s="39"/>
      <c r="B39" s="45"/>
      <c r="C39" s="39"/>
      <c r="D39" s="162" t="s">
        <v>43</v>
      </c>
      <c r="E39" s="148" t="s">
        <v>44</v>
      </c>
      <c r="F39" s="158">
        <f>ROUND((SUM(BE103:BE187)),  2)</f>
        <v>0</v>
      </c>
      <c r="G39" s="39"/>
      <c r="H39" s="39"/>
      <c r="I39" s="163">
        <v>0.20999999999999999</v>
      </c>
      <c r="J39" s="39"/>
      <c r="K39" s="158">
        <f>ROUND(((SUM(BE103:BE187))*I39),  2)</f>
        <v>0</v>
      </c>
      <c r="L39" s="39"/>
      <c r="M39" s="15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148" t="s">
        <v>45</v>
      </c>
      <c r="F40" s="158">
        <f>ROUND((SUM(BF103:BF187)),  2)</f>
        <v>0</v>
      </c>
      <c r="G40" s="39"/>
      <c r="H40" s="39"/>
      <c r="I40" s="163">
        <v>0.14999999999999999</v>
      </c>
      <c r="J40" s="39"/>
      <c r="K40" s="158">
        <f>ROUND(((SUM(BF103:BF187))*I40),  2)</f>
        <v>0</v>
      </c>
      <c r="L40" s="39"/>
      <c r="M40" s="15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48" t="s">
        <v>46</v>
      </c>
      <c r="F41" s="158">
        <f>ROUND((SUM(BG103:BG187)),  2)</f>
        <v>0</v>
      </c>
      <c r="G41" s="39"/>
      <c r="H41" s="39"/>
      <c r="I41" s="163">
        <v>0.20999999999999999</v>
      </c>
      <c r="J41" s="39"/>
      <c r="K41" s="158">
        <f>0</f>
        <v>0</v>
      </c>
      <c r="L41" s="39"/>
      <c r="M41" s="15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45"/>
      <c r="C42" s="39"/>
      <c r="D42" s="39"/>
      <c r="E42" s="148" t="s">
        <v>47</v>
      </c>
      <c r="F42" s="158">
        <f>ROUND((SUM(BH103:BH187)),  2)</f>
        <v>0</v>
      </c>
      <c r="G42" s="39"/>
      <c r="H42" s="39"/>
      <c r="I42" s="163">
        <v>0.14999999999999999</v>
      </c>
      <c r="J42" s="39"/>
      <c r="K42" s="158">
        <f>0</f>
        <v>0</v>
      </c>
      <c r="L42" s="39"/>
      <c r="M42" s="15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 s="2" customFormat="1" ht="14.4" customHeight="1">
      <c r="A43" s="39"/>
      <c r="B43" s="45"/>
      <c r="C43" s="39"/>
      <c r="D43" s="39"/>
      <c r="E43" s="148" t="s">
        <v>48</v>
      </c>
      <c r="F43" s="158">
        <f>ROUND((SUM(BI103:BI187)),  2)</f>
        <v>0</v>
      </c>
      <c r="G43" s="39"/>
      <c r="H43" s="39"/>
      <c r="I43" s="163">
        <v>0</v>
      </c>
      <c r="J43" s="39"/>
      <c r="K43" s="158">
        <f>0</f>
        <v>0</v>
      </c>
      <c r="L43" s="39"/>
      <c r="M43" s="15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15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5.44" customHeight="1">
      <c r="A45" s="39"/>
      <c r="B45" s="45"/>
      <c r="C45" s="164"/>
      <c r="D45" s="165" t="s">
        <v>49</v>
      </c>
      <c r="E45" s="166"/>
      <c r="F45" s="166"/>
      <c r="G45" s="167" t="s">
        <v>50</v>
      </c>
      <c r="H45" s="168" t="s">
        <v>51</v>
      </c>
      <c r="I45" s="166"/>
      <c r="J45" s="166"/>
      <c r="K45" s="169">
        <f>SUM(K36:K43)</f>
        <v>0</v>
      </c>
      <c r="L45" s="170"/>
      <c r="M45" s="15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4.4" customHeight="1">
      <c r="A46" s="39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50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50" s="2" customFormat="1" ht="6.96" customHeight="1">
      <c r="A50" s="39"/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5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24.96" customHeight="1">
      <c r="A51" s="39"/>
      <c r="B51" s="40"/>
      <c r="C51" s="24" t="s">
        <v>129</v>
      </c>
      <c r="D51" s="41"/>
      <c r="E51" s="41"/>
      <c r="F51" s="41"/>
      <c r="G51" s="41"/>
      <c r="H51" s="41"/>
      <c r="I51" s="41"/>
      <c r="J51" s="41"/>
      <c r="K51" s="41"/>
      <c r="L51" s="41"/>
      <c r="M51" s="15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6.96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15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</v>
      </c>
      <c r="D53" s="41"/>
      <c r="E53" s="41"/>
      <c r="F53" s="41"/>
      <c r="G53" s="41"/>
      <c r="H53" s="41"/>
      <c r="I53" s="41"/>
      <c r="J53" s="41"/>
      <c r="K53" s="41"/>
      <c r="L53" s="41"/>
      <c r="M53" s="150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175" t="str">
        <f>E7</f>
        <v>Průmyslová zóna Ke Skrýšovu V. ETAPA</v>
      </c>
      <c r="F54" s="33"/>
      <c r="G54" s="33"/>
      <c r="H54" s="33"/>
      <c r="I54" s="41"/>
      <c r="J54" s="41"/>
      <c r="K54" s="41"/>
      <c r="L54" s="41"/>
      <c r="M54" s="15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1" customFormat="1" ht="12" customHeight="1">
      <c r="B55" s="22"/>
      <c r="C55" s="33" t="s">
        <v>122</v>
      </c>
      <c r="D55" s="23"/>
      <c r="E55" s="23"/>
      <c r="F55" s="23"/>
      <c r="G55" s="23"/>
      <c r="H55" s="23"/>
      <c r="I55" s="23"/>
      <c r="J55" s="23"/>
      <c r="K55" s="23"/>
      <c r="L55" s="23"/>
      <c r="M55" s="21"/>
    </row>
    <row r="56" s="1" customFormat="1" ht="16.5" customHeight="1">
      <c r="B56" s="22"/>
      <c r="C56" s="23"/>
      <c r="D56" s="23"/>
      <c r="E56" s="175" t="s">
        <v>672</v>
      </c>
      <c r="F56" s="23"/>
      <c r="G56" s="23"/>
      <c r="H56" s="23"/>
      <c r="I56" s="23"/>
      <c r="J56" s="23"/>
      <c r="K56" s="23"/>
      <c r="L56" s="23"/>
      <c r="M56" s="21"/>
    </row>
    <row r="57" s="1" customFormat="1" ht="12" customHeight="1">
      <c r="B57" s="22"/>
      <c r="C57" s="33" t="s">
        <v>124</v>
      </c>
      <c r="D57" s="23"/>
      <c r="E57" s="23"/>
      <c r="F57" s="23"/>
      <c r="G57" s="23"/>
      <c r="H57" s="23"/>
      <c r="I57" s="23"/>
      <c r="J57" s="23"/>
      <c r="K57" s="23"/>
      <c r="L57" s="23"/>
      <c r="M57" s="21"/>
    </row>
    <row r="58" s="2" customFormat="1" ht="16.5" customHeight="1">
      <c r="A58" s="39"/>
      <c r="B58" s="40"/>
      <c r="C58" s="41"/>
      <c r="D58" s="41"/>
      <c r="E58" s="291" t="s">
        <v>1190</v>
      </c>
      <c r="F58" s="41"/>
      <c r="G58" s="41"/>
      <c r="H58" s="41"/>
      <c r="I58" s="41"/>
      <c r="J58" s="41"/>
      <c r="K58" s="41"/>
      <c r="L58" s="41"/>
      <c r="M58" s="150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2" customHeight="1">
      <c r="A59" s="39"/>
      <c r="B59" s="40"/>
      <c r="C59" s="33" t="s">
        <v>1191</v>
      </c>
      <c r="D59" s="41"/>
      <c r="E59" s="41"/>
      <c r="F59" s="41"/>
      <c r="G59" s="41"/>
      <c r="H59" s="41"/>
      <c r="I59" s="41"/>
      <c r="J59" s="41"/>
      <c r="K59" s="41"/>
      <c r="L59" s="41"/>
      <c r="M59" s="150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6.5" customHeight="1">
      <c r="A60" s="39"/>
      <c r="B60" s="40"/>
      <c r="C60" s="41"/>
      <c r="D60" s="41"/>
      <c r="E60" s="70" t="str">
        <f>E13</f>
        <v>SO-05.1 - STL plynovod</v>
      </c>
      <c r="F60" s="41"/>
      <c r="G60" s="41"/>
      <c r="H60" s="41"/>
      <c r="I60" s="41"/>
      <c r="J60" s="41"/>
      <c r="K60" s="41"/>
      <c r="L60" s="41"/>
      <c r="M60" s="150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6.96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15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2" customHeight="1">
      <c r="A62" s="39"/>
      <c r="B62" s="40"/>
      <c r="C62" s="33" t="s">
        <v>22</v>
      </c>
      <c r="D62" s="41"/>
      <c r="E62" s="41"/>
      <c r="F62" s="28" t="str">
        <f>F16</f>
        <v>Pelhřimov</v>
      </c>
      <c r="G62" s="41"/>
      <c r="H62" s="41"/>
      <c r="I62" s="33" t="s">
        <v>24</v>
      </c>
      <c r="J62" s="73" t="str">
        <f>IF(J16="","",J16)</f>
        <v>16. 12. 2022</v>
      </c>
      <c r="K62" s="41"/>
      <c r="L62" s="41"/>
      <c r="M62" s="150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150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15.15" customHeight="1">
      <c r="A64" s="39"/>
      <c r="B64" s="40"/>
      <c r="C64" s="33" t="s">
        <v>26</v>
      </c>
      <c r="D64" s="41"/>
      <c r="E64" s="41"/>
      <c r="F64" s="28" t="str">
        <f>E19</f>
        <v xml:space="preserve"> </v>
      </c>
      <c r="G64" s="41"/>
      <c r="H64" s="41"/>
      <c r="I64" s="33" t="s">
        <v>32</v>
      </c>
      <c r="J64" s="37" t="str">
        <f>E25</f>
        <v xml:space="preserve"> </v>
      </c>
      <c r="K64" s="41"/>
      <c r="L64" s="41"/>
      <c r="M64" s="150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15.15" customHeight="1">
      <c r="A65" s="39"/>
      <c r="B65" s="40"/>
      <c r="C65" s="33" t="s">
        <v>30</v>
      </c>
      <c r="D65" s="41"/>
      <c r="E65" s="41"/>
      <c r="F65" s="28" t="str">
        <f>IF(E22="","",E22)</f>
        <v>Vyplň údaj</v>
      </c>
      <c r="G65" s="41"/>
      <c r="H65" s="41"/>
      <c r="I65" s="33" t="s">
        <v>34</v>
      </c>
      <c r="J65" s="37" t="str">
        <f>E28</f>
        <v xml:space="preserve"> </v>
      </c>
      <c r="K65" s="41"/>
      <c r="L65" s="41"/>
      <c r="M65" s="15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10.32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150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9.28" customHeight="1">
      <c r="A67" s="39"/>
      <c r="B67" s="40"/>
      <c r="C67" s="176" t="s">
        <v>130</v>
      </c>
      <c r="D67" s="177"/>
      <c r="E67" s="177"/>
      <c r="F67" s="177"/>
      <c r="G67" s="177"/>
      <c r="H67" s="177"/>
      <c r="I67" s="178" t="s">
        <v>131</v>
      </c>
      <c r="J67" s="178" t="s">
        <v>132</v>
      </c>
      <c r="K67" s="178" t="s">
        <v>133</v>
      </c>
      <c r="L67" s="177"/>
      <c r="M67" s="150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10.32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150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2.8" customHeight="1">
      <c r="A69" s="39"/>
      <c r="B69" s="40"/>
      <c r="C69" s="179" t="s">
        <v>73</v>
      </c>
      <c r="D69" s="41"/>
      <c r="E69" s="41"/>
      <c r="F69" s="41"/>
      <c r="G69" s="41"/>
      <c r="H69" s="41"/>
      <c r="I69" s="103">
        <f>Q103</f>
        <v>0</v>
      </c>
      <c r="J69" s="103">
        <f>R103</f>
        <v>0</v>
      </c>
      <c r="K69" s="103">
        <f>K103</f>
        <v>0</v>
      </c>
      <c r="L69" s="41"/>
      <c r="M69" s="150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U69" s="18" t="s">
        <v>134</v>
      </c>
    </row>
    <row r="70" s="9" customFormat="1" ht="24.96" customHeight="1">
      <c r="A70" s="9"/>
      <c r="B70" s="180"/>
      <c r="C70" s="181"/>
      <c r="D70" s="182" t="s">
        <v>135</v>
      </c>
      <c r="E70" s="183"/>
      <c r="F70" s="183"/>
      <c r="G70" s="183"/>
      <c r="H70" s="183"/>
      <c r="I70" s="184">
        <f>Q104</f>
        <v>0</v>
      </c>
      <c r="J70" s="184">
        <f>R104</f>
        <v>0</v>
      </c>
      <c r="K70" s="184">
        <f>K104</f>
        <v>0</v>
      </c>
      <c r="L70" s="181"/>
      <c r="M70" s="185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6"/>
      <c r="C71" s="128"/>
      <c r="D71" s="187" t="s">
        <v>136</v>
      </c>
      <c r="E71" s="188"/>
      <c r="F71" s="188"/>
      <c r="G71" s="188"/>
      <c r="H71" s="188"/>
      <c r="I71" s="189">
        <f>Q105</f>
        <v>0</v>
      </c>
      <c r="J71" s="189">
        <f>R105</f>
        <v>0</v>
      </c>
      <c r="K71" s="189">
        <f>K105</f>
        <v>0</v>
      </c>
      <c r="L71" s="128"/>
      <c r="M71" s="19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6"/>
      <c r="C72" s="128"/>
      <c r="D72" s="187" t="s">
        <v>138</v>
      </c>
      <c r="E72" s="188"/>
      <c r="F72" s="188"/>
      <c r="G72" s="188"/>
      <c r="H72" s="188"/>
      <c r="I72" s="189">
        <f>Q138</f>
        <v>0</v>
      </c>
      <c r="J72" s="189">
        <f>R138</f>
        <v>0</v>
      </c>
      <c r="K72" s="189">
        <f>K138</f>
        <v>0</v>
      </c>
      <c r="L72" s="128"/>
      <c r="M72" s="19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6"/>
      <c r="C73" s="128"/>
      <c r="D73" s="187" t="s">
        <v>139</v>
      </c>
      <c r="E73" s="188"/>
      <c r="F73" s="188"/>
      <c r="G73" s="188"/>
      <c r="H73" s="188"/>
      <c r="I73" s="189">
        <f>Q141</f>
        <v>0</v>
      </c>
      <c r="J73" s="189">
        <f>R141</f>
        <v>0</v>
      </c>
      <c r="K73" s="189">
        <f>K141</f>
        <v>0</v>
      </c>
      <c r="L73" s="128"/>
      <c r="M73" s="19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6"/>
      <c r="C74" s="128"/>
      <c r="D74" s="187" t="s">
        <v>140</v>
      </c>
      <c r="E74" s="188"/>
      <c r="F74" s="188"/>
      <c r="G74" s="188"/>
      <c r="H74" s="188"/>
      <c r="I74" s="189">
        <f>Q145</f>
        <v>0</v>
      </c>
      <c r="J74" s="189">
        <f>R145</f>
        <v>0</v>
      </c>
      <c r="K74" s="189">
        <f>K145</f>
        <v>0</v>
      </c>
      <c r="L74" s="128"/>
      <c r="M74" s="19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6"/>
      <c r="C75" s="128"/>
      <c r="D75" s="187" t="s">
        <v>141</v>
      </c>
      <c r="E75" s="188"/>
      <c r="F75" s="188"/>
      <c r="G75" s="188"/>
      <c r="H75" s="188"/>
      <c r="I75" s="189">
        <f>Q154</f>
        <v>0</v>
      </c>
      <c r="J75" s="189">
        <f>R154</f>
        <v>0</v>
      </c>
      <c r="K75" s="189">
        <f>K154</f>
        <v>0</v>
      </c>
      <c r="L75" s="128"/>
      <c r="M75" s="19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6"/>
      <c r="C76" s="128"/>
      <c r="D76" s="187" t="s">
        <v>142</v>
      </c>
      <c r="E76" s="188"/>
      <c r="F76" s="188"/>
      <c r="G76" s="188"/>
      <c r="H76" s="188"/>
      <c r="I76" s="189">
        <f>Q156</f>
        <v>0</v>
      </c>
      <c r="J76" s="189">
        <f>R156</f>
        <v>0</v>
      </c>
      <c r="K76" s="189">
        <f>K156</f>
        <v>0</v>
      </c>
      <c r="L76" s="128"/>
      <c r="M76" s="19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6"/>
      <c r="C77" s="128"/>
      <c r="D77" s="187" t="s">
        <v>143</v>
      </c>
      <c r="E77" s="188"/>
      <c r="F77" s="188"/>
      <c r="G77" s="188"/>
      <c r="H77" s="188"/>
      <c r="I77" s="189">
        <f>Q162</f>
        <v>0</v>
      </c>
      <c r="J77" s="189">
        <f>R162</f>
        <v>0</v>
      </c>
      <c r="K77" s="189">
        <f>K162</f>
        <v>0</v>
      </c>
      <c r="L77" s="128"/>
      <c r="M77" s="19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80"/>
      <c r="C78" s="181"/>
      <c r="D78" s="182" t="s">
        <v>1193</v>
      </c>
      <c r="E78" s="183"/>
      <c r="F78" s="183"/>
      <c r="G78" s="183"/>
      <c r="H78" s="183"/>
      <c r="I78" s="184">
        <f>Q164</f>
        <v>0</v>
      </c>
      <c r="J78" s="184">
        <f>R164</f>
        <v>0</v>
      </c>
      <c r="K78" s="184">
        <f>K164</f>
        <v>0</v>
      </c>
      <c r="L78" s="181"/>
      <c r="M78" s="185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86"/>
      <c r="C79" s="128"/>
      <c r="D79" s="187" t="s">
        <v>1194</v>
      </c>
      <c r="E79" s="188"/>
      <c r="F79" s="188"/>
      <c r="G79" s="188"/>
      <c r="H79" s="188"/>
      <c r="I79" s="189">
        <f>Q165</f>
        <v>0</v>
      </c>
      <c r="J79" s="189">
        <f>R165</f>
        <v>0</v>
      </c>
      <c r="K79" s="189">
        <f>K165</f>
        <v>0</v>
      </c>
      <c r="L79" s="128"/>
      <c r="M79" s="19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150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15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5" s="2" customFormat="1" ht="6.96" customHeight="1">
      <c r="A85" s="39"/>
      <c r="B85" s="62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15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4.96" customHeight="1">
      <c r="A86" s="39"/>
      <c r="B86" s="40"/>
      <c r="C86" s="24" t="s">
        <v>148</v>
      </c>
      <c r="D86" s="41"/>
      <c r="E86" s="41"/>
      <c r="F86" s="41"/>
      <c r="G86" s="41"/>
      <c r="H86" s="41"/>
      <c r="I86" s="41"/>
      <c r="J86" s="41"/>
      <c r="K86" s="41"/>
      <c r="L86" s="41"/>
      <c r="M86" s="15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15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17</v>
      </c>
      <c r="D88" s="41"/>
      <c r="E88" s="41"/>
      <c r="F88" s="41"/>
      <c r="G88" s="41"/>
      <c r="H88" s="41"/>
      <c r="I88" s="41"/>
      <c r="J88" s="41"/>
      <c r="K88" s="41"/>
      <c r="L88" s="41"/>
      <c r="M88" s="15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175" t="str">
        <f>E7</f>
        <v>Průmyslová zóna Ke Skrýšovu V. ETAPA</v>
      </c>
      <c r="F89" s="33"/>
      <c r="G89" s="33"/>
      <c r="H89" s="33"/>
      <c r="I89" s="41"/>
      <c r="J89" s="41"/>
      <c r="K89" s="41"/>
      <c r="L89" s="41"/>
      <c r="M89" s="15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" customFormat="1" ht="12" customHeight="1">
      <c r="B90" s="22"/>
      <c r="C90" s="33" t="s">
        <v>122</v>
      </c>
      <c r="D90" s="23"/>
      <c r="E90" s="23"/>
      <c r="F90" s="23"/>
      <c r="G90" s="23"/>
      <c r="H90" s="23"/>
      <c r="I90" s="23"/>
      <c r="J90" s="23"/>
      <c r="K90" s="23"/>
      <c r="L90" s="23"/>
      <c r="M90" s="21"/>
    </row>
    <row r="91" s="1" customFormat="1" ht="16.5" customHeight="1">
      <c r="B91" s="22"/>
      <c r="C91" s="23"/>
      <c r="D91" s="23"/>
      <c r="E91" s="175" t="s">
        <v>672</v>
      </c>
      <c r="F91" s="23"/>
      <c r="G91" s="23"/>
      <c r="H91" s="23"/>
      <c r="I91" s="23"/>
      <c r="J91" s="23"/>
      <c r="K91" s="23"/>
      <c r="L91" s="23"/>
      <c r="M91" s="21"/>
    </row>
    <row r="92" s="1" customFormat="1" ht="12" customHeight="1">
      <c r="B92" s="22"/>
      <c r="C92" s="33" t="s">
        <v>124</v>
      </c>
      <c r="D92" s="23"/>
      <c r="E92" s="23"/>
      <c r="F92" s="23"/>
      <c r="G92" s="23"/>
      <c r="H92" s="23"/>
      <c r="I92" s="23"/>
      <c r="J92" s="23"/>
      <c r="K92" s="23"/>
      <c r="L92" s="23"/>
      <c r="M92" s="21"/>
    </row>
    <row r="93" s="2" customFormat="1" ht="16.5" customHeight="1">
      <c r="A93" s="39"/>
      <c r="B93" s="40"/>
      <c r="C93" s="41"/>
      <c r="D93" s="41"/>
      <c r="E93" s="291" t="s">
        <v>1190</v>
      </c>
      <c r="F93" s="41"/>
      <c r="G93" s="41"/>
      <c r="H93" s="41"/>
      <c r="I93" s="41"/>
      <c r="J93" s="41"/>
      <c r="K93" s="41"/>
      <c r="L93" s="41"/>
      <c r="M93" s="15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1191</v>
      </c>
      <c r="D94" s="41"/>
      <c r="E94" s="41"/>
      <c r="F94" s="41"/>
      <c r="G94" s="41"/>
      <c r="H94" s="41"/>
      <c r="I94" s="41"/>
      <c r="J94" s="41"/>
      <c r="K94" s="41"/>
      <c r="L94" s="41"/>
      <c r="M94" s="15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6.5" customHeight="1">
      <c r="A95" s="39"/>
      <c r="B95" s="40"/>
      <c r="C95" s="41"/>
      <c r="D95" s="41"/>
      <c r="E95" s="70" t="str">
        <f>E13</f>
        <v>SO-05.1 - STL plynovod</v>
      </c>
      <c r="F95" s="41"/>
      <c r="G95" s="41"/>
      <c r="H95" s="41"/>
      <c r="I95" s="41"/>
      <c r="J95" s="41"/>
      <c r="K95" s="41"/>
      <c r="L95" s="41"/>
      <c r="M95" s="15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6.96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15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2" customHeight="1">
      <c r="A97" s="39"/>
      <c r="B97" s="40"/>
      <c r="C97" s="33" t="s">
        <v>22</v>
      </c>
      <c r="D97" s="41"/>
      <c r="E97" s="41"/>
      <c r="F97" s="28" t="str">
        <f>F16</f>
        <v>Pelhřimov</v>
      </c>
      <c r="G97" s="41"/>
      <c r="H97" s="41"/>
      <c r="I97" s="33" t="s">
        <v>24</v>
      </c>
      <c r="J97" s="73" t="str">
        <f>IF(J16="","",J16)</f>
        <v>16. 12. 2022</v>
      </c>
      <c r="K97" s="41"/>
      <c r="L97" s="41"/>
      <c r="M97" s="15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15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26</v>
      </c>
      <c r="D99" s="41"/>
      <c r="E99" s="41"/>
      <c r="F99" s="28" t="str">
        <f>E19</f>
        <v xml:space="preserve"> </v>
      </c>
      <c r="G99" s="41"/>
      <c r="H99" s="41"/>
      <c r="I99" s="33" t="s">
        <v>32</v>
      </c>
      <c r="J99" s="37" t="str">
        <f>E25</f>
        <v xml:space="preserve"> </v>
      </c>
      <c r="K99" s="41"/>
      <c r="L99" s="41"/>
      <c r="M99" s="15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5.15" customHeight="1">
      <c r="A100" s="39"/>
      <c r="B100" s="40"/>
      <c r="C100" s="33" t="s">
        <v>30</v>
      </c>
      <c r="D100" s="41"/>
      <c r="E100" s="41"/>
      <c r="F100" s="28" t="str">
        <f>IF(E22="","",E22)</f>
        <v>Vyplň údaj</v>
      </c>
      <c r="G100" s="41"/>
      <c r="H100" s="41"/>
      <c r="I100" s="33" t="s">
        <v>34</v>
      </c>
      <c r="J100" s="37" t="str">
        <f>E28</f>
        <v xml:space="preserve"> </v>
      </c>
      <c r="K100" s="41"/>
      <c r="L100" s="41"/>
      <c r="M100" s="15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0.32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15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11" customFormat="1" ht="29.28" customHeight="1">
      <c r="A102" s="191"/>
      <c r="B102" s="192"/>
      <c r="C102" s="193" t="s">
        <v>149</v>
      </c>
      <c r="D102" s="194" t="s">
        <v>58</v>
      </c>
      <c r="E102" s="194" t="s">
        <v>54</v>
      </c>
      <c r="F102" s="194" t="s">
        <v>55</v>
      </c>
      <c r="G102" s="194" t="s">
        <v>150</v>
      </c>
      <c r="H102" s="194" t="s">
        <v>151</v>
      </c>
      <c r="I102" s="194" t="s">
        <v>152</v>
      </c>
      <c r="J102" s="194" t="s">
        <v>153</v>
      </c>
      <c r="K102" s="194" t="s">
        <v>133</v>
      </c>
      <c r="L102" s="195" t="s">
        <v>154</v>
      </c>
      <c r="M102" s="196"/>
      <c r="N102" s="93" t="s">
        <v>20</v>
      </c>
      <c r="O102" s="94" t="s">
        <v>43</v>
      </c>
      <c r="P102" s="94" t="s">
        <v>155</v>
      </c>
      <c r="Q102" s="94" t="s">
        <v>156</v>
      </c>
      <c r="R102" s="94" t="s">
        <v>157</v>
      </c>
      <c r="S102" s="94" t="s">
        <v>158</v>
      </c>
      <c r="T102" s="94" t="s">
        <v>159</v>
      </c>
      <c r="U102" s="94" t="s">
        <v>160</v>
      </c>
      <c r="V102" s="94" t="s">
        <v>161</v>
      </c>
      <c r="W102" s="94" t="s">
        <v>162</v>
      </c>
      <c r="X102" s="95" t="s">
        <v>163</v>
      </c>
      <c r="Y102" s="191"/>
      <c r="Z102" s="191"/>
      <c r="AA102" s="191"/>
      <c r="AB102" s="191"/>
      <c r="AC102" s="191"/>
      <c r="AD102" s="191"/>
      <c r="AE102" s="191"/>
    </row>
    <row r="103" s="2" customFormat="1" ht="22.8" customHeight="1">
      <c r="A103" s="39"/>
      <c r="B103" s="40"/>
      <c r="C103" s="100" t="s">
        <v>164</v>
      </c>
      <c r="D103" s="41"/>
      <c r="E103" s="41"/>
      <c r="F103" s="41"/>
      <c r="G103" s="41"/>
      <c r="H103" s="41"/>
      <c r="I103" s="41"/>
      <c r="J103" s="41"/>
      <c r="K103" s="197">
        <f>BK103</f>
        <v>0</v>
      </c>
      <c r="L103" s="41"/>
      <c r="M103" s="45"/>
      <c r="N103" s="96"/>
      <c r="O103" s="198"/>
      <c r="P103" s="97"/>
      <c r="Q103" s="199">
        <f>Q104+Q164</f>
        <v>0</v>
      </c>
      <c r="R103" s="199">
        <f>R104+R164</f>
        <v>0</v>
      </c>
      <c r="S103" s="97"/>
      <c r="T103" s="200">
        <f>T104+T164</f>
        <v>0</v>
      </c>
      <c r="U103" s="97"/>
      <c r="V103" s="200">
        <f>V104+V164</f>
        <v>99.886319999999998</v>
      </c>
      <c r="W103" s="97"/>
      <c r="X103" s="201">
        <f>X104+X164</f>
        <v>2.4450000000000003</v>
      </c>
      <c r="Y103" s="39"/>
      <c r="Z103" s="39"/>
      <c r="AA103" s="39"/>
      <c r="AB103" s="39"/>
      <c r="AC103" s="39"/>
      <c r="AD103" s="39"/>
      <c r="AE103" s="39"/>
      <c r="AT103" s="18" t="s">
        <v>74</v>
      </c>
      <c r="AU103" s="18" t="s">
        <v>134</v>
      </c>
      <c r="BK103" s="202">
        <f>BK104+BK164</f>
        <v>0</v>
      </c>
    </row>
    <row r="104" s="12" customFormat="1" ht="25.92" customHeight="1">
      <c r="A104" s="12"/>
      <c r="B104" s="203"/>
      <c r="C104" s="204"/>
      <c r="D104" s="205" t="s">
        <v>74</v>
      </c>
      <c r="E104" s="206" t="s">
        <v>165</v>
      </c>
      <c r="F104" s="206" t="s">
        <v>166</v>
      </c>
      <c r="G104" s="204"/>
      <c r="H104" s="204"/>
      <c r="I104" s="207"/>
      <c r="J104" s="207"/>
      <c r="K104" s="208">
        <f>BK104</f>
        <v>0</v>
      </c>
      <c r="L104" s="204"/>
      <c r="M104" s="209"/>
      <c r="N104" s="210"/>
      <c r="O104" s="211"/>
      <c r="P104" s="211"/>
      <c r="Q104" s="212">
        <f>Q105+Q138+Q141+Q145+Q154+Q156+Q162</f>
        <v>0</v>
      </c>
      <c r="R104" s="212">
        <f>R105+R138+R141+R145+R154+R156+R162</f>
        <v>0</v>
      </c>
      <c r="S104" s="211"/>
      <c r="T104" s="213">
        <f>T105+T138+T141+T145+T154+T156+T162</f>
        <v>0</v>
      </c>
      <c r="U104" s="211"/>
      <c r="V104" s="213">
        <f>V105+V138+V141+V145+V154+V156+V162</f>
        <v>99.839770000000001</v>
      </c>
      <c r="W104" s="211"/>
      <c r="X104" s="214">
        <f>X105+X138+X141+X145+X154+X156+X162</f>
        <v>2.4450000000000003</v>
      </c>
      <c r="Y104" s="12"/>
      <c r="Z104" s="12"/>
      <c r="AA104" s="12"/>
      <c r="AB104" s="12"/>
      <c r="AC104" s="12"/>
      <c r="AD104" s="12"/>
      <c r="AE104" s="12"/>
      <c r="AR104" s="215" t="s">
        <v>82</v>
      </c>
      <c r="AT104" s="216" t="s">
        <v>74</v>
      </c>
      <c r="AU104" s="216" t="s">
        <v>75</v>
      </c>
      <c r="AY104" s="215" t="s">
        <v>167</v>
      </c>
      <c r="BK104" s="217">
        <f>BK105+BK138+BK141+BK145+BK154+BK156+BK162</f>
        <v>0</v>
      </c>
    </row>
    <row r="105" s="12" customFormat="1" ht="22.8" customHeight="1">
      <c r="A105" s="12"/>
      <c r="B105" s="203"/>
      <c r="C105" s="204"/>
      <c r="D105" s="205" t="s">
        <v>74</v>
      </c>
      <c r="E105" s="218" t="s">
        <v>82</v>
      </c>
      <c r="F105" s="218" t="s">
        <v>168</v>
      </c>
      <c r="G105" s="204"/>
      <c r="H105" s="204"/>
      <c r="I105" s="207"/>
      <c r="J105" s="207"/>
      <c r="K105" s="219">
        <f>BK105</f>
        <v>0</v>
      </c>
      <c r="L105" s="204"/>
      <c r="M105" s="209"/>
      <c r="N105" s="210"/>
      <c r="O105" s="211"/>
      <c r="P105" s="211"/>
      <c r="Q105" s="212">
        <f>SUM(Q106:Q137)</f>
        <v>0</v>
      </c>
      <c r="R105" s="212">
        <f>SUM(R106:R137)</f>
        <v>0</v>
      </c>
      <c r="S105" s="211"/>
      <c r="T105" s="213">
        <f>SUM(T106:T137)</f>
        <v>0</v>
      </c>
      <c r="U105" s="211"/>
      <c r="V105" s="213">
        <f>SUM(V106:V137)</f>
        <v>96.821600000000004</v>
      </c>
      <c r="W105" s="211"/>
      <c r="X105" s="214">
        <f>SUM(X106:X137)</f>
        <v>2.4450000000000003</v>
      </c>
      <c r="Y105" s="12"/>
      <c r="Z105" s="12"/>
      <c r="AA105" s="12"/>
      <c r="AB105" s="12"/>
      <c r="AC105" s="12"/>
      <c r="AD105" s="12"/>
      <c r="AE105" s="12"/>
      <c r="AR105" s="215" t="s">
        <v>82</v>
      </c>
      <c r="AT105" s="216" t="s">
        <v>74</v>
      </c>
      <c r="AU105" s="216" t="s">
        <v>82</v>
      </c>
      <c r="AY105" s="215" t="s">
        <v>167</v>
      </c>
      <c r="BK105" s="217">
        <f>SUM(BK106:BK137)</f>
        <v>0</v>
      </c>
    </row>
    <row r="106" s="2" customFormat="1" ht="37.8" customHeight="1">
      <c r="A106" s="39"/>
      <c r="B106" s="40"/>
      <c r="C106" s="220" t="s">
        <v>82</v>
      </c>
      <c r="D106" s="220" t="s">
        <v>169</v>
      </c>
      <c r="E106" s="221" t="s">
        <v>674</v>
      </c>
      <c r="F106" s="222" t="s">
        <v>675</v>
      </c>
      <c r="G106" s="223" t="s">
        <v>182</v>
      </c>
      <c r="H106" s="224">
        <v>2.5</v>
      </c>
      <c r="I106" s="225"/>
      <c r="J106" s="225"/>
      <c r="K106" s="226">
        <f>ROUND(P106*H106,2)</f>
        <v>0</v>
      </c>
      <c r="L106" s="222" t="s">
        <v>20</v>
      </c>
      <c r="M106" s="45"/>
      <c r="N106" s="227" t="s">
        <v>20</v>
      </c>
      <c r="O106" s="228" t="s">
        <v>44</v>
      </c>
      <c r="P106" s="229">
        <f>I106+J106</f>
        <v>0</v>
      </c>
      <c r="Q106" s="229">
        <f>ROUND(I106*H106,2)</f>
        <v>0</v>
      </c>
      <c r="R106" s="229">
        <f>ROUND(J106*H106,2)</f>
        <v>0</v>
      </c>
      <c r="S106" s="85"/>
      <c r="T106" s="230">
        <f>S106*H106</f>
        <v>0</v>
      </c>
      <c r="U106" s="230">
        <v>0</v>
      </c>
      <c r="V106" s="230">
        <f>U106*H106</f>
        <v>0</v>
      </c>
      <c r="W106" s="230">
        <v>0.57999999999999996</v>
      </c>
      <c r="X106" s="231">
        <f>W106*H106</f>
        <v>1.45</v>
      </c>
      <c r="Y106" s="39"/>
      <c r="Z106" s="39"/>
      <c r="AA106" s="39"/>
      <c r="AB106" s="39"/>
      <c r="AC106" s="39"/>
      <c r="AD106" s="39"/>
      <c r="AE106" s="39"/>
      <c r="AR106" s="232" t="s">
        <v>174</v>
      </c>
      <c r="AT106" s="232" t="s">
        <v>169</v>
      </c>
      <c r="AU106" s="232" t="s">
        <v>88</v>
      </c>
      <c r="AY106" s="18" t="s">
        <v>167</v>
      </c>
      <c r="BE106" s="233">
        <f>IF(O106="základní",K106,0)</f>
        <v>0</v>
      </c>
      <c r="BF106" s="233">
        <f>IF(O106="snížená",K106,0)</f>
        <v>0</v>
      </c>
      <c r="BG106" s="233">
        <f>IF(O106="zákl. přenesená",K106,0)</f>
        <v>0</v>
      </c>
      <c r="BH106" s="233">
        <f>IF(O106="sníž. přenesená",K106,0)</f>
        <v>0</v>
      </c>
      <c r="BI106" s="233">
        <f>IF(O106="nulová",K106,0)</f>
        <v>0</v>
      </c>
      <c r="BJ106" s="18" t="s">
        <v>82</v>
      </c>
      <c r="BK106" s="233">
        <f>ROUND(P106*H106,2)</f>
        <v>0</v>
      </c>
      <c r="BL106" s="18" t="s">
        <v>174</v>
      </c>
      <c r="BM106" s="232" t="s">
        <v>1195</v>
      </c>
    </row>
    <row r="107" s="2" customFormat="1" ht="37.8" customHeight="1">
      <c r="A107" s="39"/>
      <c r="B107" s="40"/>
      <c r="C107" s="220" t="s">
        <v>88</v>
      </c>
      <c r="D107" s="220" t="s">
        <v>169</v>
      </c>
      <c r="E107" s="221" t="s">
        <v>677</v>
      </c>
      <c r="F107" s="222" t="s">
        <v>678</v>
      </c>
      <c r="G107" s="223" t="s">
        <v>182</v>
      </c>
      <c r="H107" s="224">
        <v>2.5</v>
      </c>
      <c r="I107" s="225"/>
      <c r="J107" s="225"/>
      <c r="K107" s="226">
        <f>ROUND(P107*H107,2)</f>
        <v>0</v>
      </c>
      <c r="L107" s="222" t="s">
        <v>20</v>
      </c>
      <c r="M107" s="45"/>
      <c r="N107" s="227" t="s">
        <v>20</v>
      </c>
      <c r="O107" s="228" t="s">
        <v>44</v>
      </c>
      <c r="P107" s="229">
        <f>I107+J107</f>
        <v>0</v>
      </c>
      <c r="Q107" s="229">
        <f>ROUND(I107*H107,2)</f>
        <v>0</v>
      </c>
      <c r="R107" s="229">
        <f>ROUND(J107*H107,2)</f>
        <v>0</v>
      </c>
      <c r="S107" s="85"/>
      <c r="T107" s="230">
        <f>S107*H107</f>
        <v>0</v>
      </c>
      <c r="U107" s="230">
        <v>0</v>
      </c>
      <c r="V107" s="230">
        <f>U107*H107</f>
        <v>0</v>
      </c>
      <c r="W107" s="230">
        <v>0.316</v>
      </c>
      <c r="X107" s="231">
        <f>W107*H107</f>
        <v>0.79000000000000004</v>
      </c>
      <c r="Y107" s="39"/>
      <c r="Z107" s="39"/>
      <c r="AA107" s="39"/>
      <c r="AB107" s="39"/>
      <c r="AC107" s="39"/>
      <c r="AD107" s="39"/>
      <c r="AE107" s="39"/>
      <c r="AR107" s="232" t="s">
        <v>174</v>
      </c>
      <c r="AT107" s="232" t="s">
        <v>169</v>
      </c>
      <c r="AU107" s="232" t="s">
        <v>88</v>
      </c>
      <c r="AY107" s="18" t="s">
        <v>167</v>
      </c>
      <c r="BE107" s="233">
        <f>IF(O107="základní",K107,0)</f>
        <v>0</v>
      </c>
      <c r="BF107" s="233">
        <f>IF(O107="snížená",K107,0)</f>
        <v>0</v>
      </c>
      <c r="BG107" s="233">
        <f>IF(O107="zákl. přenesená",K107,0)</f>
        <v>0</v>
      </c>
      <c r="BH107" s="233">
        <f>IF(O107="sníž. přenesená",K107,0)</f>
        <v>0</v>
      </c>
      <c r="BI107" s="233">
        <f>IF(O107="nulová",K107,0)</f>
        <v>0</v>
      </c>
      <c r="BJ107" s="18" t="s">
        <v>82</v>
      </c>
      <c r="BK107" s="233">
        <f>ROUND(P107*H107,2)</f>
        <v>0</v>
      </c>
      <c r="BL107" s="18" t="s">
        <v>174</v>
      </c>
      <c r="BM107" s="232" t="s">
        <v>1196</v>
      </c>
    </row>
    <row r="108" s="2" customFormat="1" ht="24.15" customHeight="1">
      <c r="A108" s="39"/>
      <c r="B108" s="40"/>
      <c r="C108" s="220" t="s">
        <v>107</v>
      </c>
      <c r="D108" s="220" t="s">
        <v>169</v>
      </c>
      <c r="E108" s="221" t="s">
        <v>170</v>
      </c>
      <c r="F108" s="222" t="s">
        <v>680</v>
      </c>
      <c r="G108" s="223" t="s">
        <v>172</v>
      </c>
      <c r="H108" s="224">
        <v>1</v>
      </c>
      <c r="I108" s="225"/>
      <c r="J108" s="225"/>
      <c r="K108" s="226">
        <f>ROUND(P108*H108,2)</f>
        <v>0</v>
      </c>
      <c r="L108" s="222" t="s">
        <v>20</v>
      </c>
      <c r="M108" s="45"/>
      <c r="N108" s="227" t="s">
        <v>20</v>
      </c>
      <c r="O108" s="228" t="s">
        <v>44</v>
      </c>
      <c r="P108" s="229">
        <f>I108+J108</f>
        <v>0</v>
      </c>
      <c r="Q108" s="229">
        <f>ROUND(I108*H108,2)</f>
        <v>0</v>
      </c>
      <c r="R108" s="229">
        <f>ROUND(J108*H108,2)</f>
        <v>0</v>
      </c>
      <c r="S108" s="85"/>
      <c r="T108" s="230">
        <f>S108*H108</f>
        <v>0</v>
      </c>
      <c r="U108" s="230">
        <v>0</v>
      </c>
      <c r="V108" s="230">
        <f>U108*H108</f>
        <v>0</v>
      </c>
      <c r="W108" s="230">
        <v>0.20499999999999999</v>
      </c>
      <c r="X108" s="231">
        <f>W108*H108</f>
        <v>0.20499999999999999</v>
      </c>
      <c r="Y108" s="39"/>
      <c r="Z108" s="39"/>
      <c r="AA108" s="39"/>
      <c r="AB108" s="39"/>
      <c r="AC108" s="39"/>
      <c r="AD108" s="39"/>
      <c r="AE108" s="39"/>
      <c r="AR108" s="232" t="s">
        <v>174</v>
      </c>
      <c r="AT108" s="232" t="s">
        <v>169</v>
      </c>
      <c r="AU108" s="232" t="s">
        <v>88</v>
      </c>
      <c r="AY108" s="18" t="s">
        <v>167</v>
      </c>
      <c r="BE108" s="233">
        <f>IF(O108="základní",K108,0)</f>
        <v>0</v>
      </c>
      <c r="BF108" s="233">
        <f>IF(O108="snížená",K108,0)</f>
        <v>0</v>
      </c>
      <c r="BG108" s="233">
        <f>IF(O108="zákl. přenesená",K108,0)</f>
        <v>0</v>
      </c>
      <c r="BH108" s="233">
        <f>IF(O108="sníž. přenesená",K108,0)</f>
        <v>0</v>
      </c>
      <c r="BI108" s="233">
        <f>IF(O108="nulová",K108,0)</f>
        <v>0</v>
      </c>
      <c r="BJ108" s="18" t="s">
        <v>82</v>
      </c>
      <c r="BK108" s="233">
        <f>ROUND(P108*H108,2)</f>
        <v>0</v>
      </c>
      <c r="BL108" s="18" t="s">
        <v>174</v>
      </c>
      <c r="BM108" s="232" t="s">
        <v>1197</v>
      </c>
    </row>
    <row r="109" s="2" customFormat="1" ht="24.15" customHeight="1">
      <c r="A109" s="39"/>
      <c r="B109" s="40"/>
      <c r="C109" s="220" t="s">
        <v>174</v>
      </c>
      <c r="D109" s="220" t="s">
        <v>169</v>
      </c>
      <c r="E109" s="221" t="s">
        <v>682</v>
      </c>
      <c r="F109" s="222" t="s">
        <v>683</v>
      </c>
      <c r="G109" s="223" t="s">
        <v>190</v>
      </c>
      <c r="H109" s="224">
        <v>1.3500000000000001</v>
      </c>
      <c r="I109" s="225"/>
      <c r="J109" s="225"/>
      <c r="K109" s="226">
        <f>ROUND(P109*H109,2)</f>
        <v>0</v>
      </c>
      <c r="L109" s="222" t="s">
        <v>20</v>
      </c>
      <c r="M109" s="45"/>
      <c r="N109" s="227" t="s">
        <v>20</v>
      </c>
      <c r="O109" s="228" t="s">
        <v>44</v>
      </c>
      <c r="P109" s="229">
        <f>I109+J109</f>
        <v>0</v>
      </c>
      <c r="Q109" s="229">
        <f>ROUND(I109*H109,2)</f>
        <v>0</v>
      </c>
      <c r="R109" s="229">
        <f>ROUND(J109*H109,2)</f>
        <v>0</v>
      </c>
      <c r="S109" s="85"/>
      <c r="T109" s="230">
        <f>S109*H109</f>
        <v>0</v>
      </c>
      <c r="U109" s="230">
        <v>0</v>
      </c>
      <c r="V109" s="230">
        <f>U109*H109</f>
        <v>0</v>
      </c>
      <c r="W109" s="230">
        <v>0</v>
      </c>
      <c r="X109" s="231">
        <f>W109*H109</f>
        <v>0</v>
      </c>
      <c r="Y109" s="39"/>
      <c r="Z109" s="39"/>
      <c r="AA109" s="39"/>
      <c r="AB109" s="39"/>
      <c r="AC109" s="39"/>
      <c r="AD109" s="39"/>
      <c r="AE109" s="39"/>
      <c r="AR109" s="232" t="s">
        <v>174</v>
      </c>
      <c r="AT109" s="232" t="s">
        <v>169</v>
      </c>
      <c r="AU109" s="232" t="s">
        <v>88</v>
      </c>
      <c r="AY109" s="18" t="s">
        <v>167</v>
      </c>
      <c r="BE109" s="233">
        <f>IF(O109="základní",K109,0)</f>
        <v>0</v>
      </c>
      <c r="BF109" s="233">
        <f>IF(O109="snížená",K109,0)</f>
        <v>0</v>
      </c>
      <c r="BG109" s="233">
        <f>IF(O109="zákl. přenesená",K109,0)</f>
        <v>0</v>
      </c>
      <c r="BH109" s="233">
        <f>IF(O109="sníž. přenesená",K109,0)</f>
        <v>0</v>
      </c>
      <c r="BI109" s="233">
        <f>IF(O109="nulová",K109,0)</f>
        <v>0</v>
      </c>
      <c r="BJ109" s="18" t="s">
        <v>82</v>
      </c>
      <c r="BK109" s="233">
        <f>ROUND(P109*H109,2)</f>
        <v>0</v>
      </c>
      <c r="BL109" s="18" t="s">
        <v>174</v>
      </c>
      <c r="BM109" s="232" t="s">
        <v>1198</v>
      </c>
    </row>
    <row r="110" s="13" customFormat="1">
      <c r="A110" s="13"/>
      <c r="B110" s="239"/>
      <c r="C110" s="240"/>
      <c r="D110" s="241" t="s">
        <v>178</v>
      </c>
      <c r="E110" s="242" t="s">
        <v>20</v>
      </c>
      <c r="F110" s="243" t="s">
        <v>1199</v>
      </c>
      <c r="G110" s="240"/>
      <c r="H110" s="244">
        <v>2.7000000000000002</v>
      </c>
      <c r="I110" s="245"/>
      <c r="J110" s="245"/>
      <c r="K110" s="240"/>
      <c r="L110" s="240"/>
      <c r="M110" s="246"/>
      <c r="N110" s="247"/>
      <c r="O110" s="248"/>
      <c r="P110" s="248"/>
      <c r="Q110" s="248"/>
      <c r="R110" s="248"/>
      <c r="S110" s="248"/>
      <c r="T110" s="248"/>
      <c r="U110" s="248"/>
      <c r="V110" s="248"/>
      <c r="W110" s="248"/>
      <c r="X110" s="249"/>
      <c r="Y110" s="13"/>
      <c r="Z110" s="13"/>
      <c r="AA110" s="13"/>
      <c r="AB110" s="13"/>
      <c r="AC110" s="13"/>
      <c r="AD110" s="13"/>
      <c r="AE110" s="13"/>
      <c r="AT110" s="250" t="s">
        <v>178</v>
      </c>
      <c r="AU110" s="250" t="s">
        <v>88</v>
      </c>
      <c r="AV110" s="13" t="s">
        <v>88</v>
      </c>
      <c r="AW110" s="13" t="s">
        <v>5</v>
      </c>
      <c r="AX110" s="13" t="s">
        <v>75</v>
      </c>
      <c r="AY110" s="250" t="s">
        <v>167</v>
      </c>
    </row>
    <row r="111" s="13" customFormat="1">
      <c r="A111" s="13"/>
      <c r="B111" s="239"/>
      <c r="C111" s="240"/>
      <c r="D111" s="241" t="s">
        <v>178</v>
      </c>
      <c r="E111" s="242" t="s">
        <v>20</v>
      </c>
      <c r="F111" s="243" t="s">
        <v>1200</v>
      </c>
      <c r="G111" s="240"/>
      <c r="H111" s="244">
        <v>1.3500000000000001</v>
      </c>
      <c r="I111" s="245"/>
      <c r="J111" s="245"/>
      <c r="K111" s="240"/>
      <c r="L111" s="240"/>
      <c r="M111" s="246"/>
      <c r="N111" s="247"/>
      <c r="O111" s="248"/>
      <c r="P111" s="248"/>
      <c r="Q111" s="248"/>
      <c r="R111" s="248"/>
      <c r="S111" s="248"/>
      <c r="T111" s="248"/>
      <c r="U111" s="248"/>
      <c r="V111" s="248"/>
      <c r="W111" s="248"/>
      <c r="X111" s="249"/>
      <c r="Y111" s="13"/>
      <c r="Z111" s="13"/>
      <c r="AA111" s="13"/>
      <c r="AB111" s="13"/>
      <c r="AC111" s="13"/>
      <c r="AD111" s="13"/>
      <c r="AE111" s="13"/>
      <c r="AT111" s="250" t="s">
        <v>178</v>
      </c>
      <c r="AU111" s="250" t="s">
        <v>88</v>
      </c>
      <c r="AV111" s="13" t="s">
        <v>88</v>
      </c>
      <c r="AW111" s="13" t="s">
        <v>5</v>
      </c>
      <c r="AX111" s="13" t="s">
        <v>82</v>
      </c>
      <c r="AY111" s="250" t="s">
        <v>167</v>
      </c>
    </row>
    <row r="112" s="2" customFormat="1" ht="24.15" customHeight="1">
      <c r="A112" s="39"/>
      <c r="B112" s="40"/>
      <c r="C112" s="220" t="s">
        <v>201</v>
      </c>
      <c r="D112" s="220" t="s">
        <v>169</v>
      </c>
      <c r="E112" s="221" t="s">
        <v>687</v>
      </c>
      <c r="F112" s="222" t="s">
        <v>688</v>
      </c>
      <c r="G112" s="223" t="s">
        <v>190</v>
      </c>
      <c r="H112" s="224">
        <v>52.271999999999998</v>
      </c>
      <c r="I112" s="225"/>
      <c r="J112" s="225"/>
      <c r="K112" s="226">
        <f>ROUND(P112*H112,2)</f>
        <v>0</v>
      </c>
      <c r="L112" s="222" t="s">
        <v>20</v>
      </c>
      <c r="M112" s="45"/>
      <c r="N112" s="227" t="s">
        <v>20</v>
      </c>
      <c r="O112" s="228" t="s">
        <v>44</v>
      </c>
      <c r="P112" s="229">
        <f>I112+J112</f>
        <v>0</v>
      </c>
      <c r="Q112" s="229">
        <f>ROUND(I112*H112,2)</f>
        <v>0</v>
      </c>
      <c r="R112" s="229">
        <f>ROUND(J112*H112,2)</f>
        <v>0</v>
      </c>
      <c r="S112" s="85"/>
      <c r="T112" s="230">
        <f>S112*H112</f>
        <v>0</v>
      </c>
      <c r="U112" s="230">
        <v>0</v>
      </c>
      <c r="V112" s="230">
        <f>U112*H112</f>
        <v>0</v>
      </c>
      <c r="W112" s="230">
        <v>0</v>
      </c>
      <c r="X112" s="231">
        <f>W112*H112</f>
        <v>0</v>
      </c>
      <c r="Y112" s="39"/>
      <c r="Z112" s="39"/>
      <c r="AA112" s="39"/>
      <c r="AB112" s="39"/>
      <c r="AC112" s="39"/>
      <c r="AD112" s="39"/>
      <c r="AE112" s="39"/>
      <c r="AR112" s="232" t="s">
        <v>174</v>
      </c>
      <c r="AT112" s="232" t="s">
        <v>169</v>
      </c>
      <c r="AU112" s="232" t="s">
        <v>88</v>
      </c>
      <c r="AY112" s="18" t="s">
        <v>167</v>
      </c>
      <c r="BE112" s="233">
        <f>IF(O112="základní",K112,0)</f>
        <v>0</v>
      </c>
      <c r="BF112" s="233">
        <f>IF(O112="snížená",K112,0)</f>
        <v>0</v>
      </c>
      <c r="BG112" s="233">
        <f>IF(O112="zákl. přenesená",K112,0)</f>
        <v>0</v>
      </c>
      <c r="BH112" s="233">
        <f>IF(O112="sníž. přenesená",K112,0)</f>
        <v>0</v>
      </c>
      <c r="BI112" s="233">
        <f>IF(O112="nulová",K112,0)</f>
        <v>0</v>
      </c>
      <c r="BJ112" s="18" t="s">
        <v>82</v>
      </c>
      <c r="BK112" s="233">
        <f>ROUND(P112*H112,2)</f>
        <v>0</v>
      </c>
      <c r="BL112" s="18" t="s">
        <v>174</v>
      </c>
      <c r="BM112" s="232" t="s">
        <v>1201</v>
      </c>
    </row>
    <row r="113" s="13" customFormat="1">
      <c r="A113" s="13"/>
      <c r="B113" s="239"/>
      <c r="C113" s="240"/>
      <c r="D113" s="241" t="s">
        <v>178</v>
      </c>
      <c r="E113" s="242" t="s">
        <v>20</v>
      </c>
      <c r="F113" s="243" t="s">
        <v>1202</v>
      </c>
      <c r="G113" s="240"/>
      <c r="H113" s="244">
        <v>87.120000000000005</v>
      </c>
      <c r="I113" s="245"/>
      <c r="J113" s="245"/>
      <c r="K113" s="240"/>
      <c r="L113" s="240"/>
      <c r="M113" s="246"/>
      <c r="N113" s="247"/>
      <c r="O113" s="248"/>
      <c r="P113" s="248"/>
      <c r="Q113" s="248"/>
      <c r="R113" s="248"/>
      <c r="S113" s="248"/>
      <c r="T113" s="248"/>
      <c r="U113" s="248"/>
      <c r="V113" s="248"/>
      <c r="W113" s="248"/>
      <c r="X113" s="249"/>
      <c r="Y113" s="13"/>
      <c r="Z113" s="13"/>
      <c r="AA113" s="13"/>
      <c r="AB113" s="13"/>
      <c r="AC113" s="13"/>
      <c r="AD113" s="13"/>
      <c r="AE113" s="13"/>
      <c r="AT113" s="250" t="s">
        <v>178</v>
      </c>
      <c r="AU113" s="250" t="s">
        <v>88</v>
      </c>
      <c r="AV113" s="13" t="s">
        <v>88</v>
      </c>
      <c r="AW113" s="13" t="s">
        <v>5</v>
      </c>
      <c r="AX113" s="13" t="s">
        <v>75</v>
      </c>
      <c r="AY113" s="250" t="s">
        <v>167</v>
      </c>
    </row>
    <row r="114" s="13" customFormat="1">
      <c r="A114" s="13"/>
      <c r="B114" s="239"/>
      <c r="C114" s="240"/>
      <c r="D114" s="241" t="s">
        <v>178</v>
      </c>
      <c r="E114" s="242" t="s">
        <v>20</v>
      </c>
      <c r="F114" s="243" t="s">
        <v>1203</v>
      </c>
      <c r="G114" s="240"/>
      <c r="H114" s="244">
        <v>52.271999999999998</v>
      </c>
      <c r="I114" s="245"/>
      <c r="J114" s="245"/>
      <c r="K114" s="240"/>
      <c r="L114" s="240"/>
      <c r="M114" s="246"/>
      <c r="N114" s="247"/>
      <c r="O114" s="248"/>
      <c r="P114" s="248"/>
      <c r="Q114" s="248"/>
      <c r="R114" s="248"/>
      <c r="S114" s="248"/>
      <c r="T114" s="248"/>
      <c r="U114" s="248"/>
      <c r="V114" s="248"/>
      <c r="W114" s="248"/>
      <c r="X114" s="249"/>
      <c r="Y114" s="13"/>
      <c r="Z114" s="13"/>
      <c r="AA114" s="13"/>
      <c r="AB114" s="13"/>
      <c r="AC114" s="13"/>
      <c r="AD114" s="13"/>
      <c r="AE114" s="13"/>
      <c r="AT114" s="250" t="s">
        <v>178</v>
      </c>
      <c r="AU114" s="250" t="s">
        <v>88</v>
      </c>
      <c r="AV114" s="13" t="s">
        <v>88</v>
      </c>
      <c r="AW114" s="13" t="s">
        <v>5</v>
      </c>
      <c r="AX114" s="13" t="s">
        <v>82</v>
      </c>
      <c r="AY114" s="250" t="s">
        <v>167</v>
      </c>
    </row>
    <row r="115" s="2" customFormat="1" ht="24.15" customHeight="1">
      <c r="A115" s="39"/>
      <c r="B115" s="40"/>
      <c r="C115" s="220" t="s">
        <v>206</v>
      </c>
      <c r="D115" s="220" t="s">
        <v>169</v>
      </c>
      <c r="E115" s="221" t="s">
        <v>692</v>
      </c>
      <c r="F115" s="222" t="s">
        <v>693</v>
      </c>
      <c r="G115" s="223" t="s">
        <v>190</v>
      </c>
      <c r="H115" s="224">
        <v>0.81000000000000005</v>
      </c>
      <c r="I115" s="225"/>
      <c r="J115" s="225"/>
      <c r="K115" s="226">
        <f>ROUND(P115*H115,2)</f>
        <v>0</v>
      </c>
      <c r="L115" s="222" t="s">
        <v>20</v>
      </c>
      <c r="M115" s="45"/>
      <c r="N115" s="227" t="s">
        <v>20</v>
      </c>
      <c r="O115" s="228" t="s">
        <v>44</v>
      </c>
      <c r="P115" s="229">
        <f>I115+J115</f>
        <v>0</v>
      </c>
      <c r="Q115" s="229">
        <f>ROUND(I115*H115,2)</f>
        <v>0</v>
      </c>
      <c r="R115" s="229">
        <f>ROUND(J115*H115,2)</f>
        <v>0</v>
      </c>
      <c r="S115" s="85"/>
      <c r="T115" s="230">
        <f>S115*H115</f>
        <v>0</v>
      </c>
      <c r="U115" s="230">
        <v>0</v>
      </c>
      <c r="V115" s="230">
        <f>U115*H115</f>
        <v>0</v>
      </c>
      <c r="W115" s="230">
        <v>0</v>
      </c>
      <c r="X115" s="231">
        <f>W115*H115</f>
        <v>0</v>
      </c>
      <c r="Y115" s="39"/>
      <c r="Z115" s="39"/>
      <c r="AA115" s="39"/>
      <c r="AB115" s="39"/>
      <c r="AC115" s="39"/>
      <c r="AD115" s="39"/>
      <c r="AE115" s="39"/>
      <c r="AR115" s="232" t="s">
        <v>174</v>
      </c>
      <c r="AT115" s="232" t="s">
        <v>169</v>
      </c>
      <c r="AU115" s="232" t="s">
        <v>88</v>
      </c>
      <c r="AY115" s="18" t="s">
        <v>167</v>
      </c>
      <c r="BE115" s="233">
        <f>IF(O115="základní",K115,0)</f>
        <v>0</v>
      </c>
      <c r="BF115" s="233">
        <f>IF(O115="snížená",K115,0)</f>
        <v>0</v>
      </c>
      <c r="BG115" s="233">
        <f>IF(O115="zákl. přenesená",K115,0)</f>
        <v>0</v>
      </c>
      <c r="BH115" s="233">
        <f>IF(O115="sníž. přenesená",K115,0)</f>
        <v>0</v>
      </c>
      <c r="BI115" s="233">
        <f>IF(O115="nulová",K115,0)</f>
        <v>0</v>
      </c>
      <c r="BJ115" s="18" t="s">
        <v>82</v>
      </c>
      <c r="BK115" s="233">
        <f>ROUND(P115*H115,2)</f>
        <v>0</v>
      </c>
      <c r="BL115" s="18" t="s">
        <v>174</v>
      </c>
      <c r="BM115" s="232" t="s">
        <v>1204</v>
      </c>
    </row>
    <row r="116" s="13" customFormat="1">
      <c r="A116" s="13"/>
      <c r="B116" s="239"/>
      <c r="C116" s="240"/>
      <c r="D116" s="241" t="s">
        <v>178</v>
      </c>
      <c r="E116" s="242" t="s">
        <v>20</v>
      </c>
      <c r="F116" s="243" t="s">
        <v>1205</v>
      </c>
      <c r="G116" s="240"/>
      <c r="H116" s="244">
        <v>0.81000000000000005</v>
      </c>
      <c r="I116" s="245"/>
      <c r="J116" s="245"/>
      <c r="K116" s="240"/>
      <c r="L116" s="240"/>
      <c r="M116" s="246"/>
      <c r="N116" s="247"/>
      <c r="O116" s="248"/>
      <c r="P116" s="248"/>
      <c r="Q116" s="248"/>
      <c r="R116" s="248"/>
      <c r="S116" s="248"/>
      <c r="T116" s="248"/>
      <c r="U116" s="248"/>
      <c r="V116" s="248"/>
      <c r="W116" s="248"/>
      <c r="X116" s="249"/>
      <c r="Y116" s="13"/>
      <c r="Z116" s="13"/>
      <c r="AA116" s="13"/>
      <c r="AB116" s="13"/>
      <c r="AC116" s="13"/>
      <c r="AD116" s="13"/>
      <c r="AE116" s="13"/>
      <c r="AT116" s="250" t="s">
        <v>178</v>
      </c>
      <c r="AU116" s="250" t="s">
        <v>88</v>
      </c>
      <c r="AV116" s="13" t="s">
        <v>88</v>
      </c>
      <c r="AW116" s="13" t="s">
        <v>5</v>
      </c>
      <c r="AX116" s="13" t="s">
        <v>82</v>
      </c>
      <c r="AY116" s="250" t="s">
        <v>167</v>
      </c>
    </row>
    <row r="117" s="2" customFormat="1" ht="24.15" customHeight="1">
      <c r="A117" s="39"/>
      <c r="B117" s="40"/>
      <c r="C117" s="220" t="s">
        <v>214</v>
      </c>
      <c r="D117" s="220" t="s">
        <v>169</v>
      </c>
      <c r="E117" s="221" t="s">
        <v>696</v>
      </c>
      <c r="F117" s="222" t="s">
        <v>697</v>
      </c>
      <c r="G117" s="223" t="s">
        <v>190</v>
      </c>
      <c r="H117" s="224">
        <v>26.135999999999999</v>
      </c>
      <c r="I117" s="225"/>
      <c r="J117" s="225"/>
      <c r="K117" s="226">
        <f>ROUND(P117*H117,2)</f>
        <v>0</v>
      </c>
      <c r="L117" s="222" t="s">
        <v>20</v>
      </c>
      <c r="M117" s="45"/>
      <c r="N117" s="227" t="s">
        <v>20</v>
      </c>
      <c r="O117" s="228" t="s">
        <v>44</v>
      </c>
      <c r="P117" s="229">
        <f>I117+J117</f>
        <v>0</v>
      </c>
      <c r="Q117" s="229">
        <f>ROUND(I117*H117,2)</f>
        <v>0</v>
      </c>
      <c r="R117" s="229">
        <f>ROUND(J117*H117,2)</f>
        <v>0</v>
      </c>
      <c r="S117" s="85"/>
      <c r="T117" s="230">
        <f>S117*H117</f>
        <v>0</v>
      </c>
      <c r="U117" s="230">
        <v>0</v>
      </c>
      <c r="V117" s="230">
        <f>U117*H117</f>
        <v>0</v>
      </c>
      <c r="W117" s="230">
        <v>0</v>
      </c>
      <c r="X117" s="231">
        <f>W117*H117</f>
        <v>0</v>
      </c>
      <c r="Y117" s="39"/>
      <c r="Z117" s="39"/>
      <c r="AA117" s="39"/>
      <c r="AB117" s="39"/>
      <c r="AC117" s="39"/>
      <c r="AD117" s="39"/>
      <c r="AE117" s="39"/>
      <c r="AR117" s="232" t="s">
        <v>174</v>
      </c>
      <c r="AT117" s="232" t="s">
        <v>169</v>
      </c>
      <c r="AU117" s="232" t="s">
        <v>88</v>
      </c>
      <c r="AY117" s="18" t="s">
        <v>167</v>
      </c>
      <c r="BE117" s="233">
        <f>IF(O117="základní",K117,0)</f>
        <v>0</v>
      </c>
      <c r="BF117" s="233">
        <f>IF(O117="snížená",K117,0)</f>
        <v>0</v>
      </c>
      <c r="BG117" s="233">
        <f>IF(O117="zákl. přenesená",K117,0)</f>
        <v>0</v>
      </c>
      <c r="BH117" s="233">
        <f>IF(O117="sníž. přenesená",K117,0)</f>
        <v>0</v>
      </c>
      <c r="BI117" s="233">
        <f>IF(O117="nulová",K117,0)</f>
        <v>0</v>
      </c>
      <c r="BJ117" s="18" t="s">
        <v>82</v>
      </c>
      <c r="BK117" s="233">
        <f>ROUND(P117*H117,2)</f>
        <v>0</v>
      </c>
      <c r="BL117" s="18" t="s">
        <v>174</v>
      </c>
      <c r="BM117" s="232" t="s">
        <v>1206</v>
      </c>
    </row>
    <row r="118" s="13" customFormat="1">
      <c r="A118" s="13"/>
      <c r="B118" s="239"/>
      <c r="C118" s="240"/>
      <c r="D118" s="241" t="s">
        <v>178</v>
      </c>
      <c r="E118" s="242" t="s">
        <v>20</v>
      </c>
      <c r="F118" s="243" t="s">
        <v>1207</v>
      </c>
      <c r="G118" s="240"/>
      <c r="H118" s="244">
        <v>26.135999999999999</v>
      </c>
      <c r="I118" s="245"/>
      <c r="J118" s="245"/>
      <c r="K118" s="240"/>
      <c r="L118" s="240"/>
      <c r="M118" s="246"/>
      <c r="N118" s="247"/>
      <c r="O118" s="248"/>
      <c r="P118" s="248"/>
      <c r="Q118" s="248"/>
      <c r="R118" s="248"/>
      <c r="S118" s="248"/>
      <c r="T118" s="248"/>
      <c r="U118" s="248"/>
      <c r="V118" s="248"/>
      <c r="W118" s="248"/>
      <c r="X118" s="249"/>
      <c r="Y118" s="13"/>
      <c r="Z118" s="13"/>
      <c r="AA118" s="13"/>
      <c r="AB118" s="13"/>
      <c r="AC118" s="13"/>
      <c r="AD118" s="13"/>
      <c r="AE118" s="13"/>
      <c r="AT118" s="250" t="s">
        <v>178</v>
      </c>
      <c r="AU118" s="250" t="s">
        <v>88</v>
      </c>
      <c r="AV118" s="13" t="s">
        <v>88</v>
      </c>
      <c r="AW118" s="13" t="s">
        <v>5</v>
      </c>
      <c r="AX118" s="13" t="s">
        <v>82</v>
      </c>
      <c r="AY118" s="250" t="s">
        <v>167</v>
      </c>
    </row>
    <row r="119" s="2" customFormat="1" ht="24.15" customHeight="1">
      <c r="A119" s="39"/>
      <c r="B119" s="40"/>
      <c r="C119" s="220" t="s">
        <v>220</v>
      </c>
      <c r="D119" s="220" t="s">
        <v>169</v>
      </c>
      <c r="E119" s="221" t="s">
        <v>700</v>
      </c>
      <c r="F119" s="222" t="s">
        <v>701</v>
      </c>
      <c r="G119" s="223" t="s">
        <v>190</v>
      </c>
      <c r="H119" s="224">
        <v>0.54000000000000004</v>
      </c>
      <c r="I119" s="225"/>
      <c r="J119" s="225"/>
      <c r="K119" s="226">
        <f>ROUND(P119*H119,2)</f>
        <v>0</v>
      </c>
      <c r="L119" s="222" t="s">
        <v>20</v>
      </c>
      <c r="M119" s="45"/>
      <c r="N119" s="227" t="s">
        <v>20</v>
      </c>
      <c r="O119" s="228" t="s">
        <v>44</v>
      </c>
      <c r="P119" s="229">
        <f>I119+J119</f>
        <v>0</v>
      </c>
      <c r="Q119" s="229">
        <f>ROUND(I119*H119,2)</f>
        <v>0</v>
      </c>
      <c r="R119" s="229">
        <f>ROUND(J119*H119,2)</f>
        <v>0</v>
      </c>
      <c r="S119" s="85"/>
      <c r="T119" s="230">
        <f>S119*H119</f>
        <v>0</v>
      </c>
      <c r="U119" s="230">
        <v>0</v>
      </c>
      <c r="V119" s="230">
        <f>U119*H119</f>
        <v>0</v>
      </c>
      <c r="W119" s="230">
        <v>0</v>
      </c>
      <c r="X119" s="231">
        <f>W119*H119</f>
        <v>0</v>
      </c>
      <c r="Y119" s="39"/>
      <c r="Z119" s="39"/>
      <c r="AA119" s="39"/>
      <c r="AB119" s="39"/>
      <c r="AC119" s="39"/>
      <c r="AD119" s="39"/>
      <c r="AE119" s="39"/>
      <c r="AR119" s="232" t="s">
        <v>174</v>
      </c>
      <c r="AT119" s="232" t="s">
        <v>169</v>
      </c>
      <c r="AU119" s="232" t="s">
        <v>88</v>
      </c>
      <c r="AY119" s="18" t="s">
        <v>167</v>
      </c>
      <c r="BE119" s="233">
        <f>IF(O119="základní",K119,0)</f>
        <v>0</v>
      </c>
      <c r="BF119" s="233">
        <f>IF(O119="snížená",K119,0)</f>
        <v>0</v>
      </c>
      <c r="BG119" s="233">
        <f>IF(O119="zákl. přenesená",K119,0)</f>
        <v>0</v>
      </c>
      <c r="BH119" s="233">
        <f>IF(O119="sníž. přenesená",K119,0)</f>
        <v>0</v>
      </c>
      <c r="BI119" s="233">
        <f>IF(O119="nulová",K119,0)</f>
        <v>0</v>
      </c>
      <c r="BJ119" s="18" t="s">
        <v>82</v>
      </c>
      <c r="BK119" s="233">
        <f>ROUND(P119*H119,2)</f>
        <v>0</v>
      </c>
      <c r="BL119" s="18" t="s">
        <v>174</v>
      </c>
      <c r="BM119" s="232" t="s">
        <v>1208</v>
      </c>
    </row>
    <row r="120" s="13" customFormat="1">
      <c r="A120" s="13"/>
      <c r="B120" s="239"/>
      <c r="C120" s="240"/>
      <c r="D120" s="241" t="s">
        <v>178</v>
      </c>
      <c r="E120" s="242" t="s">
        <v>20</v>
      </c>
      <c r="F120" s="243" t="s">
        <v>1209</v>
      </c>
      <c r="G120" s="240"/>
      <c r="H120" s="244">
        <v>0.54000000000000004</v>
      </c>
      <c r="I120" s="245"/>
      <c r="J120" s="245"/>
      <c r="K120" s="240"/>
      <c r="L120" s="240"/>
      <c r="M120" s="246"/>
      <c r="N120" s="247"/>
      <c r="O120" s="248"/>
      <c r="P120" s="248"/>
      <c r="Q120" s="248"/>
      <c r="R120" s="248"/>
      <c r="S120" s="248"/>
      <c r="T120" s="248"/>
      <c r="U120" s="248"/>
      <c r="V120" s="248"/>
      <c r="W120" s="248"/>
      <c r="X120" s="249"/>
      <c r="Y120" s="13"/>
      <c r="Z120" s="13"/>
      <c r="AA120" s="13"/>
      <c r="AB120" s="13"/>
      <c r="AC120" s="13"/>
      <c r="AD120" s="13"/>
      <c r="AE120" s="13"/>
      <c r="AT120" s="250" t="s">
        <v>178</v>
      </c>
      <c r="AU120" s="250" t="s">
        <v>88</v>
      </c>
      <c r="AV120" s="13" t="s">
        <v>88</v>
      </c>
      <c r="AW120" s="13" t="s">
        <v>5</v>
      </c>
      <c r="AX120" s="13" t="s">
        <v>82</v>
      </c>
      <c r="AY120" s="250" t="s">
        <v>167</v>
      </c>
    </row>
    <row r="121" s="2" customFormat="1" ht="24.15" customHeight="1">
      <c r="A121" s="39"/>
      <c r="B121" s="40"/>
      <c r="C121" s="220" t="s">
        <v>227</v>
      </c>
      <c r="D121" s="220" t="s">
        <v>169</v>
      </c>
      <c r="E121" s="221" t="s">
        <v>704</v>
      </c>
      <c r="F121" s="222" t="s">
        <v>705</v>
      </c>
      <c r="G121" s="223" t="s">
        <v>190</v>
      </c>
      <c r="H121" s="224">
        <v>8.7119999999999997</v>
      </c>
      <c r="I121" s="225"/>
      <c r="J121" s="225"/>
      <c r="K121" s="226">
        <f>ROUND(P121*H121,2)</f>
        <v>0</v>
      </c>
      <c r="L121" s="222" t="s">
        <v>20</v>
      </c>
      <c r="M121" s="45"/>
      <c r="N121" s="227" t="s">
        <v>20</v>
      </c>
      <c r="O121" s="228" t="s">
        <v>44</v>
      </c>
      <c r="P121" s="229">
        <f>I121+J121</f>
        <v>0</v>
      </c>
      <c r="Q121" s="229">
        <f>ROUND(I121*H121,2)</f>
        <v>0</v>
      </c>
      <c r="R121" s="229">
        <f>ROUND(J121*H121,2)</f>
        <v>0</v>
      </c>
      <c r="S121" s="85"/>
      <c r="T121" s="230">
        <f>S121*H121</f>
        <v>0</v>
      </c>
      <c r="U121" s="230">
        <v>0</v>
      </c>
      <c r="V121" s="230">
        <f>U121*H121</f>
        <v>0</v>
      </c>
      <c r="W121" s="230">
        <v>0</v>
      </c>
      <c r="X121" s="231">
        <f>W121*H121</f>
        <v>0</v>
      </c>
      <c r="Y121" s="39"/>
      <c r="Z121" s="39"/>
      <c r="AA121" s="39"/>
      <c r="AB121" s="39"/>
      <c r="AC121" s="39"/>
      <c r="AD121" s="39"/>
      <c r="AE121" s="39"/>
      <c r="AR121" s="232" t="s">
        <v>174</v>
      </c>
      <c r="AT121" s="232" t="s">
        <v>169</v>
      </c>
      <c r="AU121" s="232" t="s">
        <v>88</v>
      </c>
      <c r="AY121" s="18" t="s">
        <v>167</v>
      </c>
      <c r="BE121" s="233">
        <f>IF(O121="základní",K121,0)</f>
        <v>0</v>
      </c>
      <c r="BF121" s="233">
        <f>IF(O121="snížená",K121,0)</f>
        <v>0</v>
      </c>
      <c r="BG121" s="233">
        <f>IF(O121="zákl. přenesená",K121,0)</f>
        <v>0</v>
      </c>
      <c r="BH121" s="233">
        <f>IF(O121="sníž. přenesená",K121,0)</f>
        <v>0</v>
      </c>
      <c r="BI121" s="233">
        <f>IF(O121="nulová",K121,0)</f>
        <v>0</v>
      </c>
      <c r="BJ121" s="18" t="s">
        <v>82</v>
      </c>
      <c r="BK121" s="233">
        <f>ROUND(P121*H121,2)</f>
        <v>0</v>
      </c>
      <c r="BL121" s="18" t="s">
        <v>174</v>
      </c>
      <c r="BM121" s="232" t="s">
        <v>1210</v>
      </c>
    </row>
    <row r="122" s="13" customFormat="1">
      <c r="A122" s="13"/>
      <c r="B122" s="239"/>
      <c r="C122" s="240"/>
      <c r="D122" s="241" t="s">
        <v>178</v>
      </c>
      <c r="E122" s="242" t="s">
        <v>20</v>
      </c>
      <c r="F122" s="243" t="s">
        <v>1211</v>
      </c>
      <c r="G122" s="240"/>
      <c r="H122" s="244">
        <v>8.7119999999999997</v>
      </c>
      <c r="I122" s="245"/>
      <c r="J122" s="245"/>
      <c r="K122" s="240"/>
      <c r="L122" s="240"/>
      <c r="M122" s="246"/>
      <c r="N122" s="247"/>
      <c r="O122" s="248"/>
      <c r="P122" s="248"/>
      <c r="Q122" s="248"/>
      <c r="R122" s="248"/>
      <c r="S122" s="248"/>
      <c r="T122" s="248"/>
      <c r="U122" s="248"/>
      <c r="V122" s="248"/>
      <c r="W122" s="248"/>
      <c r="X122" s="249"/>
      <c r="Y122" s="13"/>
      <c r="Z122" s="13"/>
      <c r="AA122" s="13"/>
      <c r="AB122" s="13"/>
      <c r="AC122" s="13"/>
      <c r="AD122" s="13"/>
      <c r="AE122" s="13"/>
      <c r="AT122" s="250" t="s">
        <v>178</v>
      </c>
      <c r="AU122" s="250" t="s">
        <v>88</v>
      </c>
      <c r="AV122" s="13" t="s">
        <v>88</v>
      </c>
      <c r="AW122" s="13" t="s">
        <v>5</v>
      </c>
      <c r="AX122" s="13" t="s">
        <v>82</v>
      </c>
      <c r="AY122" s="250" t="s">
        <v>167</v>
      </c>
    </row>
    <row r="123" s="2" customFormat="1" ht="24.15" customHeight="1">
      <c r="A123" s="39"/>
      <c r="B123" s="40"/>
      <c r="C123" s="220" t="s">
        <v>240</v>
      </c>
      <c r="D123" s="220" t="s">
        <v>169</v>
      </c>
      <c r="E123" s="221" t="s">
        <v>708</v>
      </c>
      <c r="F123" s="222" t="s">
        <v>709</v>
      </c>
      <c r="G123" s="223" t="s">
        <v>182</v>
      </c>
      <c r="H123" s="224">
        <v>7.2000000000000002</v>
      </c>
      <c r="I123" s="225"/>
      <c r="J123" s="225"/>
      <c r="K123" s="226">
        <f>ROUND(P123*H123,2)</f>
        <v>0</v>
      </c>
      <c r="L123" s="222" t="s">
        <v>20</v>
      </c>
      <c r="M123" s="45"/>
      <c r="N123" s="227" t="s">
        <v>20</v>
      </c>
      <c r="O123" s="228" t="s">
        <v>44</v>
      </c>
      <c r="P123" s="229">
        <f>I123+J123</f>
        <v>0</v>
      </c>
      <c r="Q123" s="229">
        <f>ROUND(I123*H123,2)</f>
        <v>0</v>
      </c>
      <c r="R123" s="229">
        <f>ROUND(J123*H123,2)</f>
        <v>0</v>
      </c>
      <c r="S123" s="85"/>
      <c r="T123" s="230">
        <f>S123*H123</f>
        <v>0</v>
      </c>
      <c r="U123" s="230">
        <v>0.0030000000000000001</v>
      </c>
      <c r="V123" s="230">
        <f>U123*H123</f>
        <v>0.021600000000000001</v>
      </c>
      <c r="W123" s="230">
        <v>0</v>
      </c>
      <c r="X123" s="231">
        <f>W123*H123</f>
        <v>0</v>
      </c>
      <c r="Y123" s="39"/>
      <c r="Z123" s="39"/>
      <c r="AA123" s="39"/>
      <c r="AB123" s="39"/>
      <c r="AC123" s="39"/>
      <c r="AD123" s="39"/>
      <c r="AE123" s="39"/>
      <c r="AR123" s="232" t="s">
        <v>174</v>
      </c>
      <c r="AT123" s="232" t="s">
        <v>169</v>
      </c>
      <c r="AU123" s="232" t="s">
        <v>88</v>
      </c>
      <c r="AY123" s="18" t="s">
        <v>167</v>
      </c>
      <c r="BE123" s="233">
        <f>IF(O123="základní",K123,0)</f>
        <v>0</v>
      </c>
      <c r="BF123" s="233">
        <f>IF(O123="snížená",K123,0)</f>
        <v>0</v>
      </c>
      <c r="BG123" s="233">
        <f>IF(O123="zákl. přenesená",K123,0)</f>
        <v>0</v>
      </c>
      <c r="BH123" s="233">
        <f>IF(O123="sníž. přenesená",K123,0)</f>
        <v>0</v>
      </c>
      <c r="BI123" s="233">
        <f>IF(O123="nulová",K123,0)</f>
        <v>0</v>
      </c>
      <c r="BJ123" s="18" t="s">
        <v>82</v>
      </c>
      <c r="BK123" s="233">
        <f>ROUND(P123*H123,2)</f>
        <v>0</v>
      </c>
      <c r="BL123" s="18" t="s">
        <v>174</v>
      </c>
      <c r="BM123" s="232" t="s">
        <v>1212</v>
      </c>
    </row>
    <row r="124" s="13" customFormat="1">
      <c r="A124" s="13"/>
      <c r="B124" s="239"/>
      <c r="C124" s="240"/>
      <c r="D124" s="241" t="s">
        <v>178</v>
      </c>
      <c r="E124" s="242" t="s">
        <v>20</v>
      </c>
      <c r="F124" s="243" t="s">
        <v>1213</v>
      </c>
      <c r="G124" s="240"/>
      <c r="H124" s="244">
        <v>7.2000000000000002</v>
      </c>
      <c r="I124" s="245"/>
      <c r="J124" s="245"/>
      <c r="K124" s="240"/>
      <c r="L124" s="240"/>
      <c r="M124" s="246"/>
      <c r="N124" s="247"/>
      <c r="O124" s="248"/>
      <c r="P124" s="248"/>
      <c r="Q124" s="248"/>
      <c r="R124" s="248"/>
      <c r="S124" s="248"/>
      <c r="T124" s="248"/>
      <c r="U124" s="248"/>
      <c r="V124" s="248"/>
      <c r="W124" s="248"/>
      <c r="X124" s="249"/>
      <c r="Y124" s="13"/>
      <c r="Z124" s="13"/>
      <c r="AA124" s="13"/>
      <c r="AB124" s="13"/>
      <c r="AC124" s="13"/>
      <c r="AD124" s="13"/>
      <c r="AE124" s="13"/>
      <c r="AT124" s="250" t="s">
        <v>178</v>
      </c>
      <c r="AU124" s="250" t="s">
        <v>88</v>
      </c>
      <c r="AV124" s="13" t="s">
        <v>88</v>
      </c>
      <c r="AW124" s="13" t="s">
        <v>5</v>
      </c>
      <c r="AX124" s="13" t="s">
        <v>82</v>
      </c>
      <c r="AY124" s="250" t="s">
        <v>167</v>
      </c>
    </row>
    <row r="125" s="2" customFormat="1" ht="24.15" customHeight="1">
      <c r="A125" s="39"/>
      <c r="B125" s="40"/>
      <c r="C125" s="220" t="s">
        <v>246</v>
      </c>
      <c r="D125" s="220" t="s">
        <v>169</v>
      </c>
      <c r="E125" s="221" t="s">
        <v>712</v>
      </c>
      <c r="F125" s="222" t="s">
        <v>713</v>
      </c>
      <c r="G125" s="223" t="s">
        <v>182</v>
      </c>
      <c r="H125" s="224">
        <v>7.2000000000000002</v>
      </c>
      <c r="I125" s="225"/>
      <c r="J125" s="225"/>
      <c r="K125" s="226">
        <f>ROUND(P125*H125,2)</f>
        <v>0</v>
      </c>
      <c r="L125" s="222" t="s">
        <v>20</v>
      </c>
      <c r="M125" s="45"/>
      <c r="N125" s="227" t="s">
        <v>20</v>
      </c>
      <c r="O125" s="228" t="s">
        <v>44</v>
      </c>
      <c r="P125" s="229">
        <f>I125+J125</f>
        <v>0</v>
      </c>
      <c r="Q125" s="229">
        <f>ROUND(I125*H125,2)</f>
        <v>0</v>
      </c>
      <c r="R125" s="229">
        <f>ROUND(J125*H125,2)</f>
        <v>0</v>
      </c>
      <c r="S125" s="85"/>
      <c r="T125" s="230">
        <f>S125*H125</f>
        <v>0</v>
      </c>
      <c r="U125" s="230">
        <v>0</v>
      </c>
      <c r="V125" s="230">
        <f>U125*H125</f>
        <v>0</v>
      </c>
      <c r="W125" s="230">
        <v>0</v>
      </c>
      <c r="X125" s="231">
        <f>W125*H125</f>
        <v>0</v>
      </c>
      <c r="Y125" s="39"/>
      <c r="Z125" s="39"/>
      <c r="AA125" s="39"/>
      <c r="AB125" s="39"/>
      <c r="AC125" s="39"/>
      <c r="AD125" s="39"/>
      <c r="AE125" s="39"/>
      <c r="AR125" s="232" t="s">
        <v>174</v>
      </c>
      <c r="AT125" s="232" t="s">
        <v>169</v>
      </c>
      <c r="AU125" s="232" t="s">
        <v>88</v>
      </c>
      <c r="AY125" s="18" t="s">
        <v>167</v>
      </c>
      <c r="BE125" s="233">
        <f>IF(O125="základní",K125,0)</f>
        <v>0</v>
      </c>
      <c r="BF125" s="233">
        <f>IF(O125="snížená",K125,0)</f>
        <v>0</v>
      </c>
      <c r="BG125" s="233">
        <f>IF(O125="zákl. přenesená",K125,0)</f>
        <v>0</v>
      </c>
      <c r="BH125" s="233">
        <f>IF(O125="sníž. přenesená",K125,0)</f>
        <v>0</v>
      </c>
      <c r="BI125" s="233">
        <f>IF(O125="nulová",K125,0)</f>
        <v>0</v>
      </c>
      <c r="BJ125" s="18" t="s">
        <v>82</v>
      </c>
      <c r="BK125" s="233">
        <f>ROUND(P125*H125,2)</f>
        <v>0</v>
      </c>
      <c r="BL125" s="18" t="s">
        <v>174</v>
      </c>
      <c r="BM125" s="232" t="s">
        <v>1214</v>
      </c>
    </row>
    <row r="126" s="2" customFormat="1" ht="37.8" customHeight="1">
      <c r="A126" s="39"/>
      <c r="B126" s="40"/>
      <c r="C126" s="220" t="s">
        <v>253</v>
      </c>
      <c r="D126" s="220" t="s">
        <v>169</v>
      </c>
      <c r="E126" s="221" t="s">
        <v>715</v>
      </c>
      <c r="F126" s="222" t="s">
        <v>716</v>
      </c>
      <c r="G126" s="223" t="s">
        <v>190</v>
      </c>
      <c r="H126" s="224">
        <v>48.899999999999999</v>
      </c>
      <c r="I126" s="225"/>
      <c r="J126" s="225"/>
      <c r="K126" s="226">
        <f>ROUND(P126*H126,2)</f>
        <v>0</v>
      </c>
      <c r="L126" s="222" t="s">
        <v>20</v>
      </c>
      <c r="M126" s="45"/>
      <c r="N126" s="227" t="s">
        <v>20</v>
      </c>
      <c r="O126" s="228" t="s">
        <v>44</v>
      </c>
      <c r="P126" s="229">
        <f>I126+J126</f>
        <v>0</v>
      </c>
      <c r="Q126" s="229">
        <f>ROUND(I126*H126,2)</f>
        <v>0</v>
      </c>
      <c r="R126" s="229">
        <f>ROUND(J126*H126,2)</f>
        <v>0</v>
      </c>
      <c r="S126" s="85"/>
      <c r="T126" s="230">
        <f>S126*H126</f>
        <v>0</v>
      </c>
      <c r="U126" s="230">
        <v>0</v>
      </c>
      <c r="V126" s="230">
        <f>U126*H126</f>
        <v>0</v>
      </c>
      <c r="W126" s="230">
        <v>0</v>
      </c>
      <c r="X126" s="231">
        <f>W126*H126</f>
        <v>0</v>
      </c>
      <c r="Y126" s="39"/>
      <c r="Z126" s="39"/>
      <c r="AA126" s="39"/>
      <c r="AB126" s="39"/>
      <c r="AC126" s="39"/>
      <c r="AD126" s="39"/>
      <c r="AE126" s="39"/>
      <c r="AR126" s="232" t="s">
        <v>174</v>
      </c>
      <c r="AT126" s="232" t="s">
        <v>169</v>
      </c>
      <c r="AU126" s="232" t="s">
        <v>88</v>
      </c>
      <c r="AY126" s="18" t="s">
        <v>167</v>
      </c>
      <c r="BE126" s="233">
        <f>IF(O126="základní",K126,0)</f>
        <v>0</v>
      </c>
      <c r="BF126" s="233">
        <f>IF(O126="snížená",K126,0)</f>
        <v>0</v>
      </c>
      <c r="BG126" s="233">
        <f>IF(O126="zákl. přenesená",K126,0)</f>
        <v>0</v>
      </c>
      <c r="BH126" s="233">
        <f>IF(O126="sníž. přenesená",K126,0)</f>
        <v>0</v>
      </c>
      <c r="BI126" s="233">
        <f>IF(O126="nulová",K126,0)</f>
        <v>0</v>
      </c>
      <c r="BJ126" s="18" t="s">
        <v>82</v>
      </c>
      <c r="BK126" s="233">
        <f>ROUND(P126*H126,2)</f>
        <v>0</v>
      </c>
      <c r="BL126" s="18" t="s">
        <v>174</v>
      </c>
      <c r="BM126" s="232" t="s">
        <v>1215</v>
      </c>
    </row>
    <row r="127" s="13" customFormat="1">
      <c r="A127" s="13"/>
      <c r="B127" s="239"/>
      <c r="C127" s="240"/>
      <c r="D127" s="241" t="s">
        <v>178</v>
      </c>
      <c r="E127" s="242" t="s">
        <v>20</v>
      </c>
      <c r="F127" s="243" t="s">
        <v>1216</v>
      </c>
      <c r="G127" s="240"/>
      <c r="H127" s="244">
        <v>48.899999999999999</v>
      </c>
      <c r="I127" s="245"/>
      <c r="J127" s="245"/>
      <c r="K127" s="240"/>
      <c r="L127" s="240"/>
      <c r="M127" s="246"/>
      <c r="N127" s="247"/>
      <c r="O127" s="248"/>
      <c r="P127" s="248"/>
      <c r="Q127" s="248"/>
      <c r="R127" s="248"/>
      <c r="S127" s="248"/>
      <c r="T127" s="248"/>
      <c r="U127" s="248"/>
      <c r="V127" s="248"/>
      <c r="W127" s="248"/>
      <c r="X127" s="249"/>
      <c r="Y127" s="13"/>
      <c r="Z127" s="13"/>
      <c r="AA127" s="13"/>
      <c r="AB127" s="13"/>
      <c r="AC127" s="13"/>
      <c r="AD127" s="13"/>
      <c r="AE127" s="13"/>
      <c r="AT127" s="250" t="s">
        <v>178</v>
      </c>
      <c r="AU127" s="250" t="s">
        <v>88</v>
      </c>
      <c r="AV127" s="13" t="s">
        <v>88</v>
      </c>
      <c r="AW127" s="13" t="s">
        <v>5</v>
      </c>
      <c r="AX127" s="13" t="s">
        <v>82</v>
      </c>
      <c r="AY127" s="250" t="s">
        <v>167</v>
      </c>
    </row>
    <row r="128" s="2" customFormat="1" ht="37.8" customHeight="1">
      <c r="A128" s="39"/>
      <c r="B128" s="40"/>
      <c r="C128" s="220" t="s">
        <v>261</v>
      </c>
      <c r="D128" s="220" t="s">
        <v>169</v>
      </c>
      <c r="E128" s="221" t="s">
        <v>719</v>
      </c>
      <c r="F128" s="222" t="s">
        <v>720</v>
      </c>
      <c r="G128" s="223" t="s">
        <v>190</v>
      </c>
      <c r="H128" s="224">
        <v>9.1799999999999997</v>
      </c>
      <c r="I128" s="225"/>
      <c r="J128" s="225"/>
      <c r="K128" s="226">
        <f>ROUND(P128*H128,2)</f>
        <v>0</v>
      </c>
      <c r="L128" s="222" t="s">
        <v>20</v>
      </c>
      <c r="M128" s="45"/>
      <c r="N128" s="227" t="s">
        <v>20</v>
      </c>
      <c r="O128" s="228" t="s">
        <v>44</v>
      </c>
      <c r="P128" s="229">
        <f>I128+J128</f>
        <v>0</v>
      </c>
      <c r="Q128" s="229">
        <f>ROUND(I128*H128,2)</f>
        <v>0</v>
      </c>
      <c r="R128" s="229">
        <f>ROUND(J128*H128,2)</f>
        <v>0</v>
      </c>
      <c r="S128" s="85"/>
      <c r="T128" s="230">
        <f>S128*H128</f>
        <v>0</v>
      </c>
      <c r="U128" s="230">
        <v>0</v>
      </c>
      <c r="V128" s="230">
        <f>U128*H128</f>
        <v>0</v>
      </c>
      <c r="W128" s="230">
        <v>0</v>
      </c>
      <c r="X128" s="231">
        <f>W128*H128</f>
        <v>0</v>
      </c>
      <c r="Y128" s="39"/>
      <c r="Z128" s="39"/>
      <c r="AA128" s="39"/>
      <c r="AB128" s="39"/>
      <c r="AC128" s="39"/>
      <c r="AD128" s="39"/>
      <c r="AE128" s="39"/>
      <c r="AR128" s="232" t="s">
        <v>174</v>
      </c>
      <c r="AT128" s="232" t="s">
        <v>169</v>
      </c>
      <c r="AU128" s="232" t="s">
        <v>88</v>
      </c>
      <c r="AY128" s="18" t="s">
        <v>167</v>
      </c>
      <c r="BE128" s="233">
        <f>IF(O128="základní",K128,0)</f>
        <v>0</v>
      </c>
      <c r="BF128" s="233">
        <f>IF(O128="snížená",K128,0)</f>
        <v>0</v>
      </c>
      <c r="BG128" s="233">
        <f>IF(O128="zákl. přenesená",K128,0)</f>
        <v>0</v>
      </c>
      <c r="BH128" s="233">
        <f>IF(O128="sníž. přenesená",K128,0)</f>
        <v>0</v>
      </c>
      <c r="BI128" s="233">
        <f>IF(O128="nulová",K128,0)</f>
        <v>0</v>
      </c>
      <c r="BJ128" s="18" t="s">
        <v>82</v>
      </c>
      <c r="BK128" s="233">
        <f>ROUND(P128*H128,2)</f>
        <v>0</v>
      </c>
      <c r="BL128" s="18" t="s">
        <v>174</v>
      </c>
      <c r="BM128" s="232" t="s">
        <v>1217</v>
      </c>
    </row>
    <row r="129" s="13" customFormat="1">
      <c r="A129" s="13"/>
      <c r="B129" s="239"/>
      <c r="C129" s="240"/>
      <c r="D129" s="241" t="s">
        <v>178</v>
      </c>
      <c r="E129" s="242" t="s">
        <v>20</v>
      </c>
      <c r="F129" s="243" t="s">
        <v>1218</v>
      </c>
      <c r="G129" s="240"/>
      <c r="H129" s="244">
        <v>9.1799999999999997</v>
      </c>
      <c r="I129" s="245"/>
      <c r="J129" s="245"/>
      <c r="K129" s="240"/>
      <c r="L129" s="240"/>
      <c r="M129" s="246"/>
      <c r="N129" s="247"/>
      <c r="O129" s="248"/>
      <c r="P129" s="248"/>
      <c r="Q129" s="248"/>
      <c r="R129" s="248"/>
      <c r="S129" s="248"/>
      <c r="T129" s="248"/>
      <c r="U129" s="248"/>
      <c r="V129" s="248"/>
      <c r="W129" s="248"/>
      <c r="X129" s="249"/>
      <c r="Y129" s="13"/>
      <c r="Z129" s="13"/>
      <c r="AA129" s="13"/>
      <c r="AB129" s="13"/>
      <c r="AC129" s="13"/>
      <c r="AD129" s="13"/>
      <c r="AE129" s="13"/>
      <c r="AT129" s="250" t="s">
        <v>178</v>
      </c>
      <c r="AU129" s="250" t="s">
        <v>88</v>
      </c>
      <c r="AV129" s="13" t="s">
        <v>88</v>
      </c>
      <c r="AW129" s="13" t="s">
        <v>5</v>
      </c>
      <c r="AX129" s="13" t="s">
        <v>82</v>
      </c>
      <c r="AY129" s="250" t="s">
        <v>167</v>
      </c>
    </row>
    <row r="130" s="2" customFormat="1" ht="24.15" customHeight="1">
      <c r="A130" s="39"/>
      <c r="B130" s="40"/>
      <c r="C130" s="220" t="s">
        <v>268</v>
      </c>
      <c r="D130" s="220" t="s">
        <v>169</v>
      </c>
      <c r="E130" s="221" t="s">
        <v>723</v>
      </c>
      <c r="F130" s="222" t="s">
        <v>724</v>
      </c>
      <c r="G130" s="223" t="s">
        <v>190</v>
      </c>
      <c r="H130" s="224">
        <v>48.899999999999999</v>
      </c>
      <c r="I130" s="225"/>
      <c r="J130" s="225"/>
      <c r="K130" s="226">
        <f>ROUND(P130*H130,2)</f>
        <v>0</v>
      </c>
      <c r="L130" s="222" t="s">
        <v>20</v>
      </c>
      <c r="M130" s="45"/>
      <c r="N130" s="227" t="s">
        <v>20</v>
      </c>
      <c r="O130" s="228" t="s">
        <v>44</v>
      </c>
      <c r="P130" s="229">
        <f>I130+J130</f>
        <v>0</v>
      </c>
      <c r="Q130" s="229">
        <f>ROUND(I130*H130,2)</f>
        <v>0</v>
      </c>
      <c r="R130" s="229">
        <f>ROUND(J130*H130,2)</f>
        <v>0</v>
      </c>
      <c r="S130" s="85"/>
      <c r="T130" s="230">
        <f>S130*H130</f>
        <v>0</v>
      </c>
      <c r="U130" s="230">
        <v>0</v>
      </c>
      <c r="V130" s="230">
        <f>U130*H130</f>
        <v>0</v>
      </c>
      <c r="W130" s="230">
        <v>0</v>
      </c>
      <c r="X130" s="231">
        <f>W130*H130</f>
        <v>0</v>
      </c>
      <c r="Y130" s="39"/>
      <c r="Z130" s="39"/>
      <c r="AA130" s="39"/>
      <c r="AB130" s="39"/>
      <c r="AC130" s="39"/>
      <c r="AD130" s="39"/>
      <c r="AE130" s="39"/>
      <c r="AR130" s="232" t="s">
        <v>174</v>
      </c>
      <c r="AT130" s="232" t="s">
        <v>169</v>
      </c>
      <c r="AU130" s="232" t="s">
        <v>88</v>
      </c>
      <c r="AY130" s="18" t="s">
        <v>167</v>
      </c>
      <c r="BE130" s="233">
        <f>IF(O130="základní",K130,0)</f>
        <v>0</v>
      </c>
      <c r="BF130" s="233">
        <f>IF(O130="snížená",K130,0)</f>
        <v>0</v>
      </c>
      <c r="BG130" s="233">
        <f>IF(O130="zákl. přenesená",K130,0)</f>
        <v>0</v>
      </c>
      <c r="BH130" s="233">
        <f>IF(O130="sníž. přenesená",K130,0)</f>
        <v>0</v>
      </c>
      <c r="BI130" s="233">
        <f>IF(O130="nulová",K130,0)</f>
        <v>0</v>
      </c>
      <c r="BJ130" s="18" t="s">
        <v>82</v>
      </c>
      <c r="BK130" s="233">
        <f>ROUND(P130*H130,2)</f>
        <v>0</v>
      </c>
      <c r="BL130" s="18" t="s">
        <v>174</v>
      </c>
      <c r="BM130" s="232" t="s">
        <v>1219</v>
      </c>
    </row>
    <row r="131" s="2" customFormat="1" ht="24.15" customHeight="1">
      <c r="A131" s="39"/>
      <c r="B131" s="40"/>
      <c r="C131" s="220" t="s">
        <v>9</v>
      </c>
      <c r="D131" s="220" t="s">
        <v>169</v>
      </c>
      <c r="E131" s="221" t="s">
        <v>726</v>
      </c>
      <c r="F131" s="222" t="s">
        <v>727</v>
      </c>
      <c r="G131" s="223" t="s">
        <v>190</v>
      </c>
      <c r="H131" s="224">
        <v>9.1799999999999997</v>
      </c>
      <c r="I131" s="225"/>
      <c r="J131" s="225"/>
      <c r="K131" s="226">
        <f>ROUND(P131*H131,2)</f>
        <v>0</v>
      </c>
      <c r="L131" s="222" t="s">
        <v>20</v>
      </c>
      <c r="M131" s="45"/>
      <c r="N131" s="227" t="s">
        <v>20</v>
      </c>
      <c r="O131" s="228" t="s">
        <v>44</v>
      </c>
      <c r="P131" s="229">
        <f>I131+J131</f>
        <v>0</v>
      </c>
      <c r="Q131" s="229">
        <f>ROUND(I131*H131,2)</f>
        <v>0</v>
      </c>
      <c r="R131" s="229">
        <f>ROUND(J131*H131,2)</f>
        <v>0</v>
      </c>
      <c r="S131" s="85"/>
      <c r="T131" s="230">
        <f>S131*H131</f>
        <v>0</v>
      </c>
      <c r="U131" s="230">
        <v>0</v>
      </c>
      <c r="V131" s="230">
        <f>U131*H131</f>
        <v>0</v>
      </c>
      <c r="W131" s="230">
        <v>0</v>
      </c>
      <c r="X131" s="231">
        <f>W131*H131</f>
        <v>0</v>
      </c>
      <c r="Y131" s="39"/>
      <c r="Z131" s="39"/>
      <c r="AA131" s="39"/>
      <c r="AB131" s="39"/>
      <c r="AC131" s="39"/>
      <c r="AD131" s="39"/>
      <c r="AE131" s="39"/>
      <c r="AR131" s="232" t="s">
        <v>174</v>
      </c>
      <c r="AT131" s="232" t="s">
        <v>169</v>
      </c>
      <c r="AU131" s="232" t="s">
        <v>88</v>
      </c>
      <c r="AY131" s="18" t="s">
        <v>167</v>
      </c>
      <c r="BE131" s="233">
        <f>IF(O131="základní",K131,0)</f>
        <v>0</v>
      </c>
      <c r="BF131" s="233">
        <f>IF(O131="snížená",K131,0)</f>
        <v>0</v>
      </c>
      <c r="BG131" s="233">
        <f>IF(O131="zákl. přenesená",K131,0)</f>
        <v>0</v>
      </c>
      <c r="BH131" s="233">
        <f>IF(O131="sníž. přenesená",K131,0)</f>
        <v>0</v>
      </c>
      <c r="BI131" s="233">
        <f>IF(O131="nulová",K131,0)</f>
        <v>0</v>
      </c>
      <c r="BJ131" s="18" t="s">
        <v>82</v>
      </c>
      <c r="BK131" s="233">
        <f>ROUND(P131*H131,2)</f>
        <v>0</v>
      </c>
      <c r="BL131" s="18" t="s">
        <v>174</v>
      </c>
      <c r="BM131" s="232" t="s">
        <v>1220</v>
      </c>
    </row>
    <row r="132" s="2" customFormat="1" ht="24.15" customHeight="1">
      <c r="A132" s="39"/>
      <c r="B132" s="40"/>
      <c r="C132" s="220" t="s">
        <v>280</v>
      </c>
      <c r="D132" s="220" t="s">
        <v>169</v>
      </c>
      <c r="E132" s="221" t="s">
        <v>729</v>
      </c>
      <c r="F132" s="222" t="s">
        <v>730</v>
      </c>
      <c r="G132" s="223" t="s">
        <v>190</v>
      </c>
      <c r="H132" s="224">
        <v>31.739999999999998</v>
      </c>
      <c r="I132" s="225"/>
      <c r="J132" s="225"/>
      <c r="K132" s="226">
        <f>ROUND(P132*H132,2)</f>
        <v>0</v>
      </c>
      <c r="L132" s="222" t="s">
        <v>20</v>
      </c>
      <c r="M132" s="45"/>
      <c r="N132" s="227" t="s">
        <v>20</v>
      </c>
      <c r="O132" s="228" t="s">
        <v>44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5"/>
      <c r="T132" s="230">
        <f>S132*H132</f>
        <v>0</v>
      </c>
      <c r="U132" s="230">
        <v>0</v>
      </c>
      <c r="V132" s="230">
        <f>U132*H132</f>
        <v>0</v>
      </c>
      <c r="W132" s="230">
        <v>0</v>
      </c>
      <c r="X132" s="231">
        <f>W132*H132</f>
        <v>0</v>
      </c>
      <c r="Y132" s="39"/>
      <c r="Z132" s="39"/>
      <c r="AA132" s="39"/>
      <c r="AB132" s="39"/>
      <c r="AC132" s="39"/>
      <c r="AD132" s="39"/>
      <c r="AE132" s="39"/>
      <c r="AR132" s="232" t="s">
        <v>174</v>
      </c>
      <c r="AT132" s="232" t="s">
        <v>169</v>
      </c>
      <c r="AU132" s="232" t="s">
        <v>88</v>
      </c>
      <c r="AY132" s="18" t="s">
        <v>167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8" t="s">
        <v>82</v>
      </c>
      <c r="BK132" s="233">
        <f>ROUND(P132*H132,2)</f>
        <v>0</v>
      </c>
      <c r="BL132" s="18" t="s">
        <v>174</v>
      </c>
      <c r="BM132" s="232" t="s">
        <v>1221</v>
      </c>
    </row>
    <row r="133" s="13" customFormat="1">
      <c r="A133" s="13"/>
      <c r="B133" s="239"/>
      <c r="C133" s="240"/>
      <c r="D133" s="241" t="s">
        <v>178</v>
      </c>
      <c r="E133" s="242" t="s">
        <v>20</v>
      </c>
      <c r="F133" s="243" t="s">
        <v>1222</v>
      </c>
      <c r="G133" s="240"/>
      <c r="H133" s="244">
        <v>31.739999999999998</v>
      </c>
      <c r="I133" s="245"/>
      <c r="J133" s="245"/>
      <c r="K133" s="240"/>
      <c r="L133" s="240"/>
      <c r="M133" s="246"/>
      <c r="N133" s="247"/>
      <c r="O133" s="248"/>
      <c r="P133" s="248"/>
      <c r="Q133" s="248"/>
      <c r="R133" s="248"/>
      <c r="S133" s="248"/>
      <c r="T133" s="248"/>
      <c r="U133" s="248"/>
      <c r="V133" s="248"/>
      <c r="W133" s="248"/>
      <c r="X133" s="249"/>
      <c r="Y133" s="13"/>
      <c r="Z133" s="13"/>
      <c r="AA133" s="13"/>
      <c r="AB133" s="13"/>
      <c r="AC133" s="13"/>
      <c r="AD133" s="13"/>
      <c r="AE133" s="13"/>
      <c r="AT133" s="250" t="s">
        <v>178</v>
      </c>
      <c r="AU133" s="250" t="s">
        <v>88</v>
      </c>
      <c r="AV133" s="13" t="s">
        <v>88</v>
      </c>
      <c r="AW133" s="13" t="s">
        <v>5</v>
      </c>
      <c r="AX133" s="13" t="s">
        <v>82</v>
      </c>
      <c r="AY133" s="250" t="s">
        <v>167</v>
      </c>
    </row>
    <row r="134" s="2" customFormat="1" ht="37.8" customHeight="1">
      <c r="A134" s="39"/>
      <c r="B134" s="40"/>
      <c r="C134" s="220" t="s">
        <v>288</v>
      </c>
      <c r="D134" s="220" t="s">
        <v>169</v>
      </c>
      <c r="E134" s="221" t="s">
        <v>733</v>
      </c>
      <c r="F134" s="222" t="s">
        <v>734</v>
      </c>
      <c r="G134" s="223" t="s">
        <v>190</v>
      </c>
      <c r="H134" s="224">
        <v>48.399999999999999</v>
      </c>
      <c r="I134" s="225"/>
      <c r="J134" s="225"/>
      <c r="K134" s="226">
        <f>ROUND(P134*H134,2)</f>
        <v>0</v>
      </c>
      <c r="L134" s="222" t="s">
        <v>20</v>
      </c>
      <c r="M134" s="45"/>
      <c r="N134" s="227" t="s">
        <v>20</v>
      </c>
      <c r="O134" s="228" t="s">
        <v>44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5"/>
      <c r="T134" s="230">
        <f>S134*H134</f>
        <v>0</v>
      </c>
      <c r="U134" s="230">
        <v>0</v>
      </c>
      <c r="V134" s="230">
        <f>U134*H134</f>
        <v>0</v>
      </c>
      <c r="W134" s="230">
        <v>0</v>
      </c>
      <c r="X134" s="231">
        <f>W134*H134</f>
        <v>0</v>
      </c>
      <c r="Y134" s="39"/>
      <c r="Z134" s="39"/>
      <c r="AA134" s="39"/>
      <c r="AB134" s="39"/>
      <c r="AC134" s="39"/>
      <c r="AD134" s="39"/>
      <c r="AE134" s="39"/>
      <c r="AR134" s="232" t="s">
        <v>174</v>
      </c>
      <c r="AT134" s="232" t="s">
        <v>169</v>
      </c>
      <c r="AU134" s="232" t="s">
        <v>88</v>
      </c>
      <c r="AY134" s="18" t="s">
        <v>167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8" t="s">
        <v>82</v>
      </c>
      <c r="BK134" s="233">
        <f>ROUND(P134*H134,2)</f>
        <v>0</v>
      </c>
      <c r="BL134" s="18" t="s">
        <v>174</v>
      </c>
      <c r="BM134" s="232" t="s">
        <v>1223</v>
      </c>
    </row>
    <row r="135" s="13" customFormat="1">
      <c r="A135" s="13"/>
      <c r="B135" s="239"/>
      <c r="C135" s="240"/>
      <c r="D135" s="241" t="s">
        <v>178</v>
      </c>
      <c r="E135" s="242" t="s">
        <v>20</v>
      </c>
      <c r="F135" s="243" t="s">
        <v>1224</v>
      </c>
      <c r="G135" s="240"/>
      <c r="H135" s="244">
        <v>48.399999999999999</v>
      </c>
      <c r="I135" s="245"/>
      <c r="J135" s="245"/>
      <c r="K135" s="240"/>
      <c r="L135" s="240"/>
      <c r="M135" s="246"/>
      <c r="N135" s="247"/>
      <c r="O135" s="248"/>
      <c r="P135" s="248"/>
      <c r="Q135" s="248"/>
      <c r="R135" s="248"/>
      <c r="S135" s="248"/>
      <c r="T135" s="248"/>
      <c r="U135" s="248"/>
      <c r="V135" s="248"/>
      <c r="W135" s="248"/>
      <c r="X135" s="249"/>
      <c r="Y135" s="13"/>
      <c r="Z135" s="13"/>
      <c r="AA135" s="13"/>
      <c r="AB135" s="13"/>
      <c r="AC135" s="13"/>
      <c r="AD135" s="13"/>
      <c r="AE135" s="13"/>
      <c r="AT135" s="250" t="s">
        <v>178</v>
      </c>
      <c r="AU135" s="250" t="s">
        <v>88</v>
      </c>
      <c r="AV135" s="13" t="s">
        <v>88</v>
      </c>
      <c r="AW135" s="13" t="s">
        <v>5</v>
      </c>
      <c r="AX135" s="13" t="s">
        <v>82</v>
      </c>
      <c r="AY135" s="250" t="s">
        <v>167</v>
      </c>
    </row>
    <row r="136" s="2" customFormat="1" ht="16.5" customHeight="1">
      <c r="A136" s="39"/>
      <c r="B136" s="40"/>
      <c r="C136" s="272" t="s">
        <v>295</v>
      </c>
      <c r="D136" s="272" t="s">
        <v>269</v>
      </c>
      <c r="E136" s="273" t="s">
        <v>737</v>
      </c>
      <c r="F136" s="274" t="s">
        <v>738</v>
      </c>
      <c r="G136" s="275" t="s">
        <v>249</v>
      </c>
      <c r="H136" s="276">
        <v>96.799999999999997</v>
      </c>
      <c r="I136" s="277"/>
      <c r="J136" s="278"/>
      <c r="K136" s="279">
        <f>ROUND(P136*H136,2)</f>
        <v>0</v>
      </c>
      <c r="L136" s="274" t="s">
        <v>20</v>
      </c>
      <c r="M136" s="280"/>
      <c r="N136" s="281" t="s">
        <v>20</v>
      </c>
      <c r="O136" s="228" t="s">
        <v>44</v>
      </c>
      <c r="P136" s="229">
        <f>I136+J136</f>
        <v>0</v>
      </c>
      <c r="Q136" s="229">
        <f>ROUND(I136*H136,2)</f>
        <v>0</v>
      </c>
      <c r="R136" s="229">
        <f>ROUND(J136*H136,2)</f>
        <v>0</v>
      </c>
      <c r="S136" s="85"/>
      <c r="T136" s="230">
        <f>S136*H136</f>
        <v>0</v>
      </c>
      <c r="U136" s="230">
        <v>1</v>
      </c>
      <c r="V136" s="230">
        <f>U136*H136</f>
        <v>96.799999999999997</v>
      </c>
      <c r="W136" s="230">
        <v>0</v>
      </c>
      <c r="X136" s="231">
        <f>W136*H136</f>
        <v>0</v>
      </c>
      <c r="Y136" s="39"/>
      <c r="Z136" s="39"/>
      <c r="AA136" s="39"/>
      <c r="AB136" s="39"/>
      <c r="AC136" s="39"/>
      <c r="AD136" s="39"/>
      <c r="AE136" s="39"/>
      <c r="AR136" s="232" t="s">
        <v>220</v>
      </c>
      <c r="AT136" s="232" t="s">
        <v>269</v>
      </c>
      <c r="AU136" s="232" t="s">
        <v>88</v>
      </c>
      <c r="AY136" s="18" t="s">
        <v>167</v>
      </c>
      <c r="BE136" s="233">
        <f>IF(O136="základní",K136,0)</f>
        <v>0</v>
      </c>
      <c r="BF136" s="233">
        <f>IF(O136="snížená",K136,0)</f>
        <v>0</v>
      </c>
      <c r="BG136" s="233">
        <f>IF(O136="zákl. přenesená",K136,0)</f>
        <v>0</v>
      </c>
      <c r="BH136" s="233">
        <f>IF(O136="sníž. přenesená",K136,0)</f>
        <v>0</v>
      </c>
      <c r="BI136" s="233">
        <f>IF(O136="nulová",K136,0)</f>
        <v>0</v>
      </c>
      <c r="BJ136" s="18" t="s">
        <v>82</v>
      </c>
      <c r="BK136" s="233">
        <f>ROUND(P136*H136,2)</f>
        <v>0</v>
      </c>
      <c r="BL136" s="18" t="s">
        <v>174</v>
      </c>
      <c r="BM136" s="232" t="s">
        <v>1225</v>
      </c>
    </row>
    <row r="137" s="13" customFormat="1">
      <c r="A137" s="13"/>
      <c r="B137" s="239"/>
      <c r="C137" s="240"/>
      <c r="D137" s="241" t="s">
        <v>178</v>
      </c>
      <c r="E137" s="242" t="s">
        <v>20</v>
      </c>
      <c r="F137" s="243" t="s">
        <v>1226</v>
      </c>
      <c r="G137" s="240"/>
      <c r="H137" s="244">
        <v>96.799999999999997</v>
      </c>
      <c r="I137" s="245"/>
      <c r="J137" s="245"/>
      <c r="K137" s="240"/>
      <c r="L137" s="240"/>
      <c r="M137" s="246"/>
      <c r="N137" s="247"/>
      <c r="O137" s="248"/>
      <c r="P137" s="248"/>
      <c r="Q137" s="248"/>
      <c r="R137" s="248"/>
      <c r="S137" s="248"/>
      <c r="T137" s="248"/>
      <c r="U137" s="248"/>
      <c r="V137" s="248"/>
      <c r="W137" s="248"/>
      <c r="X137" s="249"/>
      <c r="Y137" s="13"/>
      <c r="Z137" s="13"/>
      <c r="AA137" s="13"/>
      <c r="AB137" s="13"/>
      <c r="AC137" s="13"/>
      <c r="AD137" s="13"/>
      <c r="AE137" s="13"/>
      <c r="AT137" s="250" t="s">
        <v>178</v>
      </c>
      <c r="AU137" s="250" t="s">
        <v>88</v>
      </c>
      <c r="AV137" s="13" t="s">
        <v>88</v>
      </c>
      <c r="AW137" s="13" t="s">
        <v>5</v>
      </c>
      <c r="AX137" s="13" t="s">
        <v>82</v>
      </c>
      <c r="AY137" s="250" t="s">
        <v>167</v>
      </c>
    </row>
    <row r="138" s="12" customFormat="1" ht="22.8" customHeight="1">
      <c r="A138" s="12"/>
      <c r="B138" s="203"/>
      <c r="C138" s="204"/>
      <c r="D138" s="205" t="s">
        <v>74</v>
      </c>
      <c r="E138" s="218" t="s">
        <v>174</v>
      </c>
      <c r="F138" s="218" t="s">
        <v>361</v>
      </c>
      <c r="G138" s="204"/>
      <c r="H138" s="204"/>
      <c r="I138" s="207"/>
      <c r="J138" s="207"/>
      <c r="K138" s="219">
        <f>BK138</f>
        <v>0</v>
      </c>
      <c r="L138" s="204"/>
      <c r="M138" s="209"/>
      <c r="N138" s="210"/>
      <c r="O138" s="211"/>
      <c r="P138" s="211"/>
      <c r="Q138" s="212">
        <f>SUM(Q139:Q140)</f>
        <v>0</v>
      </c>
      <c r="R138" s="212">
        <f>SUM(R139:R140)</f>
        <v>0</v>
      </c>
      <c r="S138" s="211"/>
      <c r="T138" s="213">
        <f>SUM(T139:T140)</f>
        <v>0</v>
      </c>
      <c r="U138" s="211"/>
      <c r="V138" s="213">
        <f>SUM(V139:V140)</f>
        <v>0</v>
      </c>
      <c r="W138" s="211"/>
      <c r="X138" s="214">
        <f>SUM(X139:X140)</f>
        <v>0</v>
      </c>
      <c r="Y138" s="12"/>
      <c r="Z138" s="12"/>
      <c r="AA138" s="12"/>
      <c r="AB138" s="12"/>
      <c r="AC138" s="12"/>
      <c r="AD138" s="12"/>
      <c r="AE138" s="12"/>
      <c r="AR138" s="215" t="s">
        <v>82</v>
      </c>
      <c r="AT138" s="216" t="s">
        <v>74</v>
      </c>
      <c r="AU138" s="216" t="s">
        <v>82</v>
      </c>
      <c r="AY138" s="215" t="s">
        <v>167</v>
      </c>
      <c r="BK138" s="217">
        <f>SUM(BK139:BK140)</f>
        <v>0</v>
      </c>
    </row>
    <row r="139" s="2" customFormat="1" ht="21.75" customHeight="1">
      <c r="A139" s="39"/>
      <c r="B139" s="40"/>
      <c r="C139" s="220" t="s">
        <v>301</v>
      </c>
      <c r="D139" s="220" t="s">
        <v>169</v>
      </c>
      <c r="E139" s="221" t="s">
        <v>741</v>
      </c>
      <c r="F139" s="222" t="s">
        <v>742</v>
      </c>
      <c r="G139" s="223" t="s">
        <v>190</v>
      </c>
      <c r="H139" s="224">
        <v>9.6799999999999997</v>
      </c>
      <c r="I139" s="225"/>
      <c r="J139" s="225"/>
      <c r="K139" s="226">
        <f>ROUND(P139*H139,2)</f>
        <v>0</v>
      </c>
      <c r="L139" s="222" t="s">
        <v>20</v>
      </c>
      <c r="M139" s="45"/>
      <c r="N139" s="227" t="s">
        <v>20</v>
      </c>
      <c r="O139" s="228" t="s">
        <v>44</v>
      </c>
      <c r="P139" s="229">
        <f>I139+J139</f>
        <v>0</v>
      </c>
      <c r="Q139" s="229">
        <f>ROUND(I139*H139,2)</f>
        <v>0</v>
      </c>
      <c r="R139" s="229">
        <f>ROUND(J139*H139,2)</f>
        <v>0</v>
      </c>
      <c r="S139" s="85"/>
      <c r="T139" s="230">
        <f>S139*H139</f>
        <v>0</v>
      </c>
      <c r="U139" s="230">
        <v>0</v>
      </c>
      <c r="V139" s="230">
        <f>U139*H139</f>
        <v>0</v>
      </c>
      <c r="W139" s="230">
        <v>0</v>
      </c>
      <c r="X139" s="231">
        <f>W139*H139</f>
        <v>0</v>
      </c>
      <c r="Y139" s="39"/>
      <c r="Z139" s="39"/>
      <c r="AA139" s="39"/>
      <c r="AB139" s="39"/>
      <c r="AC139" s="39"/>
      <c r="AD139" s="39"/>
      <c r="AE139" s="39"/>
      <c r="AR139" s="232" t="s">
        <v>174</v>
      </c>
      <c r="AT139" s="232" t="s">
        <v>169</v>
      </c>
      <c r="AU139" s="232" t="s">
        <v>88</v>
      </c>
      <c r="AY139" s="18" t="s">
        <v>167</v>
      </c>
      <c r="BE139" s="233">
        <f>IF(O139="základní",K139,0)</f>
        <v>0</v>
      </c>
      <c r="BF139" s="233">
        <f>IF(O139="snížená",K139,0)</f>
        <v>0</v>
      </c>
      <c r="BG139" s="233">
        <f>IF(O139="zákl. přenesená",K139,0)</f>
        <v>0</v>
      </c>
      <c r="BH139" s="233">
        <f>IF(O139="sníž. přenesená",K139,0)</f>
        <v>0</v>
      </c>
      <c r="BI139" s="233">
        <f>IF(O139="nulová",K139,0)</f>
        <v>0</v>
      </c>
      <c r="BJ139" s="18" t="s">
        <v>82</v>
      </c>
      <c r="BK139" s="233">
        <f>ROUND(P139*H139,2)</f>
        <v>0</v>
      </c>
      <c r="BL139" s="18" t="s">
        <v>174</v>
      </c>
      <c r="BM139" s="232" t="s">
        <v>1227</v>
      </c>
    </row>
    <row r="140" s="13" customFormat="1">
      <c r="A140" s="13"/>
      <c r="B140" s="239"/>
      <c r="C140" s="240"/>
      <c r="D140" s="241" t="s">
        <v>178</v>
      </c>
      <c r="E140" s="242" t="s">
        <v>20</v>
      </c>
      <c r="F140" s="243" t="s">
        <v>1228</v>
      </c>
      <c r="G140" s="240"/>
      <c r="H140" s="244">
        <v>9.6799999999999997</v>
      </c>
      <c r="I140" s="245"/>
      <c r="J140" s="245"/>
      <c r="K140" s="240"/>
      <c r="L140" s="240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3"/>
      <c r="Z140" s="13"/>
      <c r="AA140" s="13"/>
      <c r="AB140" s="13"/>
      <c r="AC140" s="13"/>
      <c r="AD140" s="13"/>
      <c r="AE140" s="13"/>
      <c r="AT140" s="250" t="s">
        <v>178</v>
      </c>
      <c r="AU140" s="250" t="s">
        <v>88</v>
      </c>
      <c r="AV140" s="13" t="s">
        <v>88</v>
      </c>
      <c r="AW140" s="13" t="s">
        <v>5</v>
      </c>
      <c r="AX140" s="13" t="s">
        <v>82</v>
      </c>
      <c r="AY140" s="250" t="s">
        <v>167</v>
      </c>
    </row>
    <row r="141" s="12" customFormat="1" ht="22.8" customHeight="1">
      <c r="A141" s="12"/>
      <c r="B141" s="203"/>
      <c r="C141" s="204"/>
      <c r="D141" s="205" t="s">
        <v>74</v>
      </c>
      <c r="E141" s="218" t="s">
        <v>201</v>
      </c>
      <c r="F141" s="218" t="s">
        <v>374</v>
      </c>
      <c r="G141" s="204"/>
      <c r="H141" s="204"/>
      <c r="I141" s="207"/>
      <c r="J141" s="207"/>
      <c r="K141" s="219">
        <f>BK141</f>
        <v>0</v>
      </c>
      <c r="L141" s="204"/>
      <c r="M141" s="209"/>
      <c r="N141" s="210"/>
      <c r="O141" s="211"/>
      <c r="P141" s="211"/>
      <c r="Q141" s="212">
        <f>SUM(Q142:Q144)</f>
        <v>0</v>
      </c>
      <c r="R141" s="212">
        <f>SUM(R142:R144)</f>
        <v>0</v>
      </c>
      <c r="S141" s="211"/>
      <c r="T141" s="213">
        <f>SUM(T142:T144)</f>
        <v>0</v>
      </c>
      <c r="U141" s="211"/>
      <c r="V141" s="213">
        <f>SUM(V142:V144)</f>
        <v>2.9484499999999998</v>
      </c>
      <c r="W141" s="211"/>
      <c r="X141" s="214">
        <f>SUM(X142:X144)</f>
        <v>0</v>
      </c>
      <c r="Y141" s="12"/>
      <c r="Z141" s="12"/>
      <c r="AA141" s="12"/>
      <c r="AB141" s="12"/>
      <c r="AC141" s="12"/>
      <c r="AD141" s="12"/>
      <c r="AE141" s="12"/>
      <c r="AR141" s="215" t="s">
        <v>82</v>
      </c>
      <c r="AT141" s="216" t="s">
        <v>74</v>
      </c>
      <c r="AU141" s="216" t="s">
        <v>82</v>
      </c>
      <c r="AY141" s="215" t="s">
        <v>167</v>
      </c>
      <c r="BK141" s="217">
        <f>SUM(BK142:BK144)</f>
        <v>0</v>
      </c>
    </row>
    <row r="142" s="2" customFormat="1" ht="24.15" customHeight="1">
      <c r="A142" s="39"/>
      <c r="B142" s="40"/>
      <c r="C142" s="220" t="s">
        <v>307</v>
      </c>
      <c r="D142" s="220" t="s">
        <v>169</v>
      </c>
      <c r="E142" s="221" t="s">
        <v>745</v>
      </c>
      <c r="F142" s="222" t="s">
        <v>746</v>
      </c>
      <c r="G142" s="223" t="s">
        <v>182</v>
      </c>
      <c r="H142" s="224">
        <v>5</v>
      </c>
      <c r="I142" s="225"/>
      <c r="J142" s="225"/>
      <c r="K142" s="226">
        <f>ROUND(P142*H142,2)</f>
        <v>0</v>
      </c>
      <c r="L142" s="222" t="s">
        <v>20</v>
      </c>
      <c r="M142" s="45"/>
      <c r="N142" s="227" t="s">
        <v>20</v>
      </c>
      <c r="O142" s="228" t="s">
        <v>44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5"/>
      <c r="T142" s="230">
        <f>S142*H142</f>
        <v>0</v>
      </c>
      <c r="U142" s="230">
        <v>0.38</v>
      </c>
      <c r="V142" s="230">
        <f>U142*H142</f>
        <v>1.8999999999999999</v>
      </c>
      <c r="W142" s="230">
        <v>0</v>
      </c>
      <c r="X142" s="231">
        <f>W142*H142</f>
        <v>0</v>
      </c>
      <c r="Y142" s="39"/>
      <c r="Z142" s="39"/>
      <c r="AA142" s="39"/>
      <c r="AB142" s="39"/>
      <c r="AC142" s="39"/>
      <c r="AD142" s="39"/>
      <c r="AE142" s="39"/>
      <c r="AR142" s="232" t="s">
        <v>174</v>
      </c>
      <c r="AT142" s="232" t="s">
        <v>169</v>
      </c>
      <c r="AU142" s="232" t="s">
        <v>88</v>
      </c>
      <c r="AY142" s="18" t="s">
        <v>167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8" t="s">
        <v>82</v>
      </c>
      <c r="BK142" s="233">
        <f>ROUND(P142*H142,2)</f>
        <v>0</v>
      </c>
      <c r="BL142" s="18" t="s">
        <v>174</v>
      </c>
      <c r="BM142" s="232" t="s">
        <v>1229</v>
      </c>
    </row>
    <row r="143" s="2" customFormat="1" ht="24.15" customHeight="1">
      <c r="A143" s="39"/>
      <c r="B143" s="40"/>
      <c r="C143" s="220" t="s">
        <v>8</v>
      </c>
      <c r="D143" s="220" t="s">
        <v>169</v>
      </c>
      <c r="E143" s="221" t="s">
        <v>748</v>
      </c>
      <c r="F143" s="222" t="s">
        <v>749</v>
      </c>
      <c r="G143" s="223" t="s">
        <v>182</v>
      </c>
      <c r="H143" s="224">
        <v>5</v>
      </c>
      <c r="I143" s="225"/>
      <c r="J143" s="225"/>
      <c r="K143" s="226">
        <f>ROUND(P143*H143,2)</f>
        <v>0</v>
      </c>
      <c r="L143" s="222" t="s">
        <v>20</v>
      </c>
      <c r="M143" s="45"/>
      <c r="N143" s="227" t="s">
        <v>20</v>
      </c>
      <c r="O143" s="228" t="s">
        <v>44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5"/>
      <c r="T143" s="230">
        <f>S143*H143</f>
        <v>0</v>
      </c>
      <c r="U143" s="230">
        <v>0.20745</v>
      </c>
      <c r="V143" s="230">
        <f>U143*H143</f>
        <v>1.03725</v>
      </c>
      <c r="W143" s="230">
        <v>0</v>
      </c>
      <c r="X143" s="231">
        <f>W143*H143</f>
        <v>0</v>
      </c>
      <c r="Y143" s="39"/>
      <c r="Z143" s="39"/>
      <c r="AA143" s="39"/>
      <c r="AB143" s="39"/>
      <c r="AC143" s="39"/>
      <c r="AD143" s="39"/>
      <c r="AE143" s="39"/>
      <c r="AR143" s="232" t="s">
        <v>174</v>
      </c>
      <c r="AT143" s="232" t="s">
        <v>169</v>
      </c>
      <c r="AU143" s="232" t="s">
        <v>88</v>
      </c>
      <c r="AY143" s="18" t="s">
        <v>167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8" t="s">
        <v>82</v>
      </c>
      <c r="BK143" s="233">
        <f>ROUND(P143*H143,2)</f>
        <v>0</v>
      </c>
      <c r="BL143" s="18" t="s">
        <v>174</v>
      </c>
      <c r="BM143" s="232" t="s">
        <v>1230</v>
      </c>
    </row>
    <row r="144" s="2" customFormat="1" ht="24.15" customHeight="1">
      <c r="A144" s="39"/>
      <c r="B144" s="40"/>
      <c r="C144" s="220" t="s">
        <v>317</v>
      </c>
      <c r="D144" s="220" t="s">
        <v>169</v>
      </c>
      <c r="E144" s="221" t="s">
        <v>751</v>
      </c>
      <c r="F144" s="222" t="s">
        <v>752</v>
      </c>
      <c r="G144" s="223" t="s">
        <v>172</v>
      </c>
      <c r="H144" s="224">
        <v>5</v>
      </c>
      <c r="I144" s="225"/>
      <c r="J144" s="225"/>
      <c r="K144" s="226">
        <f>ROUND(P144*H144,2)</f>
        <v>0</v>
      </c>
      <c r="L144" s="222" t="s">
        <v>20</v>
      </c>
      <c r="M144" s="45"/>
      <c r="N144" s="227" t="s">
        <v>20</v>
      </c>
      <c r="O144" s="228" t="s">
        <v>44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5"/>
      <c r="T144" s="230">
        <f>S144*H144</f>
        <v>0</v>
      </c>
      <c r="U144" s="230">
        <v>0.0022399999999999998</v>
      </c>
      <c r="V144" s="230">
        <f>U144*H144</f>
        <v>0.011199999999999998</v>
      </c>
      <c r="W144" s="230">
        <v>0</v>
      </c>
      <c r="X144" s="231">
        <f>W144*H144</f>
        <v>0</v>
      </c>
      <c r="Y144" s="39"/>
      <c r="Z144" s="39"/>
      <c r="AA144" s="39"/>
      <c r="AB144" s="39"/>
      <c r="AC144" s="39"/>
      <c r="AD144" s="39"/>
      <c r="AE144" s="39"/>
      <c r="AR144" s="232" t="s">
        <v>174</v>
      </c>
      <c r="AT144" s="232" t="s">
        <v>169</v>
      </c>
      <c r="AU144" s="232" t="s">
        <v>88</v>
      </c>
      <c r="AY144" s="18" t="s">
        <v>167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8" t="s">
        <v>82</v>
      </c>
      <c r="BK144" s="233">
        <f>ROUND(P144*H144,2)</f>
        <v>0</v>
      </c>
      <c r="BL144" s="18" t="s">
        <v>174</v>
      </c>
      <c r="BM144" s="232" t="s">
        <v>1231</v>
      </c>
    </row>
    <row r="145" s="12" customFormat="1" ht="22.8" customHeight="1">
      <c r="A145" s="12"/>
      <c r="B145" s="203"/>
      <c r="C145" s="204"/>
      <c r="D145" s="205" t="s">
        <v>74</v>
      </c>
      <c r="E145" s="218" t="s">
        <v>220</v>
      </c>
      <c r="F145" s="218" t="s">
        <v>446</v>
      </c>
      <c r="G145" s="204"/>
      <c r="H145" s="204"/>
      <c r="I145" s="207"/>
      <c r="J145" s="207"/>
      <c r="K145" s="219">
        <f>BK145</f>
        <v>0</v>
      </c>
      <c r="L145" s="204"/>
      <c r="M145" s="209"/>
      <c r="N145" s="210"/>
      <c r="O145" s="211"/>
      <c r="P145" s="211"/>
      <c r="Q145" s="212">
        <f>SUM(Q146:Q153)</f>
        <v>0</v>
      </c>
      <c r="R145" s="212">
        <f>SUM(R146:R153)</f>
        <v>0</v>
      </c>
      <c r="S145" s="211"/>
      <c r="T145" s="213">
        <f>SUM(T146:T153)</f>
        <v>0</v>
      </c>
      <c r="U145" s="211"/>
      <c r="V145" s="213">
        <f>SUM(V146:V153)</f>
        <v>0.069720000000000004</v>
      </c>
      <c r="W145" s="211"/>
      <c r="X145" s="214">
        <f>SUM(X146:X153)</f>
        <v>0</v>
      </c>
      <c r="Y145" s="12"/>
      <c r="Z145" s="12"/>
      <c r="AA145" s="12"/>
      <c r="AB145" s="12"/>
      <c r="AC145" s="12"/>
      <c r="AD145" s="12"/>
      <c r="AE145" s="12"/>
      <c r="AR145" s="215" t="s">
        <v>82</v>
      </c>
      <c r="AT145" s="216" t="s">
        <v>74</v>
      </c>
      <c r="AU145" s="216" t="s">
        <v>82</v>
      </c>
      <c r="AY145" s="215" t="s">
        <v>167</v>
      </c>
      <c r="BK145" s="217">
        <f>SUM(BK146:BK153)</f>
        <v>0</v>
      </c>
    </row>
    <row r="146" s="2" customFormat="1" ht="24.15" customHeight="1">
      <c r="A146" s="39"/>
      <c r="B146" s="40"/>
      <c r="C146" s="220" t="s">
        <v>324</v>
      </c>
      <c r="D146" s="220" t="s">
        <v>169</v>
      </c>
      <c r="E146" s="221" t="s">
        <v>1232</v>
      </c>
      <c r="F146" s="222" t="s">
        <v>1233</v>
      </c>
      <c r="G146" s="223" t="s">
        <v>365</v>
      </c>
      <c r="H146" s="224">
        <v>1</v>
      </c>
      <c r="I146" s="225"/>
      <c r="J146" s="225"/>
      <c r="K146" s="226">
        <f>ROUND(P146*H146,2)</f>
        <v>0</v>
      </c>
      <c r="L146" s="222" t="s">
        <v>20</v>
      </c>
      <c r="M146" s="45"/>
      <c r="N146" s="227" t="s">
        <v>20</v>
      </c>
      <c r="O146" s="228" t="s">
        <v>44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5"/>
      <c r="T146" s="230">
        <f>S146*H146</f>
        <v>0</v>
      </c>
      <c r="U146" s="230">
        <v>0</v>
      </c>
      <c r="V146" s="230">
        <f>U146*H146</f>
        <v>0</v>
      </c>
      <c r="W146" s="230">
        <v>0</v>
      </c>
      <c r="X146" s="231">
        <f>W146*H146</f>
        <v>0</v>
      </c>
      <c r="Y146" s="39"/>
      <c r="Z146" s="39"/>
      <c r="AA146" s="39"/>
      <c r="AB146" s="39"/>
      <c r="AC146" s="39"/>
      <c r="AD146" s="39"/>
      <c r="AE146" s="39"/>
      <c r="AR146" s="232" t="s">
        <v>174</v>
      </c>
      <c r="AT146" s="232" t="s">
        <v>169</v>
      </c>
      <c r="AU146" s="232" t="s">
        <v>88</v>
      </c>
      <c r="AY146" s="18" t="s">
        <v>167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8" t="s">
        <v>82</v>
      </c>
      <c r="BK146" s="233">
        <f>ROUND(P146*H146,2)</f>
        <v>0</v>
      </c>
      <c r="BL146" s="18" t="s">
        <v>174</v>
      </c>
      <c r="BM146" s="232" t="s">
        <v>1234</v>
      </c>
    </row>
    <row r="147" s="2" customFormat="1" ht="24.15" customHeight="1">
      <c r="A147" s="39"/>
      <c r="B147" s="40"/>
      <c r="C147" s="272" t="s">
        <v>331</v>
      </c>
      <c r="D147" s="272" t="s">
        <v>269</v>
      </c>
      <c r="E147" s="273" t="s">
        <v>1235</v>
      </c>
      <c r="F147" s="274" t="s">
        <v>1236</v>
      </c>
      <c r="G147" s="275" t="s">
        <v>365</v>
      </c>
      <c r="H147" s="276">
        <v>1</v>
      </c>
      <c r="I147" s="277"/>
      <c r="J147" s="278"/>
      <c r="K147" s="279">
        <f>ROUND(P147*H147,2)</f>
        <v>0</v>
      </c>
      <c r="L147" s="274" t="s">
        <v>20</v>
      </c>
      <c r="M147" s="280"/>
      <c r="N147" s="281" t="s">
        <v>20</v>
      </c>
      <c r="O147" s="228" t="s">
        <v>44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5"/>
      <c r="T147" s="230">
        <f>S147*H147</f>
        <v>0</v>
      </c>
      <c r="U147" s="230">
        <v>0.027</v>
      </c>
      <c r="V147" s="230">
        <f>U147*H147</f>
        <v>0.027</v>
      </c>
      <c r="W147" s="230">
        <v>0</v>
      </c>
      <c r="X147" s="231">
        <f>W147*H147</f>
        <v>0</v>
      </c>
      <c r="Y147" s="39"/>
      <c r="Z147" s="39"/>
      <c r="AA147" s="39"/>
      <c r="AB147" s="39"/>
      <c r="AC147" s="39"/>
      <c r="AD147" s="39"/>
      <c r="AE147" s="39"/>
      <c r="AR147" s="232" t="s">
        <v>220</v>
      </c>
      <c r="AT147" s="232" t="s">
        <v>269</v>
      </c>
      <c r="AU147" s="232" t="s">
        <v>88</v>
      </c>
      <c r="AY147" s="18" t="s">
        <v>167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8" t="s">
        <v>82</v>
      </c>
      <c r="BK147" s="233">
        <f>ROUND(P147*H147,2)</f>
        <v>0</v>
      </c>
      <c r="BL147" s="18" t="s">
        <v>174</v>
      </c>
      <c r="BM147" s="232" t="s">
        <v>1237</v>
      </c>
    </row>
    <row r="148" s="2" customFormat="1" ht="16.5" customHeight="1">
      <c r="A148" s="39"/>
      <c r="B148" s="40"/>
      <c r="C148" s="220" t="s">
        <v>337</v>
      </c>
      <c r="D148" s="220" t="s">
        <v>169</v>
      </c>
      <c r="E148" s="221" t="s">
        <v>1238</v>
      </c>
      <c r="F148" s="222" t="s">
        <v>1239</v>
      </c>
      <c r="G148" s="223" t="s">
        <v>365</v>
      </c>
      <c r="H148" s="224">
        <v>1</v>
      </c>
      <c r="I148" s="225"/>
      <c r="J148" s="225"/>
      <c r="K148" s="226">
        <f>ROUND(P148*H148,2)</f>
        <v>0</v>
      </c>
      <c r="L148" s="222" t="s">
        <v>20</v>
      </c>
      <c r="M148" s="45"/>
      <c r="N148" s="227" t="s">
        <v>20</v>
      </c>
      <c r="O148" s="228" t="s">
        <v>44</v>
      </c>
      <c r="P148" s="229">
        <f>I148+J148</f>
        <v>0</v>
      </c>
      <c r="Q148" s="229">
        <f>ROUND(I148*H148,2)</f>
        <v>0</v>
      </c>
      <c r="R148" s="229">
        <f>ROUND(J148*H148,2)</f>
        <v>0</v>
      </c>
      <c r="S148" s="85"/>
      <c r="T148" s="230">
        <f>S148*H148</f>
        <v>0</v>
      </c>
      <c r="U148" s="230">
        <v>0.00016000000000000001</v>
      </c>
      <c r="V148" s="230">
        <f>U148*H148</f>
        <v>0.00016000000000000001</v>
      </c>
      <c r="W148" s="230">
        <v>0</v>
      </c>
      <c r="X148" s="231">
        <f>W148*H148</f>
        <v>0</v>
      </c>
      <c r="Y148" s="39"/>
      <c r="Z148" s="39"/>
      <c r="AA148" s="39"/>
      <c r="AB148" s="39"/>
      <c r="AC148" s="39"/>
      <c r="AD148" s="39"/>
      <c r="AE148" s="39"/>
      <c r="AR148" s="232" t="s">
        <v>174</v>
      </c>
      <c r="AT148" s="232" t="s">
        <v>169</v>
      </c>
      <c r="AU148" s="232" t="s">
        <v>88</v>
      </c>
      <c r="AY148" s="18" t="s">
        <v>167</v>
      </c>
      <c r="BE148" s="233">
        <f>IF(O148="základní",K148,0)</f>
        <v>0</v>
      </c>
      <c r="BF148" s="233">
        <f>IF(O148="snížená",K148,0)</f>
        <v>0</v>
      </c>
      <c r="BG148" s="233">
        <f>IF(O148="zákl. přenesená",K148,0)</f>
        <v>0</v>
      </c>
      <c r="BH148" s="233">
        <f>IF(O148="sníž. přenesená",K148,0)</f>
        <v>0</v>
      </c>
      <c r="BI148" s="233">
        <f>IF(O148="nulová",K148,0)</f>
        <v>0</v>
      </c>
      <c r="BJ148" s="18" t="s">
        <v>82</v>
      </c>
      <c r="BK148" s="233">
        <f>ROUND(P148*H148,2)</f>
        <v>0</v>
      </c>
      <c r="BL148" s="18" t="s">
        <v>174</v>
      </c>
      <c r="BM148" s="232" t="s">
        <v>1240</v>
      </c>
    </row>
    <row r="149" s="2" customFormat="1" ht="16.5" customHeight="1">
      <c r="A149" s="39"/>
      <c r="B149" s="40"/>
      <c r="C149" s="220" t="s">
        <v>345</v>
      </c>
      <c r="D149" s="220" t="s">
        <v>169</v>
      </c>
      <c r="E149" s="221" t="s">
        <v>819</v>
      </c>
      <c r="F149" s="222" t="s">
        <v>820</v>
      </c>
      <c r="G149" s="223" t="s">
        <v>172</v>
      </c>
      <c r="H149" s="224">
        <v>123</v>
      </c>
      <c r="I149" s="225"/>
      <c r="J149" s="225"/>
      <c r="K149" s="226">
        <f>ROUND(P149*H149,2)</f>
        <v>0</v>
      </c>
      <c r="L149" s="222" t="s">
        <v>20</v>
      </c>
      <c r="M149" s="45"/>
      <c r="N149" s="227" t="s">
        <v>20</v>
      </c>
      <c r="O149" s="228" t="s">
        <v>44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5"/>
      <c r="T149" s="230">
        <f>S149*H149</f>
        <v>0</v>
      </c>
      <c r="U149" s="230">
        <v>0.00019000000000000001</v>
      </c>
      <c r="V149" s="230">
        <f>U149*H149</f>
        <v>0.023370000000000002</v>
      </c>
      <c r="W149" s="230">
        <v>0</v>
      </c>
      <c r="X149" s="231">
        <f>W149*H149</f>
        <v>0</v>
      </c>
      <c r="Y149" s="39"/>
      <c r="Z149" s="39"/>
      <c r="AA149" s="39"/>
      <c r="AB149" s="39"/>
      <c r="AC149" s="39"/>
      <c r="AD149" s="39"/>
      <c r="AE149" s="39"/>
      <c r="AR149" s="232" t="s">
        <v>174</v>
      </c>
      <c r="AT149" s="232" t="s">
        <v>169</v>
      </c>
      <c r="AU149" s="232" t="s">
        <v>88</v>
      </c>
      <c r="AY149" s="18" t="s">
        <v>167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8" t="s">
        <v>82</v>
      </c>
      <c r="BK149" s="233">
        <f>ROUND(P149*H149,2)</f>
        <v>0</v>
      </c>
      <c r="BL149" s="18" t="s">
        <v>174</v>
      </c>
      <c r="BM149" s="232" t="s">
        <v>1241</v>
      </c>
    </row>
    <row r="150" s="2" customFormat="1" ht="16.5" customHeight="1">
      <c r="A150" s="39"/>
      <c r="B150" s="40"/>
      <c r="C150" s="220" t="s">
        <v>354</v>
      </c>
      <c r="D150" s="220" t="s">
        <v>169</v>
      </c>
      <c r="E150" s="221" t="s">
        <v>822</v>
      </c>
      <c r="F150" s="222" t="s">
        <v>823</v>
      </c>
      <c r="G150" s="223" t="s">
        <v>172</v>
      </c>
      <c r="H150" s="224">
        <v>123</v>
      </c>
      <c r="I150" s="225"/>
      <c r="J150" s="225"/>
      <c r="K150" s="226">
        <f>ROUND(P150*H150,2)</f>
        <v>0</v>
      </c>
      <c r="L150" s="222" t="s">
        <v>20</v>
      </c>
      <c r="M150" s="45"/>
      <c r="N150" s="227" t="s">
        <v>20</v>
      </c>
      <c r="O150" s="228" t="s">
        <v>44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5"/>
      <c r="T150" s="230">
        <f>S150*H150</f>
        <v>0</v>
      </c>
      <c r="U150" s="230">
        <v>9.0000000000000006E-05</v>
      </c>
      <c r="V150" s="230">
        <f>U150*H150</f>
        <v>0.01107</v>
      </c>
      <c r="W150" s="230">
        <v>0</v>
      </c>
      <c r="X150" s="231">
        <f>W150*H150</f>
        <v>0</v>
      </c>
      <c r="Y150" s="39"/>
      <c r="Z150" s="39"/>
      <c r="AA150" s="39"/>
      <c r="AB150" s="39"/>
      <c r="AC150" s="39"/>
      <c r="AD150" s="39"/>
      <c r="AE150" s="39"/>
      <c r="AR150" s="232" t="s">
        <v>174</v>
      </c>
      <c r="AT150" s="232" t="s">
        <v>169</v>
      </c>
      <c r="AU150" s="232" t="s">
        <v>88</v>
      </c>
      <c r="AY150" s="18" t="s">
        <v>167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8" t="s">
        <v>82</v>
      </c>
      <c r="BK150" s="233">
        <f>ROUND(P150*H150,2)</f>
        <v>0</v>
      </c>
      <c r="BL150" s="18" t="s">
        <v>174</v>
      </c>
      <c r="BM150" s="232" t="s">
        <v>1242</v>
      </c>
    </row>
    <row r="151" s="2" customFormat="1" ht="24.15" customHeight="1">
      <c r="A151" s="39"/>
      <c r="B151" s="40"/>
      <c r="C151" s="220" t="s">
        <v>362</v>
      </c>
      <c r="D151" s="220" t="s">
        <v>169</v>
      </c>
      <c r="E151" s="221" t="s">
        <v>1243</v>
      </c>
      <c r="F151" s="222" t="s">
        <v>1244</v>
      </c>
      <c r="G151" s="223" t="s">
        <v>365</v>
      </c>
      <c r="H151" s="224">
        <v>9</v>
      </c>
      <c r="I151" s="225"/>
      <c r="J151" s="225"/>
      <c r="K151" s="226">
        <f>ROUND(P151*H151,2)</f>
        <v>0</v>
      </c>
      <c r="L151" s="222" t="s">
        <v>20</v>
      </c>
      <c r="M151" s="45"/>
      <c r="N151" s="227" t="s">
        <v>20</v>
      </c>
      <c r="O151" s="228" t="s">
        <v>44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5"/>
      <c r="T151" s="230">
        <f>S151*H151</f>
        <v>0</v>
      </c>
      <c r="U151" s="230">
        <v>8.0000000000000007E-05</v>
      </c>
      <c r="V151" s="230">
        <f>U151*H151</f>
        <v>0.00072000000000000005</v>
      </c>
      <c r="W151" s="230">
        <v>0</v>
      </c>
      <c r="X151" s="231">
        <f>W151*H151</f>
        <v>0</v>
      </c>
      <c r="Y151" s="39"/>
      <c r="Z151" s="39"/>
      <c r="AA151" s="39"/>
      <c r="AB151" s="39"/>
      <c r="AC151" s="39"/>
      <c r="AD151" s="39"/>
      <c r="AE151" s="39"/>
      <c r="AR151" s="232" t="s">
        <v>174</v>
      </c>
      <c r="AT151" s="232" t="s">
        <v>169</v>
      </c>
      <c r="AU151" s="232" t="s">
        <v>88</v>
      </c>
      <c r="AY151" s="18" t="s">
        <v>167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8" t="s">
        <v>82</v>
      </c>
      <c r="BK151" s="233">
        <f>ROUND(P151*H151,2)</f>
        <v>0</v>
      </c>
      <c r="BL151" s="18" t="s">
        <v>174</v>
      </c>
      <c r="BM151" s="232" t="s">
        <v>1245</v>
      </c>
    </row>
    <row r="152" s="2" customFormat="1" ht="16.5" customHeight="1">
      <c r="A152" s="39"/>
      <c r="B152" s="40"/>
      <c r="C152" s="220" t="s">
        <v>370</v>
      </c>
      <c r="D152" s="220" t="s">
        <v>169</v>
      </c>
      <c r="E152" s="221" t="s">
        <v>1246</v>
      </c>
      <c r="F152" s="222" t="s">
        <v>1247</v>
      </c>
      <c r="G152" s="223" t="s">
        <v>365</v>
      </c>
      <c r="H152" s="224">
        <v>6</v>
      </c>
      <c r="I152" s="225"/>
      <c r="J152" s="225"/>
      <c r="K152" s="226">
        <f>ROUND(P152*H152,2)</f>
        <v>0</v>
      </c>
      <c r="L152" s="222" t="s">
        <v>20</v>
      </c>
      <c r="M152" s="45"/>
      <c r="N152" s="227" t="s">
        <v>20</v>
      </c>
      <c r="O152" s="228" t="s">
        <v>44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5"/>
      <c r="T152" s="230">
        <f>S152*H152</f>
        <v>0</v>
      </c>
      <c r="U152" s="230">
        <v>0.00040000000000000002</v>
      </c>
      <c r="V152" s="230">
        <f>U152*H152</f>
        <v>0.0024000000000000002</v>
      </c>
      <c r="W152" s="230">
        <v>0</v>
      </c>
      <c r="X152" s="231">
        <f>W152*H152</f>
        <v>0</v>
      </c>
      <c r="Y152" s="39"/>
      <c r="Z152" s="39"/>
      <c r="AA152" s="39"/>
      <c r="AB152" s="39"/>
      <c r="AC152" s="39"/>
      <c r="AD152" s="39"/>
      <c r="AE152" s="39"/>
      <c r="AR152" s="232" t="s">
        <v>174</v>
      </c>
      <c r="AT152" s="232" t="s">
        <v>169</v>
      </c>
      <c r="AU152" s="232" t="s">
        <v>88</v>
      </c>
      <c r="AY152" s="18" t="s">
        <v>167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8" t="s">
        <v>82</v>
      </c>
      <c r="BK152" s="233">
        <f>ROUND(P152*H152,2)</f>
        <v>0</v>
      </c>
      <c r="BL152" s="18" t="s">
        <v>174</v>
      </c>
      <c r="BM152" s="232" t="s">
        <v>1248</v>
      </c>
    </row>
    <row r="153" s="2" customFormat="1" ht="16.5" customHeight="1">
      <c r="A153" s="39"/>
      <c r="B153" s="40"/>
      <c r="C153" s="220" t="s">
        <v>375</v>
      </c>
      <c r="D153" s="220" t="s">
        <v>169</v>
      </c>
      <c r="E153" s="221" t="s">
        <v>1249</v>
      </c>
      <c r="F153" s="222" t="s">
        <v>826</v>
      </c>
      <c r="G153" s="223" t="s">
        <v>627</v>
      </c>
      <c r="H153" s="224">
        <v>1</v>
      </c>
      <c r="I153" s="225"/>
      <c r="J153" s="225"/>
      <c r="K153" s="226">
        <f>ROUND(P153*H153,2)</f>
        <v>0</v>
      </c>
      <c r="L153" s="222" t="s">
        <v>20</v>
      </c>
      <c r="M153" s="45"/>
      <c r="N153" s="227" t="s">
        <v>20</v>
      </c>
      <c r="O153" s="228" t="s">
        <v>44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5"/>
      <c r="T153" s="230">
        <f>S153*H153</f>
        <v>0</v>
      </c>
      <c r="U153" s="230">
        <v>0.0050000000000000001</v>
      </c>
      <c r="V153" s="230">
        <f>U153*H153</f>
        <v>0.0050000000000000001</v>
      </c>
      <c r="W153" s="230">
        <v>0</v>
      </c>
      <c r="X153" s="231">
        <f>W153*H153</f>
        <v>0</v>
      </c>
      <c r="Y153" s="39"/>
      <c r="Z153" s="39"/>
      <c r="AA153" s="39"/>
      <c r="AB153" s="39"/>
      <c r="AC153" s="39"/>
      <c r="AD153" s="39"/>
      <c r="AE153" s="39"/>
      <c r="AR153" s="232" t="s">
        <v>174</v>
      </c>
      <c r="AT153" s="232" t="s">
        <v>169</v>
      </c>
      <c r="AU153" s="232" t="s">
        <v>88</v>
      </c>
      <c r="AY153" s="18" t="s">
        <v>167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8" t="s">
        <v>82</v>
      </c>
      <c r="BK153" s="233">
        <f>ROUND(P153*H153,2)</f>
        <v>0</v>
      </c>
      <c r="BL153" s="18" t="s">
        <v>174</v>
      </c>
      <c r="BM153" s="232" t="s">
        <v>1250</v>
      </c>
    </row>
    <row r="154" s="12" customFormat="1" ht="22.8" customHeight="1">
      <c r="A154" s="12"/>
      <c r="B154" s="203"/>
      <c r="C154" s="204"/>
      <c r="D154" s="205" t="s">
        <v>74</v>
      </c>
      <c r="E154" s="218" t="s">
        <v>227</v>
      </c>
      <c r="F154" s="218" t="s">
        <v>505</v>
      </c>
      <c r="G154" s="204"/>
      <c r="H154" s="204"/>
      <c r="I154" s="207"/>
      <c r="J154" s="207"/>
      <c r="K154" s="219">
        <f>BK154</f>
        <v>0</v>
      </c>
      <c r="L154" s="204"/>
      <c r="M154" s="209"/>
      <c r="N154" s="210"/>
      <c r="O154" s="211"/>
      <c r="P154" s="211"/>
      <c r="Q154" s="212">
        <f>Q155</f>
        <v>0</v>
      </c>
      <c r="R154" s="212">
        <f>R155</f>
        <v>0</v>
      </c>
      <c r="S154" s="211"/>
      <c r="T154" s="213">
        <f>T155</f>
        <v>0</v>
      </c>
      <c r="U154" s="211"/>
      <c r="V154" s="213">
        <f>V155</f>
        <v>0</v>
      </c>
      <c r="W154" s="211"/>
      <c r="X154" s="214">
        <f>X155</f>
        <v>0</v>
      </c>
      <c r="Y154" s="12"/>
      <c r="Z154" s="12"/>
      <c r="AA154" s="12"/>
      <c r="AB154" s="12"/>
      <c r="AC154" s="12"/>
      <c r="AD154" s="12"/>
      <c r="AE154" s="12"/>
      <c r="AR154" s="215" t="s">
        <v>82</v>
      </c>
      <c r="AT154" s="216" t="s">
        <v>74</v>
      </c>
      <c r="AU154" s="216" t="s">
        <v>82</v>
      </c>
      <c r="AY154" s="215" t="s">
        <v>167</v>
      </c>
      <c r="BK154" s="217">
        <f>BK155</f>
        <v>0</v>
      </c>
    </row>
    <row r="155" s="2" customFormat="1" ht="16.5" customHeight="1">
      <c r="A155" s="39"/>
      <c r="B155" s="40"/>
      <c r="C155" s="220" t="s">
        <v>384</v>
      </c>
      <c r="D155" s="220" t="s">
        <v>169</v>
      </c>
      <c r="E155" s="221" t="s">
        <v>829</v>
      </c>
      <c r="F155" s="222" t="s">
        <v>830</v>
      </c>
      <c r="G155" s="223" t="s">
        <v>172</v>
      </c>
      <c r="H155" s="224">
        <v>5</v>
      </c>
      <c r="I155" s="225"/>
      <c r="J155" s="225"/>
      <c r="K155" s="226">
        <f>ROUND(P155*H155,2)</f>
        <v>0</v>
      </c>
      <c r="L155" s="222" t="s">
        <v>20</v>
      </c>
      <c r="M155" s="45"/>
      <c r="N155" s="227" t="s">
        <v>20</v>
      </c>
      <c r="O155" s="228" t="s">
        <v>44</v>
      </c>
      <c r="P155" s="229">
        <f>I155+J155</f>
        <v>0</v>
      </c>
      <c r="Q155" s="229">
        <f>ROUND(I155*H155,2)</f>
        <v>0</v>
      </c>
      <c r="R155" s="229">
        <f>ROUND(J155*H155,2)</f>
        <v>0</v>
      </c>
      <c r="S155" s="85"/>
      <c r="T155" s="230">
        <f>S155*H155</f>
        <v>0</v>
      </c>
      <c r="U155" s="230">
        <v>0</v>
      </c>
      <c r="V155" s="230">
        <f>U155*H155</f>
        <v>0</v>
      </c>
      <c r="W155" s="230">
        <v>0</v>
      </c>
      <c r="X155" s="231">
        <f>W155*H155</f>
        <v>0</v>
      </c>
      <c r="Y155" s="39"/>
      <c r="Z155" s="39"/>
      <c r="AA155" s="39"/>
      <c r="AB155" s="39"/>
      <c r="AC155" s="39"/>
      <c r="AD155" s="39"/>
      <c r="AE155" s="39"/>
      <c r="AR155" s="232" t="s">
        <v>174</v>
      </c>
      <c r="AT155" s="232" t="s">
        <v>169</v>
      </c>
      <c r="AU155" s="232" t="s">
        <v>88</v>
      </c>
      <c r="AY155" s="18" t="s">
        <v>167</v>
      </c>
      <c r="BE155" s="233">
        <f>IF(O155="základní",K155,0)</f>
        <v>0</v>
      </c>
      <c r="BF155" s="233">
        <f>IF(O155="snížená",K155,0)</f>
        <v>0</v>
      </c>
      <c r="BG155" s="233">
        <f>IF(O155="zákl. přenesená",K155,0)</f>
        <v>0</v>
      </c>
      <c r="BH155" s="233">
        <f>IF(O155="sníž. přenesená",K155,0)</f>
        <v>0</v>
      </c>
      <c r="BI155" s="233">
        <f>IF(O155="nulová",K155,0)</f>
        <v>0</v>
      </c>
      <c r="BJ155" s="18" t="s">
        <v>82</v>
      </c>
      <c r="BK155" s="233">
        <f>ROUND(P155*H155,2)</f>
        <v>0</v>
      </c>
      <c r="BL155" s="18" t="s">
        <v>174</v>
      </c>
      <c r="BM155" s="232" t="s">
        <v>1251</v>
      </c>
    </row>
    <row r="156" s="12" customFormat="1" ht="22.8" customHeight="1">
      <c r="A156" s="12"/>
      <c r="B156" s="203"/>
      <c r="C156" s="204"/>
      <c r="D156" s="205" t="s">
        <v>74</v>
      </c>
      <c r="E156" s="218" t="s">
        <v>598</v>
      </c>
      <c r="F156" s="218" t="s">
        <v>599</v>
      </c>
      <c r="G156" s="204"/>
      <c r="H156" s="204"/>
      <c r="I156" s="207"/>
      <c r="J156" s="207"/>
      <c r="K156" s="219">
        <f>BK156</f>
        <v>0</v>
      </c>
      <c r="L156" s="204"/>
      <c r="M156" s="209"/>
      <c r="N156" s="210"/>
      <c r="O156" s="211"/>
      <c r="P156" s="211"/>
      <c r="Q156" s="212">
        <f>SUM(Q157:Q161)</f>
        <v>0</v>
      </c>
      <c r="R156" s="212">
        <f>SUM(R157:R161)</f>
        <v>0</v>
      </c>
      <c r="S156" s="211"/>
      <c r="T156" s="213">
        <f>SUM(T157:T161)</f>
        <v>0</v>
      </c>
      <c r="U156" s="211"/>
      <c r="V156" s="213">
        <f>SUM(V157:V161)</f>
        <v>0</v>
      </c>
      <c r="W156" s="211"/>
      <c r="X156" s="214">
        <f>SUM(X157:X161)</f>
        <v>0</v>
      </c>
      <c r="Y156" s="12"/>
      <c r="Z156" s="12"/>
      <c r="AA156" s="12"/>
      <c r="AB156" s="12"/>
      <c r="AC156" s="12"/>
      <c r="AD156" s="12"/>
      <c r="AE156" s="12"/>
      <c r="AR156" s="215" t="s">
        <v>82</v>
      </c>
      <c r="AT156" s="216" t="s">
        <v>74</v>
      </c>
      <c r="AU156" s="216" t="s">
        <v>82</v>
      </c>
      <c r="AY156" s="215" t="s">
        <v>167</v>
      </c>
      <c r="BK156" s="217">
        <f>SUM(BK157:BK161)</f>
        <v>0</v>
      </c>
    </row>
    <row r="157" s="2" customFormat="1" ht="24.15" customHeight="1">
      <c r="A157" s="39"/>
      <c r="B157" s="40"/>
      <c r="C157" s="220" t="s">
        <v>392</v>
      </c>
      <c r="D157" s="220" t="s">
        <v>169</v>
      </c>
      <c r="E157" s="221" t="s">
        <v>601</v>
      </c>
      <c r="F157" s="222" t="s">
        <v>832</v>
      </c>
      <c r="G157" s="223" t="s">
        <v>249</v>
      </c>
      <c r="H157" s="224">
        <v>2.4449999999999998</v>
      </c>
      <c r="I157" s="225"/>
      <c r="J157" s="225"/>
      <c r="K157" s="226">
        <f>ROUND(P157*H157,2)</f>
        <v>0</v>
      </c>
      <c r="L157" s="222" t="s">
        <v>20</v>
      </c>
      <c r="M157" s="45"/>
      <c r="N157" s="227" t="s">
        <v>20</v>
      </c>
      <c r="O157" s="228" t="s">
        <v>44</v>
      </c>
      <c r="P157" s="229">
        <f>I157+J157</f>
        <v>0</v>
      </c>
      <c r="Q157" s="229">
        <f>ROUND(I157*H157,2)</f>
        <v>0</v>
      </c>
      <c r="R157" s="229">
        <f>ROUND(J157*H157,2)</f>
        <v>0</v>
      </c>
      <c r="S157" s="85"/>
      <c r="T157" s="230">
        <f>S157*H157</f>
        <v>0</v>
      </c>
      <c r="U157" s="230">
        <v>0</v>
      </c>
      <c r="V157" s="230">
        <f>U157*H157</f>
        <v>0</v>
      </c>
      <c r="W157" s="230">
        <v>0</v>
      </c>
      <c r="X157" s="231">
        <f>W157*H157</f>
        <v>0</v>
      </c>
      <c r="Y157" s="39"/>
      <c r="Z157" s="39"/>
      <c r="AA157" s="39"/>
      <c r="AB157" s="39"/>
      <c r="AC157" s="39"/>
      <c r="AD157" s="39"/>
      <c r="AE157" s="39"/>
      <c r="AR157" s="232" t="s">
        <v>174</v>
      </c>
      <c r="AT157" s="232" t="s">
        <v>169</v>
      </c>
      <c r="AU157" s="232" t="s">
        <v>88</v>
      </c>
      <c r="AY157" s="18" t="s">
        <v>167</v>
      </c>
      <c r="BE157" s="233">
        <f>IF(O157="základní",K157,0)</f>
        <v>0</v>
      </c>
      <c r="BF157" s="233">
        <f>IF(O157="snížená",K157,0)</f>
        <v>0</v>
      </c>
      <c r="BG157" s="233">
        <f>IF(O157="zákl. přenesená",K157,0)</f>
        <v>0</v>
      </c>
      <c r="BH157" s="233">
        <f>IF(O157="sníž. přenesená",K157,0)</f>
        <v>0</v>
      </c>
      <c r="BI157" s="233">
        <f>IF(O157="nulová",K157,0)</f>
        <v>0</v>
      </c>
      <c r="BJ157" s="18" t="s">
        <v>82</v>
      </c>
      <c r="BK157" s="233">
        <f>ROUND(P157*H157,2)</f>
        <v>0</v>
      </c>
      <c r="BL157" s="18" t="s">
        <v>174</v>
      </c>
      <c r="BM157" s="232" t="s">
        <v>1252</v>
      </c>
    </row>
    <row r="158" s="2" customFormat="1" ht="24.15" customHeight="1">
      <c r="A158" s="39"/>
      <c r="B158" s="40"/>
      <c r="C158" s="220" t="s">
        <v>398</v>
      </c>
      <c r="D158" s="220" t="s">
        <v>169</v>
      </c>
      <c r="E158" s="221" t="s">
        <v>608</v>
      </c>
      <c r="F158" s="222" t="s">
        <v>834</v>
      </c>
      <c r="G158" s="223" t="s">
        <v>249</v>
      </c>
      <c r="H158" s="224">
        <v>24.449999999999999</v>
      </c>
      <c r="I158" s="225"/>
      <c r="J158" s="225"/>
      <c r="K158" s="226">
        <f>ROUND(P158*H158,2)</f>
        <v>0</v>
      </c>
      <c r="L158" s="222" t="s">
        <v>20</v>
      </c>
      <c r="M158" s="45"/>
      <c r="N158" s="227" t="s">
        <v>20</v>
      </c>
      <c r="O158" s="228" t="s">
        <v>44</v>
      </c>
      <c r="P158" s="229">
        <f>I158+J158</f>
        <v>0</v>
      </c>
      <c r="Q158" s="229">
        <f>ROUND(I158*H158,2)</f>
        <v>0</v>
      </c>
      <c r="R158" s="229">
        <f>ROUND(J158*H158,2)</f>
        <v>0</v>
      </c>
      <c r="S158" s="85"/>
      <c r="T158" s="230">
        <f>S158*H158</f>
        <v>0</v>
      </c>
      <c r="U158" s="230">
        <v>0</v>
      </c>
      <c r="V158" s="230">
        <f>U158*H158</f>
        <v>0</v>
      </c>
      <c r="W158" s="230">
        <v>0</v>
      </c>
      <c r="X158" s="231">
        <f>W158*H158</f>
        <v>0</v>
      </c>
      <c r="Y158" s="39"/>
      <c r="Z158" s="39"/>
      <c r="AA158" s="39"/>
      <c r="AB158" s="39"/>
      <c r="AC158" s="39"/>
      <c r="AD158" s="39"/>
      <c r="AE158" s="39"/>
      <c r="AR158" s="232" t="s">
        <v>174</v>
      </c>
      <c r="AT158" s="232" t="s">
        <v>169</v>
      </c>
      <c r="AU158" s="232" t="s">
        <v>88</v>
      </c>
      <c r="AY158" s="18" t="s">
        <v>167</v>
      </c>
      <c r="BE158" s="233">
        <f>IF(O158="základní",K158,0)</f>
        <v>0</v>
      </c>
      <c r="BF158" s="233">
        <f>IF(O158="snížená",K158,0)</f>
        <v>0</v>
      </c>
      <c r="BG158" s="233">
        <f>IF(O158="zákl. přenesená",K158,0)</f>
        <v>0</v>
      </c>
      <c r="BH158" s="233">
        <f>IF(O158="sníž. přenesená",K158,0)</f>
        <v>0</v>
      </c>
      <c r="BI158" s="233">
        <f>IF(O158="nulová",K158,0)</f>
        <v>0</v>
      </c>
      <c r="BJ158" s="18" t="s">
        <v>82</v>
      </c>
      <c r="BK158" s="233">
        <f>ROUND(P158*H158,2)</f>
        <v>0</v>
      </c>
      <c r="BL158" s="18" t="s">
        <v>174</v>
      </c>
      <c r="BM158" s="232" t="s">
        <v>1253</v>
      </c>
    </row>
    <row r="159" s="13" customFormat="1">
      <c r="A159" s="13"/>
      <c r="B159" s="239"/>
      <c r="C159" s="240"/>
      <c r="D159" s="241" t="s">
        <v>178</v>
      </c>
      <c r="E159" s="242" t="s">
        <v>20</v>
      </c>
      <c r="F159" s="243" t="s">
        <v>1254</v>
      </c>
      <c r="G159" s="240"/>
      <c r="H159" s="244">
        <v>24.449999999999999</v>
      </c>
      <c r="I159" s="245"/>
      <c r="J159" s="245"/>
      <c r="K159" s="240"/>
      <c r="L159" s="240"/>
      <c r="M159" s="246"/>
      <c r="N159" s="247"/>
      <c r="O159" s="248"/>
      <c r="P159" s="248"/>
      <c r="Q159" s="248"/>
      <c r="R159" s="248"/>
      <c r="S159" s="248"/>
      <c r="T159" s="248"/>
      <c r="U159" s="248"/>
      <c r="V159" s="248"/>
      <c r="W159" s="248"/>
      <c r="X159" s="249"/>
      <c r="Y159" s="13"/>
      <c r="Z159" s="13"/>
      <c r="AA159" s="13"/>
      <c r="AB159" s="13"/>
      <c r="AC159" s="13"/>
      <c r="AD159" s="13"/>
      <c r="AE159" s="13"/>
      <c r="AT159" s="250" t="s">
        <v>178</v>
      </c>
      <c r="AU159" s="250" t="s">
        <v>88</v>
      </c>
      <c r="AV159" s="13" t="s">
        <v>88</v>
      </c>
      <c r="AW159" s="13" t="s">
        <v>5</v>
      </c>
      <c r="AX159" s="13" t="s">
        <v>82</v>
      </c>
      <c r="AY159" s="250" t="s">
        <v>167</v>
      </c>
    </row>
    <row r="160" s="2" customFormat="1" ht="16.5" customHeight="1">
      <c r="A160" s="39"/>
      <c r="B160" s="40"/>
      <c r="C160" s="220" t="s">
        <v>405</v>
      </c>
      <c r="D160" s="220" t="s">
        <v>169</v>
      </c>
      <c r="E160" s="221" t="s">
        <v>837</v>
      </c>
      <c r="F160" s="222" t="s">
        <v>838</v>
      </c>
      <c r="G160" s="223" t="s">
        <v>249</v>
      </c>
      <c r="H160" s="224">
        <v>2.4449999999999998</v>
      </c>
      <c r="I160" s="225"/>
      <c r="J160" s="225"/>
      <c r="K160" s="226">
        <f>ROUND(P160*H160,2)</f>
        <v>0</v>
      </c>
      <c r="L160" s="222" t="s">
        <v>20</v>
      </c>
      <c r="M160" s="45"/>
      <c r="N160" s="227" t="s">
        <v>20</v>
      </c>
      <c r="O160" s="228" t="s">
        <v>44</v>
      </c>
      <c r="P160" s="229">
        <f>I160+J160</f>
        <v>0</v>
      </c>
      <c r="Q160" s="229">
        <f>ROUND(I160*H160,2)</f>
        <v>0</v>
      </c>
      <c r="R160" s="229">
        <f>ROUND(J160*H160,2)</f>
        <v>0</v>
      </c>
      <c r="S160" s="85"/>
      <c r="T160" s="230">
        <f>S160*H160</f>
        <v>0</v>
      </c>
      <c r="U160" s="230">
        <v>0</v>
      </c>
      <c r="V160" s="230">
        <f>U160*H160</f>
        <v>0</v>
      </c>
      <c r="W160" s="230">
        <v>0</v>
      </c>
      <c r="X160" s="231">
        <f>W160*H160</f>
        <v>0</v>
      </c>
      <c r="Y160" s="39"/>
      <c r="Z160" s="39"/>
      <c r="AA160" s="39"/>
      <c r="AB160" s="39"/>
      <c r="AC160" s="39"/>
      <c r="AD160" s="39"/>
      <c r="AE160" s="39"/>
      <c r="AR160" s="232" t="s">
        <v>174</v>
      </c>
      <c r="AT160" s="232" t="s">
        <v>169</v>
      </c>
      <c r="AU160" s="232" t="s">
        <v>88</v>
      </c>
      <c r="AY160" s="18" t="s">
        <v>167</v>
      </c>
      <c r="BE160" s="233">
        <f>IF(O160="základní",K160,0)</f>
        <v>0</v>
      </c>
      <c r="BF160" s="233">
        <f>IF(O160="snížená",K160,0)</f>
        <v>0</v>
      </c>
      <c r="BG160" s="233">
        <f>IF(O160="zákl. přenesená",K160,0)</f>
        <v>0</v>
      </c>
      <c r="BH160" s="233">
        <f>IF(O160="sníž. přenesená",K160,0)</f>
        <v>0</v>
      </c>
      <c r="BI160" s="233">
        <f>IF(O160="nulová",K160,0)</f>
        <v>0</v>
      </c>
      <c r="BJ160" s="18" t="s">
        <v>82</v>
      </c>
      <c r="BK160" s="233">
        <f>ROUND(P160*H160,2)</f>
        <v>0</v>
      </c>
      <c r="BL160" s="18" t="s">
        <v>174</v>
      </c>
      <c r="BM160" s="232" t="s">
        <v>1255</v>
      </c>
    </row>
    <row r="161" s="2" customFormat="1" ht="24.15" customHeight="1">
      <c r="A161" s="39"/>
      <c r="B161" s="40"/>
      <c r="C161" s="220" t="s">
        <v>412</v>
      </c>
      <c r="D161" s="220" t="s">
        <v>169</v>
      </c>
      <c r="E161" s="221" t="s">
        <v>840</v>
      </c>
      <c r="F161" s="222" t="s">
        <v>841</v>
      </c>
      <c r="G161" s="223" t="s">
        <v>249</v>
      </c>
      <c r="H161" s="224">
        <v>2.4449999999999998</v>
      </c>
      <c r="I161" s="225"/>
      <c r="J161" s="225"/>
      <c r="K161" s="226">
        <f>ROUND(P161*H161,2)</f>
        <v>0</v>
      </c>
      <c r="L161" s="222" t="s">
        <v>20</v>
      </c>
      <c r="M161" s="45"/>
      <c r="N161" s="227" t="s">
        <v>20</v>
      </c>
      <c r="O161" s="228" t="s">
        <v>44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5"/>
      <c r="T161" s="230">
        <f>S161*H161</f>
        <v>0</v>
      </c>
      <c r="U161" s="230">
        <v>0</v>
      </c>
      <c r="V161" s="230">
        <f>U161*H161</f>
        <v>0</v>
      </c>
      <c r="W161" s="230">
        <v>0</v>
      </c>
      <c r="X161" s="231">
        <f>W161*H161</f>
        <v>0</v>
      </c>
      <c r="Y161" s="39"/>
      <c r="Z161" s="39"/>
      <c r="AA161" s="39"/>
      <c r="AB161" s="39"/>
      <c r="AC161" s="39"/>
      <c r="AD161" s="39"/>
      <c r="AE161" s="39"/>
      <c r="AR161" s="232" t="s">
        <v>174</v>
      </c>
      <c r="AT161" s="232" t="s">
        <v>169</v>
      </c>
      <c r="AU161" s="232" t="s">
        <v>88</v>
      </c>
      <c r="AY161" s="18" t="s">
        <v>167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8" t="s">
        <v>82</v>
      </c>
      <c r="BK161" s="233">
        <f>ROUND(P161*H161,2)</f>
        <v>0</v>
      </c>
      <c r="BL161" s="18" t="s">
        <v>174</v>
      </c>
      <c r="BM161" s="232" t="s">
        <v>1256</v>
      </c>
    </row>
    <row r="162" s="12" customFormat="1" ht="22.8" customHeight="1">
      <c r="A162" s="12"/>
      <c r="B162" s="203"/>
      <c r="C162" s="204"/>
      <c r="D162" s="205" t="s">
        <v>74</v>
      </c>
      <c r="E162" s="218" t="s">
        <v>613</v>
      </c>
      <c r="F162" s="218" t="s">
        <v>614</v>
      </c>
      <c r="G162" s="204"/>
      <c r="H162" s="204"/>
      <c r="I162" s="207"/>
      <c r="J162" s="207"/>
      <c r="K162" s="219">
        <f>BK162</f>
        <v>0</v>
      </c>
      <c r="L162" s="204"/>
      <c r="M162" s="209"/>
      <c r="N162" s="210"/>
      <c r="O162" s="211"/>
      <c r="P162" s="211"/>
      <c r="Q162" s="212">
        <f>Q163</f>
        <v>0</v>
      </c>
      <c r="R162" s="212">
        <f>R163</f>
        <v>0</v>
      </c>
      <c r="S162" s="211"/>
      <c r="T162" s="213">
        <f>T163</f>
        <v>0</v>
      </c>
      <c r="U162" s="211"/>
      <c r="V162" s="213">
        <f>V163</f>
        <v>0</v>
      </c>
      <c r="W162" s="211"/>
      <c r="X162" s="214">
        <f>X163</f>
        <v>0</v>
      </c>
      <c r="Y162" s="12"/>
      <c r="Z162" s="12"/>
      <c r="AA162" s="12"/>
      <c r="AB162" s="12"/>
      <c r="AC162" s="12"/>
      <c r="AD162" s="12"/>
      <c r="AE162" s="12"/>
      <c r="AR162" s="215" t="s">
        <v>82</v>
      </c>
      <c r="AT162" s="216" t="s">
        <v>74</v>
      </c>
      <c r="AU162" s="216" t="s">
        <v>82</v>
      </c>
      <c r="AY162" s="215" t="s">
        <v>167</v>
      </c>
      <c r="BK162" s="217">
        <f>BK163</f>
        <v>0</v>
      </c>
    </row>
    <row r="163" s="2" customFormat="1" ht="24.15" customHeight="1">
      <c r="A163" s="39"/>
      <c r="B163" s="40"/>
      <c r="C163" s="220" t="s">
        <v>418</v>
      </c>
      <c r="D163" s="220" t="s">
        <v>169</v>
      </c>
      <c r="E163" s="221" t="s">
        <v>843</v>
      </c>
      <c r="F163" s="222" t="s">
        <v>844</v>
      </c>
      <c r="G163" s="223" t="s">
        <v>249</v>
      </c>
      <c r="H163" s="224">
        <v>0.35599999999999998</v>
      </c>
      <c r="I163" s="225"/>
      <c r="J163" s="225"/>
      <c r="K163" s="226">
        <f>ROUND(P163*H163,2)</f>
        <v>0</v>
      </c>
      <c r="L163" s="222" t="s">
        <v>20</v>
      </c>
      <c r="M163" s="45"/>
      <c r="N163" s="227" t="s">
        <v>20</v>
      </c>
      <c r="O163" s="228" t="s">
        <v>44</v>
      </c>
      <c r="P163" s="229">
        <f>I163+J163</f>
        <v>0</v>
      </c>
      <c r="Q163" s="229">
        <f>ROUND(I163*H163,2)</f>
        <v>0</v>
      </c>
      <c r="R163" s="229">
        <f>ROUND(J163*H163,2)</f>
        <v>0</v>
      </c>
      <c r="S163" s="85"/>
      <c r="T163" s="230">
        <f>S163*H163</f>
        <v>0</v>
      </c>
      <c r="U163" s="230">
        <v>0</v>
      </c>
      <c r="V163" s="230">
        <f>U163*H163</f>
        <v>0</v>
      </c>
      <c r="W163" s="230">
        <v>0</v>
      </c>
      <c r="X163" s="231">
        <f>W163*H163</f>
        <v>0</v>
      </c>
      <c r="Y163" s="39"/>
      <c r="Z163" s="39"/>
      <c r="AA163" s="39"/>
      <c r="AB163" s="39"/>
      <c r="AC163" s="39"/>
      <c r="AD163" s="39"/>
      <c r="AE163" s="39"/>
      <c r="AR163" s="232" t="s">
        <v>174</v>
      </c>
      <c r="AT163" s="232" t="s">
        <v>169</v>
      </c>
      <c r="AU163" s="232" t="s">
        <v>88</v>
      </c>
      <c r="AY163" s="18" t="s">
        <v>167</v>
      </c>
      <c r="BE163" s="233">
        <f>IF(O163="základní",K163,0)</f>
        <v>0</v>
      </c>
      <c r="BF163" s="233">
        <f>IF(O163="snížená",K163,0)</f>
        <v>0</v>
      </c>
      <c r="BG163" s="233">
        <f>IF(O163="zákl. přenesená",K163,0)</f>
        <v>0</v>
      </c>
      <c r="BH163" s="233">
        <f>IF(O163="sníž. přenesená",K163,0)</f>
        <v>0</v>
      </c>
      <c r="BI163" s="233">
        <f>IF(O163="nulová",K163,0)</f>
        <v>0</v>
      </c>
      <c r="BJ163" s="18" t="s">
        <v>82</v>
      </c>
      <c r="BK163" s="233">
        <f>ROUND(P163*H163,2)</f>
        <v>0</v>
      </c>
      <c r="BL163" s="18" t="s">
        <v>174</v>
      </c>
      <c r="BM163" s="232" t="s">
        <v>1257</v>
      </c>
    </row>
    <row r="164" s="12" customFormat="1" ht="25.92" customHeight="1">
      <c r="A164" s="12"/>
      <c r="B164" s="203"/>
      <c r="C164" s="204"/>
      <c r="D164" s="205" t="s">
        <v>74</v>
      </c>
      <c r="E164" s="206" t="s">
        <v>269</v>
      </c>
      <c r="F164" s="206" t="s">
        <v>1258</v>
      </c>
      <c r="G164" s="204"/>
      <c r="H164" s="204"/>
      <c r="I164" s="207"/>
      <c r="J164" s="207"/>
      <c r="K164" s="208">
        <f>BK164</f>
        <v>0</v>
      </c>
      <c r="L164" s="204"/>
      <c r="M164" s="209"/>
      <c r="N164" s="210"/>
      <c r="O164" s="211"/>
      <c r="P164" s="211"/>
      <c r="Q164" s="212">
        <f>Q165</f>
        <v>0</v>
      </c>
      <c r="R164" s="212">
        <f>R165</f>
        <v>0</v>
      </c>
      <c r="S164" s="211"/>
      <c r="T164" s="213">
        <f>T165</f>
        <v>0</v>
      </c>
      <c r="U164" s="211"/>
      <c r="V164" s="213">
        <f>V165</f>
        <v>0.046550000000000001</v>
      </c>
      <c r="W164" s="211"/>
      <c r="X164" s="214">
        <f>X165</f>
        <v>0</v>
      </c>
      <c r="Y164" s="12"/>
      <c r="Z164" s="12"/>
      <c r="AA164" s="12"/>
      <c r="AB164" s="12"/>
      <c r="AC164" s="12"/>
      <c r="AD164" s="12"/>
      <c r="AE164" s="12"/>
      <c r="AR164" s="215" t="s">
        <v>107</v>
      </c>
      <c r="AT164" s="216" t="s">
        <v>74</v>
      </c>
      <c r="AU164" s="216" t="s">
        <v>75</v>
      </c>
      <c r="AY164" s="215" t="s">
        <v>167</v>
      </c>
      <c r="BK164" s="217">
        <f>BK165</f>
        <v>0</v>
      </c>
    </row>
    <row r="165" s="12" customFormat="1" ht="22.8" customHeight="1">
      <c r="A165" s="12"/>
      <c r="B165" s="203"/>
      <c r="C165" s="204"/>
      <c r="D165" s="205" t="s">
        <v>74</v>
      </c>
      <c r="E165" s="218" t="s">
        <v>1259</v>
      </c>
      <c r="F165" s="218" t="s">
        <v>1260</v>
      </c>
      <c r="G165" s="204"/>
      <c r="H165" s="204"/>
      <c r="I165" s="207"/>
      <c r="J165" s="207"/>
      <c r="K165" s="219">
        <f>BK165</f>
        <v>0</v>
      </c>
      <c r="L165" s="204"/>
      <c r="M165" s="209"/>
      <c r="N165" s="210"/>
      <c r="O165" s="211"/>
      <c r="P165" s="211"/>
      <c r="Q165" s="212">
        <f>SUM(Q166:Q187)</f>
        <v>0</v>
      </c>
      <c r="R165" s="212">
        <f>SUM(R166:R187)</f>
        <v>0</v>
      </c>
      <c r="S165" s="211"/>
      <c r="T165" s="213">
        <f>SUM(T166:T187)</f>
        <v>0</v>
      </c>
      <c r="U165" s="211"/>
      <c r="V165" s="213">
        <f>SUM(V166:V187)</f>
        <v>0.046550000000000001</v>
      </c>
      <c r="W165" s="211"/>
      <c r="X165" s="214">
        <f>SUM(X166:X187)</f>
        <v>0</v>
      </c>
      <c r="Y165" s="12"/>
      <c r="Z165" s="12"/>
      <c r="AA165" s="12"/>
      <c r="AB165" s="12"/>
      <c r="AC165" s="12"/>
      <c r="AD165" s="12"/>
      <c r="AE165" s="12"/>
      <c r="AR165" s="215" t="s">
        <v>107</v>
      </c>
      <c r="AT165" s="216" t="s">
        <v>74</v>
      </c>
      <c r="AU165" s="216" t="s">
        <v>82</v>
      </c>
      <c r="AY165" s="215" t="s">
        <v>167</v>
      </c>
      <c r="BK165" s="217">
        <f>SUM(BK166:BK187)</f>
        <v>0</v>
      </c>
    </row>
    <row r="166" s="2" customFormat="1" ht="16.5" customHeight="1">
      <c r="A166" s="39"/>
      <c r="B166" s="40"/>
      <c r="C166" s="220" t="s">
        <v>425</v>
      </c>
      <c r="D166" s="220" t="s">
        <v>169</v>
      </c>
      <c r="E166" s="221" t="s">
        <v>1261</v>
      </c>
      <c r="F166" s="222" t="s">
        <v>1262</v>
      </c>
      <c r="G166" s="223" t="s">
        <v>365</v>
      </c>
      <c r="H166" s="224">
        <v>3</v>
      </c>
      <c r="I166" s="225"/>
      <c r="J166" s="225"/>
      <c r="K166" s="226">
        <f>ROUND(P166*H166,2)</f>
        <v>0</v>
      </c>
      <c r="L166" s="222" t="s">
        <v>20</v>
      </c>
      <c r="M166" s="45"/>
      <c r="N166" s="227" t="s">
        <v>20</v>
      </c>
      <c r="O166" s="228" t="s">
        <v>44</v>
      </c>
      <c r="P166" s="229">
        <f>I166+J166</f>
        <v>0</v>
      </c>
      <c r="Q166" s="229">
        <f>ROUND(I166*H166,2)</f>
        <v>0</v>
      </c>
      <c r="R166" s="229">
        <f>ROUND(J166*H166,2)</f>
        <v>0</v>
      </c>
      <c r="S166" s="85"/>
      <c r="T166" s="230">
        <f>S166*H166</f>
        <v>0</v>
      </c>
      <c r="U166" s="230">
        <v>0</v>
      </c>
      <c r="V166" s="230">
        <f>U166*H166</f>
        <v>0</v>
      </c>
      <c r="W166" s="230">
        <v>0</v>
      </c>
      <c r="X166" s="231">
        <f>W166*H166</f>
        <v>0</v>
      </c>
      <c r="Y166" s="39"/>
      <c r="Z166" s="39"/>
      <c r="AA166" s="39"/>
      <c r="AB166" s="39"/>
      <c r="AC166" s="39"/>
      <c r="AD166" s="39"/>
      <c r="AE166" s="39"/>
      <c r="AR166" s="232" t="s">
        <v>571</v>
      </c>
      <c r="AT166" s="232" t="s">
        <v>169</v>
      </c>
      <c r="AU166" s="232" t="s">
        <v>88</v>
      </c>
      <c r="AY166" s="18" t="s">
        <v>167</v>
      </c>
      <c r="BE166" s="233">
        <f>IF(O166="základní",K166,0)</f>
        <v>0</v>
      </c>
      <c r="BF166" s="233">
        <f>IF(O166="snížená",K166,0)</f>
        <v>0</v>
      </c>
      <c r="BG166" s="233">
        <f>IF(O166="zákl. přenesená",K166,0)</f>
        <v>0</v>
      </c>
      <c r="BH166" s="233">
        <f>IF(O166="sníž. přenesená",K166,0)</f>
        <v>0</v>
      </c>
      <c r="BI166" s="233">
        <f>IF(O166="nulová",K166,0)</f>
        <v>0</v>
      </c>
      <c r="BJ166" s="18" t="s">
        <v>82</v>
      </c>
      <c r="BK166" s="233">
        <f>ROUND(P166*H166,2)</f>
        <v>0</v>
      </c>
      <c r="BL166" s="18" t="s">
        <v>571</v>
      </c>
      <c r="BM166" s="232" t="s">
        <v>1263</v>
      </c>
    </row>
    <row r="167" s="2" customFormat="1" ht="16.5" customHeight="1">
      <c r="A167" s="39"/>
      <c r="B167" s="40"/>
      <c r="C167" s="272" t="s">
        <v>431</v>
      </c>
      <c r="D167" s="272" t="s">
        <v>269</v>
      </c>
      <c r="E167" s="273" t="s">
        <v>1264</v>
      </c>
      <c r="F167" s="274" t="s">
        <v>1265</v>
      </c>
      <c r="G167" s="275" t="s">
        <v>365</v>
      </c>
      <c r="H167" s="276">
        <v>2</v>
      </c>
      <c r="I167" s="277"/>
      <c r="J167" s="278"/>
      <c r="K167" s="279">
        <f>ROUND(P167*H167,2)</f>
        <v>0</v>
      </c>
      <c r="L167" s="274" t="s">
        <v>20</v>
      </c>
      <c r="M167" s="280"/>
      <c r="N167" s="281" t="s">
        <v>20</v>
      </c>
      <c r="O167" s="228" t="s">
        <v>44</v>
      </c>
      <c r="P167" s="229">
        <f>I167+J167</f>
        <v>0</v>
      </c>
      <c r="Q167" s="229">
        <f>ROUND(I167*H167,2)</f>
        <v>0</v>
      </c>
      <c r="R167" s="229">
        <f>ROUND(J167*H167,2)</f>
        <v>0</v>
      </c>
      <c r="S167" s="85"/>
      <c r="T167" s="230">
        <f>S167*H167</f>
        <v>0</v>
      </c>
      <c r="U167" s="230">
        <v>0.00081999999999999998</v>
      </c>
      <c r="V167" s="230">
        <f>U167*H167</f>
        <v>0.00164</v>
      </c>
      <c r="W167" s="230">
        <v>0</v>
      </c>
      <c r="X167" s="231">
        <f>W167*H167</f>
        <v>0</v>
      </c>
      <c r="Y167" s="39"/>
      <c r="Z167" s="39"/>
      <c r="AA167" s="39"/>
      <c r="AB167" s="39"/>
      <c r="AC167" s="39"/>
      <c r="AD167" s="39"/>
      <c r="AE167" s="39"/>
      <c r="AR167" s="232" t="s">
        <v>220</v>
      </c>
      <c r="AT167" s="232" t="s">
        <v>269</v>
      </c>
      <c r="AU167" s="232" t="s">
        <v>88</v>
      </c>
      <c r="AY167" s="18" t="s">
        <v>167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8" t="s">
        <v>82</v>
      </c>
      <c r="BK167" s="233">
        <f>ROUND(P167*H167,2)</f>
        <v>0</v>
      </c>
      <c r="BL167" s="18" t="s">
        <v>174</v>
      </c>
      <c r="BM167" s="232" t="s">
        <v>1266</v>
      </c>
    </row>
    <row r="168" s="2" customFormat="1" ht="21.75" customHeight="1">
      <c r="A168" s="39"/>
      <c r="B168" s="40"/>
      <c r="C168" s="272" t="s">
        <v>439</v>
      </c>
      <c r="D168" s="272" t="s">
        <v>269</v>
      </c>
      <c r="E168" s="273" t="s">
        <v>1267</v>
      </c>
      <c r="F168" s="274" t="s">
        <v>1268</v>
      </c>
      <c r="G168" s="275" t="s">
        <v>365</v>
      </c>
      <c r="H168" s="276">
        <v>1</v>
      </c>
      <c r="I168" s="277"/>
      <c r="J168" s="278"/>
      <c r="K168" s="279">
        <f>ROUND(P168*H168,2)</f>
        <v>0</v>
      </c>
      <c r="L168" s="274" t="s">
        <v>20</v>
      </c>
      <c r="M168" s="280"/>
      <c r="N168" s="281" t="s">
        <v>20</v>
      </c>
      <c r="O168" s="228" t="s">
        <v>44</v>
      </c>
      <c r="P168" s="229">
        <f>I168+J168</f>
        <v>0</v>
      </c>
      <c r="Q168" s="229">
        <f>ROUND(I168*H168,2)</f>
        <v>0</v>
      </c>
      <c r="R168" s="229">
        <f>ROUND(J168*H168,2)</f>
        <v>0</v>
      </c>
      <c r="S168" s="85"/>
      <c r="T168" s="230">
        <f>S168*H168</f>
        <v>0</v>
      </c>
      <c r="U168" s="230">
        <v>0.00365</v>
      </c>
      <c r="V168" s="230">
        <f>U168*H168</f>
        <v>0.00365</v>
      </c>
      <c r="W168" s="230">
        <v>0</v>
      </c>
      <c r="X168" s="231">
        <f>W168*H168</f>
        <v>0</v>
      </c>
      <c r="Y168" s="39"/>
      <c r="Z168" s="39"/>
      <c r="AA168" s="39"/>
      <c r="AB168" s="39"/>
      <c r="AC168" s="39"/>
      <c r="AD168" s="39"/>
      <c r="AE168" s="39"/>
      <c r="AR168" s="232" t="s">
        <v>220</v>
      </c>
      <c r="AT168" s="232" t="s">
        <v>269</v>
      </c>
      <c r="AU168" s="232" t="s">
        <v>88</v>
      </c>
      <c r="AY168" s="18" t="s">
        <v>167</v>
      </c>
      <c r="BE168" s="233">
        <f>IF(O168="základní",K168,0)</f>
        <v>0</v>
      </c>
      <c r="BF168" s="233">
        <f>IF(O168="snížená",K168,0)</f>
        <v>0</v>
      </c>
      <c r="BG168" s="233">
        <f>IF(O168="zákl. přenesená",K168,0)</f>
        <v>0</v>
      </c>
      <c r="BH168" s="233">
        <f>IF(O168="sníž. přenesená",K168,0)</f>
        <v>0</v>
      </c>
      <c r="BI168" s="233">
        <f>IF(O168="nulová",K168,0)</f>
        <v>0</v>
      </c>
      <c r="BJ168" s="18" t="s">
        <v>82</v>
      </c>
      <c r="BK168" s="233">
        <f>ROUND(P168*H168,2)</f>
        <v>0</v>
      </c>
      <c r="BL168" s="18" t="s">
        <v>174</v>
      </c>
      <c r="BM168" s="232" t="s">
        <v>1269</v>
      </c>
    </row>
    <row r="169" s="2" customFormat="1" ht="24.15" customHeight="1">
      <c r="A169" s="39"/>
      <c r="B169" s="40"/>
      <c r="C169" s="220" t="s">
        <v>447</v>
      </c>
      <c r="D169" s="220" t="s">
        <v>169</v>
      </c>
      <c r="E169" s="221" t="s">
        <v>1270</v>
      </c>
      <c r="F169" s="222" t="s">
        <v>1271</v>
      </c>
      <c r="G169" s="223" t="s">
        <v>172</v>
      </c>
      <c r="H169" s="224">
        <v>4</v>
      </c>
      <c r="I169" s="225"/>
      <c r="J169" s="225"/>
      <c r="K169" s="226">
        <f>ROUND(P169*H169,2)</f>
        <v>0</v>
      </c>
      <c r="L169" s="222" t="s">
        <v>20</v>
      </c>
      <c r="M169" s="45"/>
      <c r="N169" s="227" t="s">
        <v>20</v>
      </c>
      <c r="O169" s="228" t="s">
        <v>44</v>
      </c>
      <c r="P169" s="229">
        <f>I169+J169</f>
        <v>0</v>
      </c>
      <c r="Q169" s="229">
        <f>ROUND(I169*H169,2)</f>
        <v>0</v>
      </c>
      <c r="R169" s="229">
        <f>ROUND(J169*H169,2)</f>
        <v>0</v>
      </c>
      <c r="S169" s="85"/>
      <c r="T169" s="230">
        <f>S169*H169</f>
        <v>0</v>
      </c>
      <c r="U169" s="230">
        <v>0</v>
      </c>
      <c r="V169" s="230">
        <f>U169*H169</f>
        <v>0</v>
      </c>
      <c r="W169" s="230">
        <v>0</v>
      </c>
      <c r="X169" s="231">
        <f>W169*H169</f>
        <v>0</v>
      </c>
      <c r="Y169" s="39"/>
      <c r="Z169" s="39"/>
      <c r="AA169" s="39"/>
      <c r="AB169" s="39"/>
      <c r="AC169" s="39"/>
      <c r="AD169" s="39"/>
      <c r="AE169" s="39"/>
      <c r="AR169" s="232" t="s">
        <v>571</v>
      </c>
      <c r="AT169" s="232" t="s">
        <v>169</v>
      </c>
      <c r="AU169" s="232" t="s">
        <v>88</v>
      </c>
      <c r="AY169" s="18" t="s">
        <v>167</v>
      </c>
      <c r="BE169" s="233">
        <f>IF(O169="základní",K169,0)</f>
        <v>0</v>
      </c>
      <c r="BF169" s="233">
        <f>IF(O169="snížená",K169,0)</f>
        <v>0</v>
      </c>
      <c r="BG169" s="233">
        <f>IF(O169="zákl. přenesená",K169,0)</f>
        <v>0</v>
      </c>
      <c r="BH169" s="233">
        <f>IF(O169="sníž. přenesená",K169,0)</f>
        <v>0</v>
      </c>
      <c r="BI169" s="233">
        <f>IF(O169="nulová",K169,0)</f>
        <v>0</v>
      </c>
      <c r="BJ169" s="18" t="s">
        <v>82</v>
      </c>
      <c r="BK169" s="233">
        <f>ROUND(P169*H169,2)</f>
        <v>0</v>
      </c>
      <c r="BL169" s="18" t="s">
        <v>571</v>
      </c>
      <c r="BM169" s="232" t="s">
        <v>1272</v>
      </c>
    </row>
    <row r="170" s="2" customFormat="1" ht="24.15" customHeight="1">
      <c r="A170" s="39"/>
      <c r="B170" s="40"/>
      <c r="C170" s="272" t="s">
        <v>453</v>
      </c>
      <c r="D170" s="272" t="s">
        <v>269</v>
      </c>
      <c r="E170" s="273" t="s">
        <v>1273</v>
      </c>
      <c r="F170" s="274" t="s">
        <v>1274</v>
      </c>
      <c r="G170" s="275" t="s">
        <v>172</v>
      </c>
      <c r="H170" s="276">
        <v>4</v>
      </c>
      <c r="I170" s="277"/>
      <c r="J170" s="278"/>
      <c r="K170" s="279">
        <f>ROUND(P170*H170,2)</f>
        <v>0</v>
      </c>
      <c r="L170" s="274" t="s">
        <v>20</v>
      </c>
      <c r="M170" s="280"/>
      <c r="N170" s="281" t="s">
        <v>20</v>
      </c>
      <c r="O170" s="228" t="s">
        <v>44</v>
      </c>
      <c r="P170" s="229">
        <f>I170+J170</f>
        <v>0</v>
      </c>
      <c r="Q170" s="229">
        <f>ROUND(I170*H170,2)</f>
        <v>0</v>
      </c>
      <c r="R170" s="229">
        <f>ROUND(J170*H170,2)</f>
        <v>0</v>
      </c>
      <c r="S170" s="85"/>
      <c r="T170" s="230">
        <f>S170*H170</f>
        <v>0</v>
      </c>
      <c r="U170" s="230">
        <v>0.00027999999999999998</v>
      </c>
      <c r="V170" s="230">
        <f>U170*H170</f>
        <v>0.0011199999999999999</v>
      </c>
      <c r="W170" s="230">
        <v>0</v>
      </c>
      <c r="X170" s="231">
        <f>W170*H170</f>
        <v>0</v>
      </c>
      <c r="Y170" s="39"/>
      <c r="Z170" s="39"/>
      <c r="AA170" s="39"/>
      <c r="AB170" s="39"/>
      <c r="AC170" s="39"/>
      <c r="AD170" s="39"/>
      <c r="AE170" s="39"/>
      <c r="AR170" s="232" t="s">
        <v>1275</v>
      </c>
      <c r="AT170" s="232" t="s">
        <v>269</v>
      </c>
      <c r="AU170" s="232" t="s">
        <v>88</v>
      </c>
      <c r="AY170" s="18" t="s">
        <v>167</v>
      </c>
      <c r="BE170" s="233">
        <f>IF(O170="základní",K170,0)</f>
        <v>0</v>
      </c>
      <c r="BF170" s="233">
        <f>IF(O170="snížená",K170,0)</f>
        <v>0</v>
      </c>
      <c r="BG170" s="233">
        <f>IF(O170="zákl. přenesená",K170,0)</f>
        <v>0</v>
      </c>
      <c r="BH170" s="233">
        <f>IF(O170="sníž. přenesená",K170,0)</f>
        <v>0</v>
      </c>
      <c r="BI170" s="233">
        <f>IF(O170="nulová",K170,0)</f>
        <v>0</v>
      </c>
      <c r="BJ170" s="18" t="s">
        <v>82</v>
      </c>
      <c r="BK170" s="233">
        <f>ROUND(P170*H170,2)</f>
        <v>0</v>
      </c>
      <c r="BL170" s="18" t="s">
        <v>1275</v>
      </c>
      <c r="BM170" s="232" t="s">
        <v>1276</v>
      </c>
    </row>
    <row r="171" s="2" customFormat="1" ht="24.15" customHeight="1">
      <c r="A171" s="39"/>
      <c r="B171" s="40"/>
      <c r="C171" s="220" t="s">
        <v>458</v>
      </c>
      <c r="D171" s="220" t="s">
        <v>169</v>
      </c>
      <c r="E171" s="221" t="s">
        <v>1277</v>
      </c>
      <c r="F171" s="222" t="s">
        <v>1278</v>
      </c>
      <c r="G171" s="223" t="s">
        <v>172</v>
      </c>
      <c r="H171" s="224">
        <v>119.5</v>
      </c>
      <c r="I171" s="225"/>
      <c r="J171" s="225"/>
      <c r="K171" s="226">
        <f>ROUND(P171*H171,2)</f>
        <v>0</v>
      </c>
      <c r="L171" s="222" t="s">
        <v>20</v>
      </c>
      <c r="M171" s="45"/>
      <c r="N171" s="227" t="s">
        <v>20</v>
      </c>
      <c r="O171" s="228" t="s">
        <v>44</v>
      </c>
      <c r="P171" s="229">
        <f>I171+J171</f>
        <v>0</v>
      </c>
      <c r="Q171" s="229">
        <f>ROUND(I171*H171,2)</f>
        <v>0</v>
      </c>
      <c r="R171" s="229">
        <f>ROUND(J171*H171,2)</f>
        <v>0</v>
      </c>
      <c r="S171" s="85"/>
      <c r="T171" s="230">
        <f>S171*H171</f>
        <v>0</v>
      </c>
      <c r="U171" s="230">
        <v>0</v>
      </c>
      <c r="V171" s="230">
        <f>U171*H171</f>
        <v>0</v>
      </c>
      <c r="W171" s="230">
        <v>0</v>
      </c>
      <c r="X171" s="231">
        <f>W171*H171</f>
        <v>0</v>
      </c>
      <c r="Y171" s="39"/>
      <c r="Z171" s="39"/>
      <c r="AA171" s="39"/>
      <c r="AB171" s="39"/>
      <c r="AC171" s="39"/>
      <c r="AD171" s="39"/>
      <c r="AE171" s="39"/>
      <c r="AR171" s="232" t="s">
        <v>571</v>
      </c>
      <c r="AT171" s="232" t="s">
        <v>169</v>
      </c>
      <c r="AU171" s="232" t="s">
        <v>88</v>
      </c>
      <c r="AY171" s="18" t="s">
        <v>167</v>
      </c>
      <c r="BE171" s="233">
        <f>IF(O171="základní",K171,0)</f>
        <v>0</v>
      </c>
      <c r="BF171" s="233">
        <f>IF(O171="snížená",K171,0)</f>
        <v>0</v>
      </c>
      <c r="BG171" s="233">
        <f>IF(O171="zákl. přenesená",K171,0)</f>
        <v>0</v>
      </c>
      <c r="BH171" s="233">
        <f>IF(O171="sníž. přenesená",K171,0)</f>
        <v>0</v>
      </c>
      <c r="BI171" s="233">
        <f>IF(O171="nulová",K171,0)</f>
        <v>0</v>
      </c>
      <c r="BJ171" s="18" t="s">
        <v>82</v>
      </c>
      <c r="BK171" s="233">
        <f>ROUND(P171*H171,2)</f>
        <v>0</v>
      </c>
      <c r="BL171" s="18" t="s">
        <v>571</v>
      </c>
      <c r="BM171" s="232" t="s">
        <v>1279</v>
      </c>
    </row>
    <row r="172" s="2" customFormat="1" ht="24.15" customHeight="1">
      <c r="A172" s="39"/>
      <c r="B172" s="40"/>
      <c r="C172" s="272" t="s">
        <v>463</v>
      </c>
      <c r="D172" s="272" t="s">
        <v>269</v>
      </c>
      <c r="E172" s="273" t="s">
        <v>1280</v>
      </c>
      <c r="F172" s="274" t="s">
        <v>1281</v>
      </c>
      <c r="G172" s="275" t="s">
        <v>172</v>
      </c>
      <c r="H172" s="276">
        <v>119.5</v>
      </c>
      <c r="I172" s="277"/>
      <c r="J172" s="278"/>
      <c r="K172" s="279">
        <f>ROUND(P172*H172,2)</f>
        <v>0</v>
      </c>
      <c r="L172" s="274" t="s">
        <v>20</v>
      </c>
      <c r="M172" s="280"/>
      <c r="N172" s="281" t="s">
        <v>20</v>
      </c>
      <c r="O172" s="228" t="s">
        <v>44</v>
      </c>
      <c r="P172" s="229">
        <f>I172+J172</f>
        <v>0</v>
      </c>
      <c r="Q172" s="229">
        <f>ROUND(I172*H172,2)</f>
        <v>0</v>
      </c>
      <c r="R172" s="229">
        <f>ROUND(J172*H172,2)</f>
        <v>0</v>
      </c>
      <c r="S172" s="85"/>
      <c r="T172" s="230">
        <f>S172*H172</f>
        <v>0</v>
      </c>
      <c r="U172" s="230">
        <v>0</v>
      </c>
      <c r="V172" s="230">
        <f>U172*H172</f>
        <v>0</v>
      </c>
      <c r="W172" s="230">
        <v>0</v>
      </c>
      <c r="X172" s="231">
        <f>W172*H172</f>
        <v>0</v>
      </c>
      <c r="Y172" s="39"/>
      <c r="Z172" s="39"/>
      <c r="AA172" s="39"/>
      <c r="AB172" s="39"/>
      <c r="AC172" s="39"/>
      <c r="AD172" s="39"/>
      <c r="AE172" s="39"/>
      <c r="AR172" s="232" t="s">
        <v>220</v>
      </c>
      <c r="AT172" s="232" t="s">
        <v>269</v>
      </c>
      <c r="AU172" s="232" t="s">
        <v>88</v>
      </c>
      <c r="AY172" s="18" t="s">
        <v>167</v>
      </c>
      <c r="BE172" s="233">
        <f>IF(O172="základní",K172,0)</f>
        <v>0</v>
      </c>
      <c r="BF172" s="233">
        <f>IF(O172="snížená",K172,0)</f>
        <v>0</v>
      </c>
      <c r="BG172" s="233">
        <f>IF(O172="zákl. přenesená",K172,0)</f>
        <v>0</v>
      </c>
      <c r="BH172" s="233">
        <f>IF(O172="sníž. přenesená",K172,0)</f>
        <v>0</v>
      </c>
      <c r="BI172" s="233">
        <f>IF(O172="nulová",K172,0)</f>
        <v>0</v>
      </c>
      <c r="BJ172" s="18" t="s">
        <v>82</v>
      </c>
      <c r="BK172" s="233">
        <f>ROUND(P172*H172,2)</f>
        <v>0</v>
      </c>
      <c r="BL172" s="18" t="s">
        <v>174</v>
      </c>
      <c r="BM172" s="232" t="s">
        <v>1282</v>
      </c>
    </row>
    <row r="173" s="2" customFormat="1" ht="16.5" customHeight="1">
      <c r="A173" s="39"/>
      <c r="B173" s="40"/>
      <c r="C173" s="220" t="s">
        <v>467</v>
      </c>
      <c r="D173" s="220" t="s">
        <v>169</v>
      </c>
      <c r="E173" s="221" t="s">
        <v>1283</v>
      </c>
      <c r="F173" s="222" t="s">
        <v>1284</v>
      </c>
      <c r="G173" s="223" t="s">
        <v>172</v>
      </c>
      <c r="H173" s="224">
        <v>7</v>
      </c>
      <c r="I173" s="225"/>
      <c r="J173" s="225"/>
      <c r="K173" s="226">
        <f>ROUND(P173*H173,2)</f>
        <v>0</v>
      </c>
      <c r="L173" s="222" t="s">
        <v>20</v>
      </c>
      <c r="M173" s="45"/>
      <c r="N173" s="227" t="s">
        <v>20</v>
      </c>
      <c r="O173" s="228" t="s">
        <v>44</v>
      </c>
      <c r="P173" s="229">
        <f>I173+J173</f>
        <v>0</v>
      </c>
      <c r="Q173" s="229">
        <f>ROUND(I173*H173,2)</f>
        <v>0</v>
      </c>
      <c r="R173" s="229">
        <f>ROUND(J173*H173,2)</f>
        <v>0</v>
      </c>
      <c r="S173" s="85"/>
      <c r="T173" s="230">
        <f>S173*H173</f>
        <v>0</v>
      </c>
      <c r="U173" s="230">
        <v>0</v>
      </c>
      <c r="V173" s="230">
        <f>U173*H173</f>
        <v>0</v>
      </c>
      <c r="W173" s="230">
        <v>0</v>
      </c>
      <c r="X173" s="231">
        <f>W173*H173</f>
        <v>0</v>
      </c>
      <c r="Y173" s="39"/>
      <c r="Z173" s="39"/>
      <c r="AA173" s="39"/>
      <c r="AB173" s="39"/>
      <c r="AC173" s="39"/>
      <c r="AD173" s="39"/>
      <c r="AE173" s="39"/>
      <c r="AR173" s="232" t="s">
        <v>571</v>
      </c>
      <c r="AT173" s="232" t="s">
        <v>169</v>
      </c>
      <c r="AU173" s="232" t="s">
        <v>88</v>
      </c>
      <c r="AY173" s="18" t="s">
        <v>167</v>
      </c>
      <c r="BE173" s="233">
        <f>IF(O173="základní",K173,0)</f>
        <v>0</v>
      </c>
      <c r="BF173" s="233">
        <f>IF(O173="snížená",K173,0)</f>
        <v>0</v>
      </c>
      <c r="BG173" s="233">
        <f>IF(O173="zákl. přenesená",K173,0)</f>
        <v>0</v>
      </c>
      <c r="BH173" s="233">
        <f>IF(O173="sníž. přenesená",K173,0)</f>
        <v>0</v>
      </c>
      <c r="BI173" s="233">
        <f>IF(O173="nulová",K173,0)</f>
        <v>0</v>
      </c>
      <c r="BJ173" s="18" t="s">
        <v>82</v>
      </c>
      <c r="BK173" s="233">
        <f>ROUND(P173*H173,2)</f>
        <v>0</v>
      </c>
      <c r="BL173" s="18" t="s">
        <v>571</v>
      </c>
      <c r="BM173" s="232" t="s">
        <v>1285</v>
      </c>
    </row>
    <row r="174" s="2" customFormat="1" ht="24.15" customHeight="1">
      <c r="A174" s="39"/>
      <c r="B174" s="40"/>
      <c r="C174" s="272" t="s">
        <v>472</v>
      </c>
      <c r="D174" s="272" t="s">
        <v>269</v>
      </c>
      <c r="E174" s="273" t="s">
        <v>1286</v>
      </c>
      <c r="F174" s="274" t="s">
        <v>1287</v>
      </c>
      <c r="G174" s="275" t="s">
        <v>172</v>
      </c>
      <c r="H174" s="276">
        <v>7.1050000000000004</v>
      </c>
      <c r="I174" s="277"/>
      <c r="J174" s="278"/>
      <c r="K174" s="279">
        <f>ROUND(P174*H174,2)</f>
        <v>0</v>
      </c>
      <c r="L174" s="274" t="s">
        <v>20</v>
      </c>
      <c r="M174" s="280"/>
      <c r="N174" s="281" t="s">
        <v>20</v>
      </c>
      <c r="O174" s="228" t="s">
        <v>44</v>
      </c>
      <c r="P174" s="229">
        <f>I174+J174</f>
        <v>0</v>
      </c>
      <c r="Q174" s="229">
        <f>ROUND(I174*H174,2)</f>
        <v>0</v>
      </c>
      <c r="R174" s="229">
        <f>ROUND(J174*H174,2)</f>
        <v>0</v>
      </c>
      <c r="S174" s="85"/>
      <c r="T174" s="230">
        <f>S174*H174</f>
        <v>0</v>
      </c>
      <c r="U174" s="230">
        <v>0</v>
      </c>
      <c r="V174" s="230">
        <f>U174*H174</f>
        <v>0</v>
      </c>
      <c r="W174" s="230">
        <v>0</v>
      </c>
      <c r="X174" s="231">
        <f>W174*H174</f>
        <v>0</v>
      </c>
      <c r="Y174" s="39"/>
      <c r="Z174" s="39"/>
      <c r="AA174" s="39"/>
      <c r="AB174" s="39"/>
      <c r="AC174" s="39"/>
      <c r="AD174" s="39"/>
      <c r="AE174" s="39"/>
      <c r="AR174" s="232" t="s">
        <v>220</v>
      </c>
      <c r="AT174" s="232" t="s">
        <v>269</v>
      </c>
      <c r="AU174" s="232" t="s">
        <v>88</v>
      </c>
      <c r="AY174" s="18" t="s">
        <v>167</v>
      </c>
      <c r="BE174" s="233">
        <f>IF(O174="základní",K174,0)</f>
        <v>0</v>
      </c>
      <c r="BF174" s="233">
        <f>IF(O174="snížená",K174,0)</f>
        <v>0</v>
      </c>
      <c r="BG174" s="233">
        <f>IF(O174="zákl. přenesená",K174,0)</f>
        <v>0</v>
      </c>
      <c r="BH174" s="233">
        <f>IF(O174="sníž. přenesená",K174,0)</f>
        <v>0</v>
      </c>
      <c r="BI174" s="233">
        <f>IF(O174="nulová",K174,0)</f>
        <v>0</v>
      </c>
      <c r="BJ174" s="18" t="s">
        <v>82</v>
      </c>
      <c r="BK174" s="233">
        <f>ROUND(P174*H174,2)</f>
        <v>0</v>
      </c>
      <c r="BL174" s="18" t="s">
        <v>174</v>
      </c>
      <c r="BM174" s="232" t="s">
        <v>1288</v>
      </c>
    </row>
    <row r="175" s="13" customFormat="1">
      <c r="A175" s="13"/>
      <c r="B175" s="239"/>
      <c r="C175" s="240"/>
      <c r="D175" s="241" t="s">
        <v>178</v>
      </c>
      <c r="E175" s="242" t="s">
        <v>20</v>
      </c>
      <c r="F175" s="243" t="s">
        <v>1289</v>
      </c>
      <c r="G175" s="240"/>
      <c r="H175" s="244">
        <v>7.1050000000000004</v>
      </c>
      <c r="I175" s="245"/>
      <c r="J175" s="245"/>
      <c r="K175" s="240"/>
      <c r="L175" s="240"/>
      <c r="M175" s="246"/>
      <c r="N175" s="247"/>
      <c r="O175" s="248"/>
      <c r="P175" s="248"/>
      <c r="Q175" s="248"/>
      <c r="R175" s="248"/>
      <c r="S175" s="248"/>
      <c r="T175" s="248"/>
      <c r="U175" s="248"/>
      <c r="V175" s="248"/>
      <c r="W175" s="248"/>
      <c r="X175" s="249"/>
      <c r="Y175" s="13"/>
      <c r="Z175" s="13"/>
      <c r="AA175" s="13"/>
      <c r="AB175" s="13"/>
      <c r="AC175" s="13"/>
      <c r="AD175" s="13"/>
      <c r="AE175" s="13"/>
      <c r="AT175" s="250" t="s">
        <v>178</v>
      </c>
      <c r="AU175" s="250" t="s">
        <v>88</v>
      </c>
      <c r="AV175" s="13" t="s">
        <v>88</v>
      </c>
      <c r="AW175" s="13" t="s">
        <v>5</v>
      </c>
      <c r="AX175" s="13" t="s">
        <v>82</v>
      </c>
      <c r="AY175" s="250" t="s">
        <v>167</v>
      </c>
    </row>
    <row r="176" s="2" customFormat="1" ht="21.75" customHeight="1">
      <c r="A176" s="39"/>
      <c r="B176" s="40"/>
      <c r="C176" s="220" t="s">
        <v>476</v>
      </c>
      <c r="D176" s="220" t="s">
        <v>169</v>
      </c>
      <c r="E176" s="221" t="s">
        <v>1290</v>
      </c>
      <c r="F176" s="222" t="s">
        <v>1291</v>
      </c>
      <c r="G176" s="223" t="s">
        <v>365</v>
      </c>
      <c r="H176" s="224">
        <v>3</v>
      </c>
      <c r="I176" s="225"/>
      <c r="J176" s="225"/>
      <c r="K176" s="226">
        <f>ROUND(P176*H176,2)</f>
        <v>0</v>
      </c>
      <c r="L176" s="222" t="s">
        <v>20</v>
      </c>
      <c r="M176" s="45"/>
      <c r="N176" s="227" t="s">
        <v>20</v>
      </c>
      <c r="O176" s="228" t="s">
        <v>44</v>
      </c>
      <c r="P176" s="229">
        <f>I176+J176</f>
        <v>0</v>
      </c>
      <c r="Q176" s="229">
        <f>ROUND(I176*H176,2)</f>
        <v>0</v>
      </c>
      <c r="R176" s="229">
        <f>ROUND(J176*H176,2)</f>
        <v>0</v>
      </c>
      <c r="S176" s="85"/>
      <c r="T176" s="230">
        <f>S176*H176</f>
        <v>0</v>
      </c>
      <c r="U176" s="230">
        <v>0</v>
      </c>
      <c r="V176" s="230">
        <f>U176*H176</f>
        <v>0</v>
      </c>
      <c r="W176" s="230">
        <v>0</v>
      </c>
      <c r="X176" s="231">
        <f>W176*H176</f>
        <v>0</v>
      </c>
      <c r="Y176" s="39"/>
      <c r="Z176" s="39"/>
      <c r="AA176" s="39"/>
      <c r="AB176" s="39"/>
      <c r="AC176" s="39"/>
      <c r="AD176" s="39"/>
      <c r="AE176" s="39"/>
      <c r="AR176" s="232" t="s">
        <v>571</v>
      </c>
      <c r="AT176" s="232" t="s">
        <v>169</v>
      </c>
      <c r="AU176" s="232" t="s">
        <v>88</v>
      </c>
      <c r="AY176" s="18" t="s">
        <v>167</v>
      </c>
      <c r="BE176" s="233">
        <f>IF(O176="základní",K176,0)</f>
        <v>0</v>
      </c>
      <c r="BF176" s="233">
        <f>IF(O176="snížená",K176,0)</f>
        <v>0</v>
      </c>
      <c r="BG176" s="233">
        <f>IF(O176="zákl. přenesená",K176,0)</f>
        <v>0</v>
      </c>
      <c r="BH176" s="233">
        <f>IF(O176="sníž. přenesená",K176,0)</f>
        <v>0</v>
      </c>
      <c r="BI176" s="233">
        <f>IF(O176="nulová",K176,0)</f>
        <v>0</v>
      </c>
      <c r="BJ176" s="18" t="s">
        <v>82</v>
      </c>
      <c r="BK176" s="233">
        <f>ROUND(P176*H176,2)</f>
        <v>0</v>
      </c>
      <c r="BL176" s="18" t="s">
        <v>571</v>
      </c>
      <c r="BM176" s="232" t="s">
        <v>1292</v>
      </c>
    </row>
    <row r="177" s="2" customFormat="1" ht="16.5" customHeight="1">
      <c r="A177" s="39"/>
      <c r="B177" s="40"/>
      <c r="C177" s="272" t="s">
        <v>481</v>
      </c>
      <c r="D177" s="272" t="s">
        <v>269</v>
      </c>
      <c r="E177" s="273" t="s">
        <v>1293</v>
      </c>
      <c r="F177" s="274" t="s">
        <v>1294</v>
      </c>
      <c r="G177" s="275" t="s">
        <v>365</v>
      </c>
      <c r="H177" s="276">
        <v>3</v>
      </c>
      <c r="I177" s="277"/>
      <c r="J177" s="278"/>
      <c r="K177" s="279">
        <f>ROUND(P177*H177,2)</f>
        <v>0</v>
      </c>
      <c r="L177" s="274" t="s">
        <v>20</v>
      </c>
      <c r="M177" s="280"/>
      <c r="N177" s="281" t="s">
        <v>20</v>
      </c>
      <c r="O177" s="228" t="s">
        <v>44</v>
      </c>
      <c r="P177" s="229">
        <f>I177+J177</f>
        <v>0</v>
      </c>
      <c r="Q177" s="229">
        <f>ROUND(I177*H177,2)</f>
        <v>0</v>
      </c>
      <c r="R177" s="229">
        <f>ROUND(J177*H177,2)</f>
        <v>0</v>
      </c>
      <c r="S177" s="85"/>
      <c r="T177" s="230">
        <f>S177*H177</f>
        <v>0</v>
      </c>
      <c r="U177" s="230">
        <v>5.0000000000000002E-05</v>
      </c>
      <c r="V177" s="230">
        <f>U177*H177</f>
        <v>0.00015000000000000001</v>
      </c>
      <c r="W177" s="230">
        <v>0</v>
      </c>
      <c r="X177" s="231">
        <f>W177*H177</f>
        <v>0</v>
      </c>
      <c r="Y177" s="39"/>
      <c r="Z177" s="39"/>
      <c r="AA177" s="39"/>
      <c r="AB177" s="39"/>
      <c r="AC177" s="39"/>
      <c r="AD177" s="39"/>
      <c r="AE177" s="39"/>
      <c r="AR177" s="232" t="s">
        <v>1275</v>
      </c>
      <c r="AT177" s="232" t="s">
        <v>269</v>
      </c>
      <c r="AU177" s="232" t="s">
        <v>88</v>
      </c>
      <c r="AY177" s="18" t="s">
        <v>167</v>
      </c>
      <c r="BE177" s="233">
        <f>IF(O177="základní",K177,0)</f>
        <v>0</v>
      </c>
      <c r="BF177" s="233">
        <f>IF(O177="snížená",K177,0)</f>
        <v>0</v>
      </c>
      <c r="BG177" s="233">
        <f>IF(O177="zákl. přenesená",K177,0)</f>
        <v>0</v>
      </c>
      <c r="BH177" s="233">
        <f>IF(O177="sníž. přenesená",K177,0)</f>
        <v>0</v>
      </c>
      <c r="BI177" s="233">
        <f>IF(O177="nulová",K177,0)</f>
        <v>0</v>
      </c>
      <c r="BJ177" s="18" t="s">
        <v>82</v>
      </c>
      <c r="BK177" s="233">
        <f>ROUND(P177*H177,2)</f>
        <v>0</v>
      </c>
      <c r="BL177" s="18" t="s">
        <v>1275</v>
      </c>
      <c r="BM177" s="232" t="s">
        <v>1295</v>
      </c>
    </row>
    <row r="178" s="2" customFormat="1" ht="21.75" customHeight="1">
      <c r="A178" s="39"/>
      <c r="B178" s="40"/>
      <c r="C178" s="220" t="s">
        <v>485</v>
      </c>
      <c r="D178" s="220" t="s">
        <v>169</v>
      </c>
      <c r="E178" s="221" t="s">
        <v>1296</v>
      </c>
      <c r="F178" s="222" t="s">
        <v>1297</v>
      </c>
      <c r="G178" s="223" t="s">
        <v>365</v>
      </c>
      <c r="H178" s="224">
        <v>5</v>
      </c>
      <c r="I178" s="225"/>
      <c r="J178" s="225"/>
      <c r="K178" s="226">
        <f>ROUND(P178*H178,2)</f>
        <v>0</v>
      </c>
      <c r="L178" s="222" t="s">
        <v>20</v>
      </c>
      <c r="M178" s="45"/>
      <c r="N178" s="227" t="s">
        <v>20</v>
      </c>
      <c r="O178" s="228" t="s">
        <v>44</v>
      </c>
      <c r="P178" s="229">
        <f>I178+J178</f>
        <v>0</v>
      </c>
      <c r="Q178" s="229">
        <f>ROUND(I178*H178,2)</f>
        <v>0</v>
      </c>
      <c r="R178" s="229">
        <f>ROUND(J178*H178,2)</f>
        <v>0</v>
      </c>
      <c r="S178" s="85"/>
      <c r="T178" s="230">
        <f>S178*H178</f>
        <v>0</v>
      </c>
      <c r="U178" s="230">
        <v>0</v>
      </c>
      <c r="V178" s="230">
        <f>U178*H178</f>
        <v>0</v>
      </c>
      <c r="W178" s="230">
        <v>0</v>
      </c>
      <c r="X178" s="231">
        <f>W178*H178</f>
        <v>0</v>
      </c>
      <c r="Y178" s="39"/>
      <c r="Z178" s="39"/>
      <c r="AA178" s="39"/>
      <c r="AB178" s="39"/>
      <c r="AC178" s="39"/>
      <c r="AD178" s="39"/>
      <c r="AE178" s="39"/>
      <c r="AR178" s="232" t="s">
        <v>571</v>
      </c>
      <c r="AT178" s="232" t="s">
        <v>169</v>
      </c>
      <c r="AU178" s="232" t="s">
        <v>88</v>
      </c>
      <c r="AY178" s="18" t="s">
        <v>167</v>
      </c>
      <c r="BE178" s="233">
        <f>IF(O178="základní",K178,0)</f>
        <v>0</v>
      </c>
      <c r="BF178" s="233">
        <f>IF(O178="snížená",K178,0)</f>
        <v>0</v>
      </c>
      <c r="BG178" s="233">
        <f>IF(O178="zákl. přenesená",K178,0)</f>
        <v>0</v>
      </c>
      <c r="BH178" s="233">
        <f>IF(O178="sníž. přenesená",K178,0)</f>
        <v>0</v>
      </c>
      <c r="BI178" s="233">
        <f>IF(O178="nulová",K178,0)</f>
        <v>0</v>
      </c>
      <c r="BJ178" s="18" t="s">
        <v>82</v>
      </c>
      <c r="BK178" s="233">
        <f>ROUND(P178*H178,2)</f>
        <v>0</v>
      </c>
      <c r="BL178" s="18" t="s">
        <v>571</v>
      </c>
      <c r="BM178" s="232" t="s">
        <v>1298</v>
      </c>
    </row>
    <row r="179" s="2" customFormat="1" ht="16.5" customHeight="1">
      <c r="A179" s="39"/>
      <c r="B179" s="40"/>
      <c r="C179" s="272" t="s">
        <v>490</v>
      </c>
      <c r="D179" s="272" t="s">
        <v>269</v>
      </c>
      <c r="E179" s="273" t="s">
        <v>1299</v>
      </c>
      <c r="F179" s="274" t="s">
        <v>1300</v>
      </c>
      <c r="G179" s="275" t="s">
        <v>365</v>
      </c>
      <c r="H179" s="276">
        <v>2</v>
      </c>
      <c r="I179" s="277"/>
      <c r="J179" s="278"/>
      <c r="K179" s="279">
        <f>ROUND(P179*H179,2)</f>
        <v>0</v>
      </c>
      <c r="L179" s="274" t="s">
        <v>20</v>
      </c>
      <c r="M179" s="280"/>
      <c r="N179" s="281" t="s">
        <v>20</v>
      </c>
      <c r="O179" s="228" t="s">
        <v>44</v>
      </c>
      <c r="P179" s="229">
        <f>I179+J179</f>
        <v>0</v>
      </c>
      <c r="Q179" s="229">
        <f>ROUND(I179*H179,2)</f>
        <v>0</v>
      </c>
      <c r="R179" s="229">
        <f>ROUND(J179*H179,2)</f>
        <v>0</v>
      </c>
      <c r="S179" s="85"/>
      <c r="T179" s="230">
        <f>S179*H179</f>
        <v>0</v>
      </c>
      <c r="U179" s="230">
        <v>0.00072000000000000005</v>
      </c>
      <c r="V179" s="230">
        <f>U179*H179</f>
        <v>0.0014400000000000001</v>
      </c>
      <c r="W179" s="230">
        <v>0</v>
      </c>
      <c r="X179" s="231">
        <f>W179*H179</f>
        <v>0</v>
      </c>
      <c r="Y179" s="39"/>
      <c r="Z179" s="39"/>
      <c r="AA179" s="39"/>
      <c r="AB179" s="39"/>
      <c r="AC179" s="39"/>
      <c r="AD179" s="39"/>
      <c r="AE179" s="39"/>
      <c r="AR179" s="232" t="s">
        <v>220</v>
      </c>
      <c r="AT179" s="232" t="s">
        <v>269</v>
      </c>
      <c r="AU179" s="232" t="s">
        <v>88</v>
      </c>
      <c r="AY179" s="18" t="s">
        <v>167</v>
      </c>
      <c r="BE179" s="233">
        <f>IF(O179="základní",K179,0)</f>
        <v>0</v>
      </c>
      <c r="BF179" s="233">
        <f>IF(O179="snížená",K179,0)</f>
        <v>0</v>
      </c>
      <c r="BG179" s="233">
        <f>IF(O179="zákl. přenesená",K179,0)</f>
        <v>0</v>
      </c>
      <c r="BH179" s="233">
        <f>IF(O179="sníž. přenesená",K179,0)</f>
        <v>0</v>
      </c>
      <c r="BI179" s="233">
        <f>IF(O179="nulová",K179,0)</f>
        <v>0</v>
      </c>
      <c r="BJ179" s="18" t="s">
        <v>82</v>
      </c>
      <c r="BK179" s="233">
        <f>ROUND(P179*H179,2)</f>
        <v>0</v>
      </c>
      <c r="BL179" s="18" t="s">
        <v>174</v>
      </c>
      <c r="BM179" s="232" t="s">
        <v>1301</v>
      </c>
    </row>
    <row r="180" s="2" customFormat="1" ht="16.5" customHeight="1">
      <c r="A180" s="39"/>
      <c r="B180" s="40"/>
      <c r="C180" s="272" t="s">
        <v>494</v>
      </c>
      <c r="D180" s="272" t="s">
        <v>269</v>
      </c>
      <c r="E180" s="273" t="s">
        <v>1302</v>
      </c>
      <c r="F180" s="274" t="s">
        <v>1303</v>
      </c>
      <c r="G180" s="275" t="s">
        <v>365</v>
      </c>
      <c r="H180" s="276">
        <v>2</v>
      </c>
      <c r="I180" s="277"/>
      <c r="J180" s="278"/>
      <c r="K180" s="279">
        <f>ROUND(P180*H180,2)</f>
        <v>0</v>
      </c>
      <c r="L180" s="274" t="s">
        <v>20</v>
      </c>
      <c r="M180" s="280"/>
      <c r="N180" s="281" t="s">
        <v>20</v>
      </c>
      <c r="O180" s="228" t="s">
        <v>44</v>
      </c>
      <c r="P180" s="229">
        <f>I180+J180</f>
        <v>0</v>
      </c>
      <c r="Q180" s="229">
        <f>ROUND(I180*H180,2)</f>
        <v>0</v>
      </c>
      <c r="R180" s="229">
        <f>ROUND(J180*H180,2)</f>
        <v>0</v>
      </c>
      <c r="S180" s="85"/>
      <c r="T180" s="230">
        <f>S180*H180</f>
        <v>0</v>
      </c>
      <c r="U180" s="230">
        <v>0.00071000000000000002</v>
      </c>
      <c r="V180" s="230">
        <f>U180*H180</f>
        <v>0.00142</v>
      </c>
      <c r="W180" s="230">
        <v>0</v>
      </c>
      <c r="X180" s="231">
        <f>W180*H180</f>
        <v>0</v>
      </c>
      <c r="Y180" s="39"/>
      <c r="Z180" s="39"/>
      <c r="AA180" s="39"/>
      <c r="AB180" s="39"/>
      <c r="AC180" s="39"/>
      <c r="AD180" s="39"/>
      <c r="AE180" s="39"/>
      <c r="AR180" s="232" t="s">
        <v>220</v>
      </c>
      <c r="AT180" s="232" t="s">
        <v>269</v>
      </c>
      <c r="AU180" s="232" t="s">
        <v>88</v>
      </c>
      <c r="AY180" s="18" t="s">
        <v>167</v>
      </c>
      <c r="BE180" s="233">
        <f>IF(O180="základní",K180,0)</f>
        <v>0</v>
      </c>
      <c r="BF180" s="233">
        <f>IF(O180="snížená",K180,0)</f>
        <v>0</v>
      </c>
      <c r="BG180" s="233">
        <f>IF(O180="zákl. přenesená",K180,0)</f>
        <v>0</v>
      </c>
      <c r="BH180" s="233">
        <f>IF(O180="sníž. přenesená",K180,0)</f>
        <v>0</v>
      </c>
      <c r="BI180" s="233">
        <f>IF(O180="nulová",K180,0)</f>
        <v>0</v>
      </c>
      <c r="BJ180" s="18" t="s">
        <v>82</v>
      </c>
      <c r="BK180" s="233">
        <f>ROUND(P180*H180,2)</f>
        <v>0</v>
      </c>
      <c r="BL180" s="18" t="s">
        <v>174</v>
      </c>
      <c r="BM180" s="232" t="s">
        <v>1304</v>
      </c>
    </row>
    <row r="181" s="2" customFormat="1" ht="16.5" customHeight="1">
      <c r="A181" s="39"/>
      <c r="B181" s="40"/>
      <c r="C181" s="272" t="s">
        <v>499</v>
      </c>
      <c r="D181" s="272" t="s">
        <v>269</v>
      </c>
      <c r="E181" s="273" t="s">
        <v>1305</v>
      </c>
      <c r="F181" s="274" t="s">
        <v>1306</v>
      </c>
      <c r="G181" s="275" t="s">
        <v>365</v>
      </c>
      <c r="H181" s="276">
        <v>1</v>
      </c>
      <c r="I181" s="277"/>
      <c r="J181" s="278"/>
      <c r="K181" s="279">
        <f>ROUND(P181*H181,2)</f>
        <v>0</v>
      </c>
      <c r="L181" s="274" t="s">
        <v>20</v>
      </c>
      <c r="M181" s="280"/>
      <c r="N181" s="281" t="s">
        <v>20</v>
      </c>
      <c r="O181" s="228" t="s">
        <v>44</v>
      </c>
      <c r="P181" s="229">
        <f>I181+J181</f>
        <v>0</v>
      </c>
      <c r="Q181" s="229">
        <f>ROUND(I181*H181,2)</f>
        <v>0</v>
      </c>
      <c r="R181" s="229">
        <f>ROUND(J181*H181,2)</f>
        <v>0</v>
      </c>
      <c r="S181" s="85"/>
      <c r="T181" s="230">
        <f>S181*H181</f>
        <v>0</v>
      </c>
      <c r="U181" s="230">
        <v>0.00027999999999999998</v>
      </c>
      <c r="V181" s="230">
        <f>U181*H181</f>
        <v>0.00027999999999999998</v>
      </c>
      <c r="W181" s="230">
        <v>0</v>
      </c>
      <c r="X181" s="231">
        <f>W181*H181</f>
        <v>0</v>
      </c>
      <c r="Y181" s="39"/>
      <c r="Z181" s="39"/>
      <c r="AA181" s="39"/>
      <c r="AB181" s="39"/>
      <c r="AC181" s="39"/>
      <c r="AD181" s="39"/>
      <c r="AE181" s="39"/>
      <c r="AR181" s="232" t="s">
        <v>220</v>
      </c>
      <c r="AT181" s="232" t="s">
        <v>269</v>
      </c>
      <c r="AU181" s="232" t="s">
        <v>88</v>
      </c>
      <c r="AY181" s="18" t="s">
        <v>167</v>
      </c>
      <c r="BE181" s="233">
        <f>IF(O181="základní",K181,0)</f>
        <v>0</v>
      </c>
      <c r="BF181" s="233">
        <f>IF(O181="snížená",K181,0)</f>
        <v>0</v>
      </c>
      <c r="BG181" s="233">
        <f>IF(O181="zákl. přenesená",K181,0)</f>
        <v>0</v>
      </c>
      <c r="BH181" s="233">
        <f>IF(O181="sníž. přenesená",K181,0)</f>
        <v>0</v>
      </c>
      <c r="BI181" s="233">
        <f>IF(O181="nulová",K181,0)</f>
        <v>0</v>
      </c>
      <c r="BJ181" s="18" t="s">
        <v>82</v>
      </c>
      <c r="BK181" s="233">
        <f>ROUND(P181*H181,2)</f>
        <v>0</v>
      </c>
      <c r="BL181" s="18" t="s">
        <v>174</v>
      </c>
      <c r="BM181" s="232" t="s">
        <v>1307</v>
      </c>
    </row>
    <row r="182" s="2" customFormat="1" ht="16.5" customHeight="1">
      <c r="A182" s="39"/>
      <c r="B182" s="40"/>
      <c r="C182" s="220" t="s">
        <v>506</v>
      </c>
      <c r="D182" s="220" t="s">
        <v>169</v>
      </c>
      <c r="E182" s="221" t="s">
        <v>1308</v>
      </c>
      <c r="F182" s="222" t="s">
        <v>1309</v>
      </c>
      <c r="G182" s="223" t="s">
        <v>365</v>
      </c>
      <c r="H182" s="224">
        <v>1</v>
      </c>
      <c r="I182" s="225"/>
      <c r="J182" s="225"/>
      <c r="K182" s="226">
        <f>ROUND(P182*H182,2)</f>
        <v>0</v>
      </c>
      <c r="L182" s="222" t="s">
        <v>20</v>
      </c>
      <c r="M182" s="45"/>
      <c r="N182" s="227" t="s">
        <v>20</v>
      </c>
      <c r="O182" s="228" t="s">
        <v>44</v>
      </c>
      <c r="P182" s="229">
        <f>I182+J182</f>
        <v>0</v>
      </c>
      <c r="Q182" s="229">
        <f>ROUND(I182*H182,2)</f>
        <v>0</v>
      </c>
      <c r="R182" s="229">
        <f>ROUND(J182*H182,2)</f>
        <v>0</v>
      </c>
      <c r="S182" s="85"/>
      <c r="T182" s="230">
        <f>S182*H182</f>
        <v>0</v>
      </c>
      <c r="U182" s="230">
        <v>0</v>
      </c>
      <c r="V182" s="230">
        <f>U182*H182</f>
        <v>0</v>
      </c>
      <c r="W182" s="230">
        <v>0</v>
      </c>
      <c r="X182" s="231">
        <f>W182*H182</f>
        <v>0</v>
      </c>
      <c r="Y182" s="39"/>
      <c r="Z182" s="39"/>
      <c r="AA182" s="39"/>
      <c r="AB182" s="39"/>
      <c r="AC182" s="39"/>
      <c r="AD182" s="39"/>
      <c r="AE182" s="39"/>
      <c r="AR182" s="232" t="s">
        <v>571</v>
      </c>
      <c r="AT182" s="232" t="s">
        <v>169</v>
      </c>
      <c r="AU182" s="232" t="s">
        <v>88</v>
      </c>
      <c r="AY182" s="18" t="s">
        <v>167</v>
      </c>
      <c r="BE182" s="233">
        <f>IF(O182="základní",K182,0)</f>
        <v>0</v>
      </c>
      <c r="BF182" s="233">
        <f>IF(O182="snížená",K182,0)</f>
        <v>0</v>
      </c>
      <c r="BG182" s="233">
        <f>IF(O182="zákl. přenesená",K182,0)</f>
        <v>0</v>
      </c>
      <c r="BH182" s="233">
        <f>IF(O182="sníž. přenesená",K182,0)</f>
        <v>0</v>
      </c>
      <c r="BI182" s="233">
        <f>IF(O182="nulová",K182,0)</f>
        <v>0</v>
      </c>
      <c r="BJ182" s="18" t="s">
        <v>82</v>
      </c>
      <c r="BK182" s="233">
        <f>ROUND(P182*H182,2)</f>
        <v>0</v>
      </c>
      <c r="BL182" s="18" t="s">
        <v>571</v>
      </c>
      <c r="BM182" s="232" t="s">
        <v>1310</v>
      </c>
    </row>
    <row r="183" s="2" customFormat="1" ht="24.15" customHeight="1">
      <c r="A183" s="39"/>
      <c r="B183" s="40"/>
      <c r="C183" s="272" t="s">
        <v>512</v>
      </c>
      <c r="D183" s="272" t="s">
        <v>269</v>
      </c>
      <c r="E183" s="273" t="s">
        <v>1311</v>
      </c>
      <c r="F183" s="274" t="s">
        <v>1312</v>
      </c>
      <c r="G183" s="275" t="s">
        <v>365</v>
      </c>
      <c r="H183" s="276">
        <v>1</v>
      </c>
      <c r="I183" s="277"/>
      <c r="J183" s="278"/>
      <c r="K183" s="279">
        <f>ROUND(P183*H183,2)</f>
        <v>0</v>
      </c>
      <c r="L183" s="274" t="s">
        <v>20</v>
      </c>
      <c r="M183" s="280"/>
      <c r="N183" s="281" t="s">
        <v>20</v>
      </c>
      <c r="O183" s="228" t="s">
        <v>44</v>
      </c>
      <c r="P183" s="229">
        <f>I183+J183</f>
        <v>0</v>
      </c>
      <c r="Q183" s="229">
        <f>ROUND(I183*H183,2)</f>
        <v>0</v>
      </c>
      <c r="R183" s="229">
        <f>ROUND(J183*H183,2)</f>
        <v>0</v>
      </c>
      <c r="S183" s="85"/>
      <c r="T183" s="230">
        <f>S183*H183</f>
        <v>0</v>
      </c>
      <c r="U183" s="230">
        <v>0.0056899999999999997</v>
      </c>
      <c r="V183" s="230">
        <f>U183*H183</f>
        <v>0.0056899999999999997</v>
      </c>
      <c r="W183" s="230">
        <v>0</v>
      </c>
      <c r="X183" s="231">
        <f>W183*H183</f>
        <v>0</v>
      </c>
      <c r="Y183" s="39"/>
      <c r="Z183" s="39"/>
      <c r="AA183" s="39"/>
      <c r="AB183" s="39"/>
      <c r="AC183" s="39"/>
      <c r="AD183" s="39"/>
      <c r="AE183" s="39"/>
      <c r="AR183" s="232" t="s">
        <v>220</v>
      </c>
      <c r="AT183" s="232" t="s">
        <v>269</v>
      </c>
      <c r="AU183" s="232" t="s">
        <v>88</v>
      </c>
      <c r="AY183" s="18" t="s">
        <v>167</v>
      </c>
      <c r="BE183" s="233">
        <f>IF(O183="základní",K183,0)</f>
        <v>0</v>
      </c>
      <c r="BF183" s="233">
        <f>IF(O183="snížená",K183,0)</f>
        <v>0</v>
      </c>
      <c r="BG183" s="233">
        <f>IF(O183="zákl. přenesená",K183,0)</f>
        <v>0</v>
      </c>
      <c r="BH183" s="233">
        <f>IF(O183="sníž. přenesená",K183,0)</f>
        <v>0</v>
      </c>
      <c r="BI183" s="233">
        <f>IF(O183="nulová",K183,0)</f>
        <v>0</v>
      </c>
      <c r="BJ183" s="18" t="s">
        <v>82</v>
      </c>
      <c r="BK183" s="233">
        <f>ROUND(P183*H183,2)</f>
        <v>0</v>
      </c>
      <c r="BL183" s="18" t="s">
        <v>174</v>
      </c>
      <c r="BM183" s="232" t="s">
        <v>1313</v>
      </c>
    </row>
    <row r="184" s="2" customFormat="1" ht="16.5" customHeight="1">
      <c r="A184" s="39"/>
      <c r="B184" s="40"/>
      <c r="C184" s="220" t="s">
        <v>517</v>
      </c>
      <c r="D184" s="220" t="s">
        <v>169</v>
      </c>
      <c r="E184" s="221" t="s">
        <v>1314</v>
      </c>
      <c r="F184" s="222" t="s">
        <v>1315</v>
      </c>
      <c r="G184" s="223" t="s">
        <v>365</v>
      </c>
      <c r="H184" s="224">
        <v>1</v>
      </c>
      <c r="I184" s="225"/>
      <c r="J184" s="225"/>
      <c r="K184" s="226">
        <f>ROUND(P184*H184,2)</f>
        <v>0</v>
      </c>
      <c r="L184" s="222" t="s">
        <v>20</v>
      </c>
      <c r="M184" s="45"/>
      <c r="N184" s="227" t="s">
        <v>20</v>
      </c>
      <c r="O184" s="228" t="s">
        <v>44</v>
      </c>
      <c r="P184" s="229">
        <f>I184+J184</f>
        <v>0</v>
      </c>
      <c r="Q184" s="229">
        <f>ROUND(I184*H184,2)</f>
        <v>0</v>
      </c>
      <c r="R184" s="229">
        <f>ROUND(J184*H184,2)</f>
        <v>0</v>
      </c>
      <c r="S184" s="85"/>
      <c r="T184" s="230">
        <f>S184*H184</f>
        <v>0</v>
      </c>
      <c r="U184" s="230">
        <v>0</v>
      </c>
      <c r="V184" s="230">
        <f>U184*H184</f>
        <v>0</v>
      </c>
      <c r="W184" s="230">
        <v>0</v>
      </c>
      <c r="X184" s="231">
        <f>W184*H184</f>
        <v>0</v>
      </c>
      <c r="Y184" s="39"/>
      <c r="Z184" s="39"/>
      <c r="AA184" s="39"/>
      <c r="AB184" s="39"/>
      <c r="AC184" s="39"/>
      <c r="AD184" s="39"/>
      <c r="AE184" s="39"/>
      <c r="AR184" s="232" t="s">
        <v>571</v>
      </c>
      <c r="AT184" s="232" t="s">
        <v>169</v>
      </c>
      <c r="AU184" s="232" t="s">
        <v>88</v>
      </c>
      <c r="AY184" s="18" t="s">
        <v>167</v>
      </c>
      <c r="BE184" s="233">
        <f>IF(O184="základní",K184,0)</f>
        <v>0</v>
      </c>
      <c r="BF184" s="233">
        <f>IF(O184="snížená",K184,0)</f>
        <v>0</v>
      </c>
      <c r="BG184" s="233">
        <f>IF(O184="zákl. přenesená",K184,0)</f>
        <v>0</v>
      </c>
      <c r="BH184" s="233">
        <f>IF(O184="sníž. přenesená",K184,0)</f>
        <v>0</v>
      </c>
      <c r="BI184" s="233">
        <f>IF(O184="nulová",K184,0)</f>
        <v>0</v>
      </c>
      <c r="BJ184" s="18" t="s">
        <v>82</v>
      </c>
      <c r="BK184" s="233">
        <f>ROUND(P184*H184,2)</f>
        <v>0</v>
      </c>
      <c r="BL184" s="18" t="s">
        <v>571</v>
      </c>
      <c r="BM184" s="232" t="s">
        <v>1316</v>
      </c>
    </row>
    <row r="185" s="2" customFormat="1" ht="24.15" customHeight="1">
      <c r="A185" s="39"/>
      <c r="B185" s="40"/>
      <c r="C185" s="272" t="s">
        <v>522</v>
      </c>
      <c r="D185" s="272" t="s">
        <v>269</v>
      </c>
      <c r="E185" s="273" t="s">
        <v>1317</v>
      </c>
      <c r="F185" s="274" t="s">
        <v>1318</v>
      </c>
      <c r="G185" s="275" t="s">
        <v>365</v>
      </c>
      <c r="H185" s="276">
        <v>2</v>
      </c>
      <c r="I185" s="277"/>
      <c r="J185" s="278"/>
      <c r="K185" s="279">
        <f>ROUND(P185*H185,2)</f>
        <v>0</v>
      </c>
      <c r="L185" s="274" t="s">
        <v>20</v>
      </c>
      <c r="M185" s="280"/>
      <c r="N185" s="281" t="s">
        <v>20</v>
      </c>
      <c r="O185" s="228" t="s">
        <v>44</v>
      </c>
      <c r="P185" s="229">
        <f>I185+J185</f>
        <v>0</v>
      </c>
      <c r="Q185" s="229">
        <f>ROUND(I185*H185,2)</f>
        <v>0</v>
      </c>
      <c r="R185" s="229">
        <f>ROUND(J185*H185,2)</f>
        <v>0</v>
      </c>
      <c r="S185" s="85"/>
      <c r="T185" s="230">
        <f>S185*H185</f>
        <v>0</v>
      </c>
      <c r="U185" s="230">
        <v>0.00058</v>
      </c>
      <c r="V185" s="230">
        <f>U185*H185</f>
        <v>0.00116</v>
      </c>
      <c r="W185" s="230">
        <v>0</v>
      </c>
      <c r="X185" s="231">
        <f>W185*H185</f>
        <v>0</v>
      </c>
      <c r="Y185" s="39"/>
      <c r="Z185" s="39"/>
      <c r="AA185" s="39"/>
      <c r="AB185" s="39"/>
      <c r="AC185" s="39"/>
      <c r="AD185" s="39"/>
      <c r="AE185" s="39"/>
      <c r="AR185" s="232" t="s">
        <v>220</v>
      </c>
      <c r="AT185" s="232" t="s">
        <v>269</v>
      </c>
      <c r="AU185" s="232" t="s">
        <v>88</v>
      </c>
      <c r="AY185" s="18" t="s">
        <v>167</v>
      </c>
      <c r="BE185" s="233">
        <f>IF(O185="základní",K185,0)</f>
        <v>0</v>
      </c>
      <c r="BF185" s="233">
        <f>IF(O185="snížená",K185,0)</f>
        <v>0</v>
      </c>
      <c r="BG185" s="233">
        <f>IF(O185="zákl. přenesená",K185,0)</f>
        <v>0</v>
      </c>
      <c r="BH185" s="233">
        <f>IF(O185="sníž. přenesená",K185,0)</f>
        <v>0</v>
      </c>
      <c r="BI185" s="233">
        <f>IF(O185="nulová",K185,0)</f>
        <v>0</v>
      </c>
      <c r="BJ185" s="18" t="s">
        <v>82</v>
      </c>
      <c r="BK185" s="233">
        <f>ROUND(P185*H185,2)</f>
        <v>0</v>
      </c>
      <c r="BL185" s="18" t="s">
        <v>174</v>
      </c>
      <c r="BM185" s="232" t="s">
        <v>1319</v>
      </c>
    </row>
    <row r="186" s="2" customFormat="1" ht="24.15" customHeight="1">
      <c r="A186" s="39"/>
      <c r="B186" s="40"/>
      <c r="C186" s="272" t="s">
        <v>527</v>
      </c>
      <c r="D186" s="272" t="s">
        <v>269</v>
      </c>
      <c r="E186" s="273" t="s">
        <v>1320</v>
      </c>
      <c r="F186" s="274" t="s">
        <v>1321</v>
      </c>
      <c r="G186" s="275" t="s">
        <v>365</v>
      </c>
      <c r="H186" s="276">
        <v>2</v>
      </c>
      <c r="I186" s="277"/>
      <c r="J186" s="278"/>
      <c r="K186" s="279">
        <f>ROUND(P186*H186,2)</f>
        <v>0</v>
      </c>
      <c r="L186" s="274" t="s">
        <v>20</v>
      </c>
      <c r="M186" s="280"/>
      <c r="N186" s="281" t="s">
        <v>20</v>
      </c>
      <c r="O186" s="228" t="s">
        <v>44</v>
      </c>
      <c r="P186" s="229">
        <f>I186+J186</f>
        <v>0</v>
      </c>
      <c r="Q186" s="229">
        <f>ROUND(I186*H186,2)</f>
        <v>0</v>
      </c>
      <c r="R186" s="229">
        <f>ROUND(J186*H186,2)</f>
        <v>0</v>
      </c>
      <c r="S186" s="85"/>
      <c r="T186" s="230">
        <f>S186*H186</f>
        <v>0</v>
      </c>
      <c r="U186" s="230">
        <v>0.014999999999999999</v>
      </c>
      <c r="V186" s="230">
        <f>U186*H186</f>
        <v>0.029999999999999999</v>
      </c>
      <c r="W186" s="230">
        <v>0</v>
      </c>
      <c r="X186" s="231">
        <f>W186*H186</f>
        <v>0</v>
      </c>
      <c r="Y186" s="39"/>
      <c r="Z186" s="39"/>
      <c r="AA186" s="39"/>
      <c r="AB186" s="39"/>
      <c r="AC186" s="39"/>
      <c r="AD186" s="39"/>
      <c r="AE186" s="39"/>
      <c r="AR186" s="232" t="s">
        <v>220</v>
      </c>
      <c r="AT186" s="232" t="s">
        <v>269</v>
      </c>
      <c r="AU186" s="232" t="s">
        <v>88</v>
      </c>
      <c r="AY186" s="18" t="s">
        <v>167</v>
      </c>
      <c r="BE186" s="233">
        <f>IF(O186="základní",K186,0)</f>
        <v>0</v>
      </c>
      <c r="BF186" s="233">
        <f>IF(O186="snížená",K186,0)</f>
        <v>0</v>
      </c>
      <c r="BG186" s="233">
        <f>IF(O186="zákl. přenesená",K186,0)</f>
        <v>0</v>
      </c>
      <c r="BH186" s="233">
        <f>IF(O186="sníž. přenesená",K186,0)</f>
        <v>0</v>
      </c>
      <c r="BI186" s="233">
        <f>IF(O186="nulová",K186,0)</f>
        <v>0</v>
      </c>
      <c r="BJ186" s="18" t="s">
        <v>82</v>
      </c>
      <c r="BK186" s="233">
        <f>ROUND(P186*H186,2)</f>
        <v>0</v>
      </c>
      <c r="BL186" s="18" t="s">
        <v>174</v>
      </c>
      <c r="BM186" s="232" t="s">
        <v>1322</v>
      </c>
    </row>
    <row r="187" s="2" customFormat="1" ht="16.5" customHeight="1">
      <c r="A187" s="39"/>
      <c r="B187" s="40"/>
      <c r="C187" s="220" t="s">
        <v>532</v>
      </c>
      <c r="D187" s="220" t="s">
        <v>169</v>
      </c>
      <c r="E187" s="221" t="s">
        <v>1323</v>
      </c>
      <c r="F187" s="222" t="s">
        <v>1324</v>
      </c>
      <c r="G187" s="223" t="s">
        <v>365</v>
      </c>
      <c r="H187" s="224">
        <v>3</v>
      </c>
      <c r="I187" s="225"/>
      <c r="J187" s="225"/>
      <c r="K187" s="226">
        <f>ROUND(P187*H187,2)</f>
        <v>0</v>
      </c>
      <c r="L187" s="222" t="s">
        <v>20</v>
      </c>
      <c r="M187" s="45"/>
      <c r="N187" s="285" t="s">
        <v>20</v>
      </c>
      <c r="O187" s="286" t="s">
        <v>44</v>
      </c>
      <c r="P187" s="287">
        <f>I187+J187</f>
        <v>0</v>
      </c>
      <c r="Q187" s="287">
        <f>ROUND(I187*H187,2)</f>
        <v>0</v>
      </c>
      <c r="R187" s="287">
        <f>ROUND(J187*H187,2)</f>
        <v>0</v>
      </c>
      <c r="S187" s="288"/>
      <c r="T187" s="289">
        <f>S187*H187</f>
        <v>0</v>
      </c>
      <c r="U187" s="289">
        <v>0</v>
      </c>
      <c r="V187" s="289">
        <f>U187*H187</f>
        <v>0</v>
      </c>
      <c r="W187" s="289">
        <v>0</v>
      </c>
      <c r="X187" s="290">
        <f>W187*H187</f>
        <v>0</v>
      </c>
      <c r="Y187" s="39"/>
      <c r="Z187" s="39"/>
      <c r="AA187" s="39"/>
      <c r="AB187" s="39"/>
      <c r="AC187" s="39"/>
      <c r="AD187" s="39"/>
      <c r="AE187" s="39"/>
      <c r="AR187" s="232" t="s">
        <v>571</v>
      </c>
      <c r="AT187" s="232" t="s">
        <v>169</v>
      </c>
      <c r="AU187" s="232" t="s">
        <v>88</v>
      </c>
      <c r="AY187" s="18" t="s">
        <v>167</v>
      </c>
      <c r="BE187" s="233">
        <f>IF(O187="základní",K187,0)</f>
        <v>0</v>
      </c>
      <c r="BF187" s="233">
        <f>IF(O187="snížená",K187,0)</f>
        <v>0</v>
      </c>
      <c r="BG187" s="233">
        <f>IF(O187="zákl. přenesená",K187,0)</f>
        <v>0</v>
      </c>
      <c r="BH187" s="233">
        <f>IF(O187="sníž. přenesená",K187,0)</f>
        <v>0</v>
      </c>
      <c r="BI187" s="233">
        <f>IF(O187="nulová",K187,0)</f>
        <v>0</v>
      </c>
      <c r="BJ187" s="18" t="s">
        <v>82</v>
      </c>
      <c r="BK187" s="233">
        <f>ROUND(P187*H187,2)</f>
        <v>0</v>
      </c>
      <c r="BL187" s="18" t="s">
        <v>571</v>
      </c>
      <c r="BM187" s="232" t="s">
        <v>1325</v>
      </c>
    </row>
    <row r="188" s="2" customFormat="1" ht="6.96" customHeight="1">
      <c r="A188" s="39"/>
      <c r="B188" s="60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45"/>
      <c r="N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</row>
  </sheetData>
  <sheetProtection sheet="1" autoFilter="0" formatColumns="0" formatRows="0" objects="1" scenarios="1" spinCount="100000" saltValue="t/CQJvToK0MgFy0QgMNJ+YLuzI1Wu5sfqcVYRmP7NakvgySZxHxGNs9o/hNzrD07GLnQpWX7uYvqLyve19DXgw==" hashValue="z+F/e6pLuuf8Xg+2izaCgLYcBer5PiU582U4jhyBiV0QaPAltga3YsWXUDiaMKbkdr/HVm+g6ldl9cWoF6OyuA==" algorithmName="SHA-512" password="CC35"/>
  <autoFilter ref="C102:L187"/>
  <mergeCells count="15">
    <mergeCell ref="E7:H7"/>
    <mergeCell ref="E11:H11"/>
    <mergeCell ref="E9:H9"/>
    <mergeCell ref="E13:H13"/>
    <mergeCell ref="E22:H22"/>
    <mergeCell ref="E31:H31"/>
    <mergeCell ref="E54:H54"/>
    <mergeCell ref="E58:H58"/>
    <mergeCell ref="E56:H56"/>
    <mergeCell ref="E60:H60"/>
    <mergeCell ref="E89:H89"/>
    <mergeCell ref="E93:H93"/>
    <mergeCell ref="E91:H91"/>
    <mergeCell ref="E95:H95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111</v>
      </c>
    </row>
    <row r="3" s="1" customFormat="1" ht="6.96" customHeight="1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"/>
      <c r="AT3" s="18" t="s">
        <v>88</v>
      </c>
    </row>
    <row r="4" s="1" customFormat="1" ht="24.96" customHeight="1">
      <c r="B4" s="21"/>
      <c r="D4" s="146" t="s">
        <v>121</v>
      </c>
      <c r="M4" s="21"/>
      <c r="N4" s="147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48" t="s">
        <v>17</v>
      </c>
      <c r="M6" s="21"/>
    </row>
    <row r="7" s="1" customFormat="1" ht="16.5" customHeight="1">
      <c r="B7" s="21"/>
      <c r="E7" s="149" t="str">
        <f>'Rekapitulace stavby'!K6</f>
        <v>Průmyslová zóna Ke Skrýšovu V. ETAPA</v>
      </c>
      <c r="F7" s="148"/>
      <c r="G7" s="148"/>
      <c r="H7" s="148"/>
      <c r="M7" s="21"/>
    </row>
    <row r="8">
      <c r="B8" s="21"/>
      <c r="D8" s="148" t="s">
        <v>122</v>
      </c>
      <c r="M8" s="21"/>
    </row>
    <row r="9" s="1" customFormat="1" ht="16.5" customHeight="1">
      <c r="B9" s="21"/>
      <c r="E9" s="149" t="s">
        <v>672</v>
      </c>
      <c r="F9" s="1"/>
      <c r="G9" s="1"/>
      <c r="H9" s="1"/>
      <c r="M9" s="21"/>
    </row>
    <row r="10" s="1" customFormat="1" ht="12" customHeight="1">
      <c r="B10" s="21"/>
      <c r="D10" s="148" t="s">
        <v>124</v>
      </c>
      <c r="M10" s="21"/>
    </row>
    <row r="11" s="2" customFormat="1" ht="16.5" customHeight="1">
      <c r="A11" s="39"/>
      <c r="B11" s="45"/>
      <c r="C11" s="39"/>
      <c r="D11" s="39"/>
      <c r="E11" s="162" t="s">
        <v>1190</v>
      </c>
      <c r="F11" s="39"/>
      <c r="G11" s="39"/>
      <c r="H11" s="39"/>
      <c r="I11" s="39"/>
      <c r="J11" s="39"/>
      <c r="K11" s="39"/>
      <c r="L11" s="39"/>
      <c r="M11" s="15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8" t="s">
        <v>1191</v>
      </c>
      <c r="E12" s="39"/>
      <c r="F12" s="39"/>
      <c r="G12" s="39"/>
      <c r="H12" s="39"/>
      <c r="I12" s="39"/>
      <c r="J12" s="39"/>
      <c r="K12" s="39"/>
      <c r="L12" s="39"/>
      <c r="M12" s="15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1" t="s">
        <v>1326</v>
      </c>
      <c r="F13" s="39"/>
      <c r="G13" s="39"/>
      <c r="H13" s="39"/>
      <c r="I13" s="39"/>
      <c r="J13" s="39"/>
      <c r="K13" s="39"/>
      <c r="L13" s="39"/>
      <c r="M13" s="15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15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48" t="s">
        <v>19</v>
      </c>
      <c r="E15" s="39"/>
      <c r="F15" s="136" t="s">
        <v>20</v>
      </c>
      <c r="G15" s="39"/>
      <c r="H15" s="39"/>
      <c r="I15" s="148" t="s">
        <v>21</v>
      </c>
      <c r="J15" s="136" t="s">
        <v>20</v>
      </c>
      <c r="K15" s="39"/>
      <c r="L15" s="39"/>
      <c r="M15" s="15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8" t="s">
        <v>22</v>
      </c>
      <c r="E16" s="39"/>
      <c r="F16" s="136" t="s">
        <v>23</v>
      </c>
      <c r="G16" s="39"/>
      <c r="H16" s="39"/>
      <c r="I16" s="148" t="s">
        <v>24</v>
      </c>
      <c r="J16" s="152" t="str">
        <f>'Rekapitulace stavby'!AN8</f>
        <v>16. 12. 2022</v>
      </c>
      <c r="K16" s="39"/>
      <c r="L16" s="39"/>
      <c r="M16" s="15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15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48" t="s">
        <v>26</v>
      </c>
      <c r="E18" s="39"/>
      <c r="F18" s="39"/>
      <c r="G18" s="39"/>
      <c r="H18" s="39"/>
      <c r="I18" s="148" t="s">
        <v>27</v>
      </c>
      <c r="J18" s="136" t="s">
        <v>20</v>
      </c>
      <c r="K18" s="39"/>
      <c r="L18" s="39"/>
      <c r="M18" s="15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6" t="s">
        <v>33</v>
      </c>
      <c r="F19" s="39"/>
      <c r="G19" s="39"/>
      <c r="H19" s="39"/>
      <c r="I19" s="148" t="s">
        <v>29</v>
      </c>
      <c r="J19" s="136" t="s">
        <v>20</v>
      </c>
      <c r="K19" s="39"/>
      <c r="L19" s="39"/>
      <c r="M19" s="15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15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48" t="s">
        <v>30</v>
      </c>
      <c r="E21" s="39"/>
      <c r="F21" s="39"/>
      <c r="G21" s="39"/>
      <c r="H21" s="39"/>
      <c r="I21" s="148" t="s">
        <v>27</v>
      </c>
      <c r="J21" s="34" t="str">
        <f>'Rekapitulace stavby'!AN13</f>
        <v>Vyplň údaj</v>
      </c>
      <c r="K21" s="39"/>
      <c r="L21" s="39"/>
      <c r="M21" s="15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36"/>
      <c r="G22" s="136"/>
      <c r="H22" s="136"/>
      <c r="I22" s="148" t="s">
        <v>29</v>
      </c>
      <c r="J22" s="34" t="str">
        <f>'Rekapitulace stavby'!AN14</f>
        <v>Vyplň údaj</v>
      </c>
      <c r="K22" s="39"/>
      <c r="L22" s="39"/>
      <c r="M22" s="15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15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48" t="s">
        <v>32</v>
      </c>
      <c r="E24" s="39"/>
      <c r="F24" s="39"/>
      <c r="G24" s="39"/>
      <c r="H24" s="39"/>
      <c r="I24" s="148" t="s">
        <v>27</v>
      </c>
      <c r="J24" s="136" t="s">
        <v>20</v>
      </c>
      <c r="K24" s="39"/>
      <c r="L24" s="39"/>
      <c r="M24" s="15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36" t="s">
        <v>33</v>
      </c>
      <c r="F25" s="39"/>
      <c r="G25" s="39"/>
      <c r="H25" s="39"/>
      <c r="I25" s="148" t="s">
        <v>29</v>
      </c>
      <c r="J25" s="136" t="s">
        <v>20</v>
      </c>
      <c r="K25" s="39"/>
      <c r="L25" s="39"/>
      <c r="M25" s="15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15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48" t="s">
        <v>34</v>
      </c>
      <c r="E27" s="39"/>
      <c r="F27" s="39"/>
      <c r="G27" s="39"/>
      <c r="H27" s="39"/>
      <c r="I27" s="148" t="s">
        <v>27</v>
      </c>
      <c r="J27" s="136" t="s">
        <v>20</v>
      </c>
      <c r="K27" s="39"/>
      <c r="L27" s="39"/>
      <c r="M27" s="15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36" t="s">
        <v>33</v>
      </c>
      <c r="F28" s="39"/>
      <c r="G28" s="39"/>
      <c r="H28" s="39"/>
      <c r="I28" s="148" t="s">
        <v>29</v>
      </c>
      <c r="J28" s="136" t="s">
        <v>20</v>
      </c>
      <c r="K28" s="39"/>
      <c r="L28" s="39"/>
      <c r="M28" s="15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5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48" t="s">
        <v>37</v>
      </c>
      <c r="E30" s="39"/>
      <c r="F30" s="39"/>
      <c r="G30" s="39"/>
      <c r="H30" s="39"/>
      <c r="I30" s="39"/>
      <c r="J30" s="39"/>
      <c r="K30" s="39"/>
      <c r="L30" s="39"/>
      <c r="M30" s="15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3"/>
      <c r="B31" s="154"/>
      <c r="C31" s="153"/>
      <c r="D31" s="153"/>
      <c r="E31" s="155" t="s">
        <v>20</v>
      </c>
      <c r="F31" s="155"/>
      <c r="G31" s="155"/>
      <c r="H31" s="155"/>
      <c r="I31" s="153"/>
      <c r="J31" s="153"/>
      <c r="K31" s="153"/>
      <c r="L31" s="153"/>
      <c r="M31" s="156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15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7"/>
      <c r="E33" s="157"/>
      <c r="F33" s="157"/>
      <c r="G33" s="157"/>
      <c r="H33" s="157"/>
      <c r="I33" s="157"/>
      <c r="J33" s="157"/>
      <c r="K33" s="157"/>
      <c r="L33" s="157"/>
      <c r="M33" s="15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>
      <c r="A34" s="39"/>
      <c r="B34" s="45"/>
      <c r="C34" s="39"/>
      <c r="D34" s="39"/>
      <c r="E34" s="148" t="s">
        <v>127</v>
      </c>
      <c r="F34" s="39"/>
      <c r="G34" s="39"/>
      <c r="H34" s="39"/>
      <c r="I34" s="39"/>
      <c r="J34" s="39"/>
      <c r="K34" s="158">
        <f>I69</f>
        <v>0</v>
      </c>
      <c r="L34" s="39"/>
      <c r="M34" s="15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>
      <c r="A35" s="39"/>
      <c r="B35" s="45"/>
      <c r="C35" s="39"/>
      <c r="D35" s="39"/>
      <c r="E35" s="148" t="s">
        <v>128</v>
      </c>
      <c r="F35" s="39"/>
      <c r="G35" s="39"/>
      <c r="H35" s="39"/>
      <c r="I35" s="39"/>
      <c r="J35" s="39"/>
      <c r="K35" s="158">
        <f>J69</f>
        <v>0</v>
      </c>
      <c r="L35" s="39"/>
      <c r="M35" s="15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25.44" customHeight="1">
      <c r="A36" s="39"/>
      <c r="B36" s="45"/>
      <c r="C36" s="39"/>
      <c r="D36" s="159" t="s">
        <v>39</v>
      </c>
      <c r="E36" s="39"/>
      <c r="F36" s="39"/>
      <c r="G36" s="39"/>
      <c r="H36" s="39"/>
      <c r="I36" s="39"/>
      <c r="J36" s="39"/>
      <c r="K36" s="160">
        <f>ROUND(K100, 2)</f>
        <v>0</v>
      </c>
      <c r="L36" s="39"/>
      <c r="M36" s="15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6.96" customHeight="1">
      <c r="A37" s="39"/>
      <c r="B37" s="45"/>
      <c r="C37" s="39"/>
      <c r="D37" s="157"/>
      <c r="E37" s="157"/>
      <c r="F37" s="157"/>
      <c r="G37" s="157"/>
      <c r="H37" s="157"/>
      <c r="I37" s="157"/>
      <c r="J37" s="157"/>
      <c r="K37" s="157"/>
      <c r="L37" s="157"/>
      <c r="M37" s="15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161" t="s">
        <v>41</v>
      </c>
      <c r="G38" s="39"/>
      <c r="H38" s="39"/>
      <c r="I38" s="161" t="s">
        <v>40</v>
      </c>
      <c r="J38" s="39"/>
      <c r="K38" s="161" t="s">
        <v>42</v>
      </c>
      <c r="L38" s="39"/>
      <c r="M38" s="15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14.4" customHeight="1">
      <c r="A39" s="39"/>
      <c r="B39" s="45"/>
      <c r="C39" s="39"/>
      <c r="D39" s="162" t="s">
        <v>43</v>
      </c>
      <c r="E39" s="148" t="s">
        <v>44</v>
      </c>
      <c r="F39" s="158">
        <f>ROUND((SUM(BE100:BE155)),  2)</f>
        <v>0</v>
      </c>
      <c r="G39" s="39"/>
      <c r="H39" s="39"/>
      <c r="I39" s="163">
        <v>0.20999999999999999</v>
      </c>
      <c r="J39" s="39"/>
      <c r="K39" s="158">
        <f>ROUND(((SUM(BE100:BE155))*I39),  2)</f>
        <v>0</v>
      </c>
      <c r="L39" s="39"/>
      <c r="M39" s="15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148" t="s">
        <v>45</v>
      </c>
      <c r="F40" s="158">
        <f>ROUND((SUM(BF100:BF155)),  2)</f>
        <v>0</v>
      </c>
      <c r="G40" s="39"/>
      <c r="H40" s="39"/>
      <c r="I40" s="163">
        <v>0.14999999999999999</v>
      </c>
      <c r="J40" s="39"/>
      <c r="K40" s="158">
        <f>ROUND(((SUM(BF100:BF155))*I40),  2)</f>
        <v>0</v>
      </c>
      <c r="L40" s="39"/>
      <c r="M40" s="15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48" t="s">
        <v>46</v>
      </c>
      <c r="F41" s="158">
        <f>ROUND((SUM(BG100:BG155)),  2)</f>
        <v>0</v>
      </c>
      <c r="G41" s="39"/>
      <c r="H41" s="39"/>
      <c r="I41" s="163">
        <v>0.20999999999999999</v>
      </c>
      <c r="J41" s="39"/>
      <c r="K41" s="158">
        <f>0</f>
        <v>0</v>
      </c>
      <c r="L41" s="39"/>
      <c r="M41" s="15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45"/>
      <c r="C42" s="39"/>
      <c r="D42" s="39"/>
      <c r="E42" s="148" t="s">
        <v>47</v>
      </c>
      <c r="F42" s="158">
        <f>ROUND((SUM(BH100:BH155)),  2)</f>
        <v>0</v>
      </c>
      <c r="G42" s="39"/>
      <c r="H42" s="39"/>
      <c r="I42" s="163">
        <v>0.14999999999999999</v>
      </c>
      <c r="J42" s="39"/>
      <c r="K42" s="158">
        <f>0</f>
        <v>0</v>
      </c>
      <c r="L42" s="39"/>
      <c r="M42" s="15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 s="2" customFormat="1" ht="14.4" customHeight="1">
      <c r="A43" s="39"/>
      <c r="B43" s="45"/>
      <c r="C43" s="39"/>
      <c r="D43" s="39"/>
      <c r="E43" s="148" t="s">
        <v>48</v>
      </c>
      <c r="F43" s="158">
        <f>ROUND((SUM(BI100:BI155)),  2)</f>
        <v>0</v>
      </c>
      <c r="G43" s="39"/>
      <c r="H43" s="39"/>
      <c r="I43" s="163">
        <v>0</v>
      </c>
      <c r="J43" s="39"/>
      <c r="K43" s="158">
        <f>0</f>
        <v>0</v>
      </c>
      <c r="L43" s="39"/>
      <c r="M43" s="15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15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5.44" customHeight="1">
      <c r="A45" s="39"/>
      <c r="B45" s="45"/>
      <c r="C45" s="164"/>
      <c r="D45" s="165" t="s">
        <v>49</v>
      </c>
      <c r="E45" s="166"/>
      <c r="F45" s="166"/>
      <c r="G45" s="167" t="s">
        <v>50</v>
      </c>
      <c r="H45" s="168" t="s">
        <v>51</v>
      </c>
      <c r="I45" s="166"/>
      <c r="J45" s="166"/>
      <c r="K45" s="169">
        <f>SUM(K36:K43)</f>
        <v>0</v>
      </c>
      <c r="L45" s="170"/>
      <c r="M45" s="15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4.4" customHeight="1">
      <c r="A46" s="39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50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50" s="2" customFormat="1" ht="6.96" customHeight="1">
      <c r="A50" s="39"/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5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24.96" customHeight="1">
      <c r="A51" s="39"/>
      <c r="B51" s="40"/>
      <c r="C51" s="24" t="s">
        <v>129</v>
      </c>
      <c r="D51" s="41"/>
      <c r="E51" s="41"/>
      <c r="F51" s="41"/>
      <c r="G51" s="41"/>
      <c r="H51" s="41"/>
      <c r="I51" s="41"/>
      <c r="J51" s="41"/>
      <c r="K51" s="41"/>
      <c r="L51" s="41"/>
      <c r="M51" s="15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6.96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15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</v>
      </c>
      <c r="D53" s="41"/>
      <c r="E53" s="41"/>
      <c r="F53" s="41"/>
      <c r="G53" s="41"/>
      <c r="H53" s="41"/>
      <c r="I53" s="41"/>
      <c r="J53" s="41"/>
      <c r="K53" s="41"/>
      <c r="L53" s="41"/>
      <c r="M53" s="150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175" t="str">
        <f>E7</f>
        <v>Průmyslová zóna Ke Skrýšovu V. ETAPA</v>
      </c>
      <c r="F54" s="33"/>
      <c r="G54" s="33"/>
      <c r="H54" s="33"/>
      <c r="I54" s="41"/>
      <c r="J54" s="41"/>
      <c r="K54" s="41"/>
      <c r="L54" s="41"/>
      <c r="M54" s="15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1" customFormat="1" ht="12" customHeight="1">
      <c r="B55" s="22"/>
      <c r="C55" s="33" t="s">
        <v>122</v>
      </c>
      <c r="D55" s="23"/>
      <c r="E55" s="23"/>
      <c r="F55" s="23"/>
      <c r="G55" s="23"/>
      <c r="H55" s="23"/>
      <c r="I55" s="23"/>
      <c r="J55" s="23"/>
      <c r="K55" s="23"/>
      <c r="L55" s="23"/>
      <c r="M55" s="21"/>
    </row>
    <row r="56" s="1" customFormat="1" ht="16.5" customHeight="1">
      <c r="B56" s="22"/>
      <c r="C56" s="23"/>
      <c r="D56" s="23"/>
      <c r="E56" s="175" t="s">
        <v>672</v>
      </c>
      <c r="F56" s="23"/>
      <c r="G56" s="23"/>
      <c r="H56" s="23"/>
      <c r="I56" s="23"/>
      <c r="J56" s="23"/>
      <c r="K56" s="23"/>
      <c r="L56" s="23"/>
      <c r="M56" s="21"/>
    </row>
    <row r="57" s="1" customFormat="1" ht="12" customHeight="1">
      <c r="B57" s="22"/>
      <c r="C57" s="33" t="s">
        <v>124</v>
      </c>
      <c r="D57" s="23"/>
      <c r="E57" s="23"/>
      <c r="F57" s="23"/>
      <c r="G57" s="23"/>
      <c r="H57" s="23"/>
      <c r="I57" s="23"/>
      <c r="J57" s="23"/>
      <c r="K57" s="23"/>
      <c r="L57" s="23"/>
      <c r="M57" s="21"/>
    </row>
    <row r="58" s="2" customFormat="1" ht="16.5" customHeight="1">
      <c r="A58" s="39"/>
      <c r="B58" s="40"/>
      <c r="C58" s="41"/>
      <c r="D58" s="41"/>
      <c r="E58" s="291" t="s">
        <v>1190</v>
      </c>
      <c r="F58" s="41"/>
      <c r="G58" s="41"/>
      <c r="H58" s="41"/>
      <c r="I58" s="41"/>
      <c r="J58" s="41"/>
      <c r="K58" s="41"/>
      <c r="L58" s="41"/>
      <c r="M58" s="150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2" customHeight="1">
      <c r="A59" s="39"/>
      <c r="B59" s="40"/>
      <c r="C59" s="33" t="s">
        <v>1191</v>
      </c>
      <c r="D59" s="41"/>
      <c r="E59" s="41"/>
      <c r="F59" s="41"/>
      <c r="G59" s="41"/>
      <c r="H59" s="41"/>
      <c r="I59" s="41"/>
      <c r="J59" s="41"/>
      <c r="K59" s="41"/>
      <c r="L59" s="41"/>
      <c r="M59" s="150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6.5" customHeight="1">
      <c r="A60" s="39"/>
      <c r="B60" s="40"/>
      <c r="C60" s="41"/>
      <c r="D60" s="41"/>
      <c r="E60" s="70" t="str">
        <f>E13</f>
        <v>SO-05.2 - STL plynovodní přípojky</v>
      </c>
      <c r="F60" s="41"/>
      <c r="G60" s="41"/>
      <c r="H60" s="41"/>
      <c r="I60" s="41"/>
      <c r="J60" s="41"/>
      <c r="K60" s="41"/>
      <c r="L60" s="41"/>
      <c r="M60" s="150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6.96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15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2" customHeight="1">
      <c r="A62" s="39"/>
      <c r="B62" s="40"/>
      <c r="C62" s="33" t="s">
        <v>22</v>
      </c>
      <c r="D62" s="41"/>
      <c r="E62" s="41"/>
      <c r="F62" s="28" t="str">
        <f>F16</f>
        <v>Pelhřimov</v>
      </c>
      <c r="G62" s="41"/>
      <c r="H62" s="41"/>
      <c r="I62" s="33" t="s">
        <v>24</v>
      </c>
      <c r="J62" s="73" t="str">
        <f>IF(J16="","",J16)</f>
        <v>16. 12. 2022</v>
      </c>
      <c r="K62" s="41"/>
      <c r="L62" s="41"/>
      <c r="M62" s="150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150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15.15" customHeight="1">
      <c r="A64" s="39"/>
      <c r="B64" s="40"/>
      <c r="C64" s="33" t="s">
        <v>26</v>
      </c>
      <c r="D64" s="41"/>
      <c r="E64" s="41"/>
      <c r="F64" s="28" t="str">
        <f>E19</f>
        <v xml:space="preserve"> </v>
      </c>
      <c r="G64" s="41"/>
      <c r="H64" s="41"/>
      <c r="I64" s="33" t="s">
        <v>32</v>
      </c>
      <c r="J64" s="37" t="str">
        <f>E25</f>
        <v xml:space="preserve"> </v>
      </c>
      <c r="K64" s="41"/>
      <c r="L64" s="41"/>
      <c r="M64" s="150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15.15" customHeight="1">
      <c r="A65" s="39"/>
      <c r="B65" s="40"/>
      <c r="C65" s="33" t="s">
        <v>30</v>
      </c>
      <c r="D65" s="41"/>
      <c r="E65" s="41"/>
      <c r="F65" s="28" t="str">
        <f>IF(E22="","",E22)</f>
        <v>Vyplň údaj</v>
      </c>
      <c r="G65" s="41"/>
      <c r="H65" s="41"/>
      <c r="I65" s="33" t="s">
        <v>34</v>
      </c>
      <c r="J65" s="37" t="str">
        <f>E28</f>
        <v xml:space="preserve"> </v>
      </c>
      <c r="K65" s="41"/>
      <c r="L65" s="41"/>
      <c r="M65" s="15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10.32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150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9.28" customHeight="1">
      <c r="A67" s="39"/>
      <c r="B67" s="40"/>
      <c r="C67" s="176" t="s">
        <v>130</v>
      </c>
      <c r="D67" s="177"/>
      <c r="E67" s="177"/>
      <c r="F67" s="177"/>
      <c r="G67" s="177"/>
      <c r="H67" s="177"/>
      <c r="I67" s="178" t="s">
        <v>131</v>
      </c>
      <c r="J67" s="178" t="s">
        <v>132</v>
      </c>
      <c r="K67" s="178" t="s">
        <v>133</v>
      </c>
      <c r="L67" s="177"/>
      <c r="M67" s="150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10.32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150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2.8" customHeight="1">
      <c r="A69" s="39"/>
      <c r="B69" s="40"/>
      <c r="C69" s="179" t="s">
        <v>73</v>
      </c>
      <c r="D69" s="41"/>
      <c r="E69" s="41"/>
      <c r="F69" s="41"/>
      <c r="G69" s="41"/>
      <c r="H69" s="41"/>
      <c r="I69" s="103">
        <f>Q100</f>
        <v>0</v>
      </c>
      <c r="J69" s="103">
        <f>R100</f>
        <v>0</v>
      </c>
      <c r="K69" s="103">
        <f>K100</f>
        <v>0</v>
      </c>
      <c r="L69" s="41"/>
      <c r="M69" s="150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U69" s="18" t="s">
        <v>134</v>
      </c>
    </row>
    <row r="70" s="9" customFormat="1" ht="24.96" customHeight="1">
      <c r="A70" s="9"/>
      <c r="B70" s="180"/>
      <c r="C70" s="181"/>
      <c r="D70" s="182" t="s">
        <v>135</v>
      </c>
      <c r="E70" s="183"/>
      <c r="F70" s="183"/>
      <c r="G70" s="183"/>
      <c r="H70" s="183"/>
      <c r="I70" s="184">
        <f>Q101</f>
        <v>0</v>
      </c>
      <c r="J70" s="184">
        <f>R101</f>
        <v>0</v>
      </c>
      <c r="K70" s="184">
        <f>K101</f>
        <v>0</v>
      </c>
      <c r="L70" s="181"/>
      <c r="M70" s="185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6"/>
      <c r="C71" s="128"/>
      <c r="D71" s="187" t="s">
        <v>136</v>
      </c>
      <c r="E71" s="188"/>
      <c r="F71" s="188"/>
      <c r="G71" s="188"/>
      <c r="H71" s="188"/>
      <c r="I71" s="189">
        <f>Q102</f>
        <v>0</v>
      </c>
      <c r="J71" s="189">
        <f>R102</f>
        <v>0</v>
      </c>
      <c r="K71" s="189">
        <f>K102</f>
        <v>0</v>
      </c>
      <c r="L71" s="128"/>
      <c r="M71" s="19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6"/>
      <c r="C72" s="128"/>
      <c r="D72" s="187" t="s">
        <v>138</v>
      </c>
      <c r="E72" s="188"/>
      <c r="F72" s="188"/>
      <c r="G72" s="188"/>
      <c r="H72" s="188"/>
      <c r="I72" s="189">
        <f>Q124</f>
        <v>0</v>
      </c>
      <c r="J72" s="189">
        <f>R124</f>
        <v>0</v>
      </c>
      <c r="K72" s="189">
        <f>K124</f>
        <v>0</v>
      </c>
      <c r="L72" s="128"/>
      <c r="M72" s="19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6"/>
      <c r="C73" s="128"/>
      <c r="D73" s="187" t="s">
        <v>140</v>
      </c>
      <c r="E73" s="188"/>
      <c r="F73" s="188"/>
      <c r="G73" s="188"/>
      <c r="H73" s="188"/>
      <c r="I73" s="189">
        <f>Q129</f>
        <v>0</v>
      </c>
      <c r="J73" s="189">
        <f>R129</f>
        <v>0</v>
      </c>
      <c r="K73" s="189">
        <f>K129</f>
        <v>0</v>
      </c>
      <c r="L73" s="128"/>
      <c r="M73" s="19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6"/>
      <c r="C74" s="128"/>
      <c r="D74" s="187" t="s">
        <v>143</v>
      </c>
      <c r="E74" s="188"/>
      <c r="F74" s="188"/>
      <c r="G74" s="188"/>
      <c r="H74" s="188"/>
      <c r="I74" s="189">
        <f>Q136</f>
        <v>0</v>
      </c>
      <c r="J74" s="189">
        <f>R136</f>
        <v>0</v>
      </c>
      <c r="K74" s="189">
        <f>K136</f>
        <v>0</v>
      </c>
      <c r="L74" s="128"/>
      <c r="M74" s="19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80"/>
      <c r="C75" s="181"/>
      <c r="D75" s="182" t="s">
        <v>1193</v>
      </c>
      <c r="E75" s="183"/>
      <c r="F75" s="183"/>
      <c r="G75" s="183"/>
      <c r="H75" s="183"/>
      <c r="I75" s="184">
        <f>Q138</f>
        <v>0</v>
      </c>
      <c r="J75" s="184">
        <f>R138</f>
        <v>0</v>
      </c>
      <c r="K75" s="184">
        <f>K138</f>
        <v>0</v>
      </c>
      <c r="L75" s="181"/>
      <c r="M75" s="185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6"/>
      <c r="C76" s="128"/>
      <c r="D76" s="187" t="s">
        <v>1194</v>
      </c>
      <c r="E76" s="188"/>
      <c r="F76" s="188"/>
      <c r="G76" s="188"/>
      <c r="H76" s="188"/>
      <c r="I76" s="189">
        <f>Q139</f>
        <v>0</v>
      </c>
      <c r="J76" s="189">
        <f>R139</f>
        <v>0</v>
      </c>
      <c r="K76" s="189">
        <f>K139</f>
        <v>0</v>
      </c>
      <c r="L76" s="128"/>
      <c r="M76" s="19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15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150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82" s="2" customFormat="1" ht="6.96" customHeight="1">
      <c r="A82" s="39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15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4.96" customHeight="1">
      <c r="A83" s="39"/>
      <c r="B83" s="40"/>
      <c r="C83" s="24" t="s">
        <v>148</v>
      </c>
      <c r="D83" s="41"/>
      <c r="E83" s="41"/>
      <c r="F83" s="41"/>
      <c r="G83" s="41"/>
      <c r="H83" s="41"/>
      <c r="I83" s="41"/>
      <c r="J83" s="41"/>
      <c r="K83" s="41"/>
      <c r="L83" s="41"/>
      <c r="M83" s="15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15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17</v>
      </c>
      <c r="D85" s="41"/>
      <c r="E85" s="41"/>
      <c r="F85" s="41"/>
      <c r="G85" s="41"/>
      <c r="H85" s="41"/>
      <c r="I85" s="41"/>
      <c r="J85" s="41"/>
      <c r="K85" s="41"/>
      <c r="L85" s="41"/>
      <c r="M85" s="15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175" t="str">
        <f>E7</f>
        <v>Průmyslová zóna Ke Skrýšovu V. ETAPA</v>
      </c>
      <c r="F86" s="33"/>
      <c r="G86" s="33"/>
      <c r="H86" s="33"/>
      <c r="I86" s="41"/>
      <c r="J86" s="41"/>
      <c r="K86" s="41"/>
      <c r="L86" s="41"/>
      <c r="M86" s="15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" customFormat="1" ht="12" customHeight="1">
      <c r="B87" s="22"/>
      <c r="C87" s="33" t="s">
        <v>122</v>
      </c>
      <c r="D87" s="23"/>
      <c r="E87" s="23"/>
      <c r="F87" s="23"/>
      <c r="G87" s="23"/>
      <c r="H87" s="23"/>
      <c r="I87" s="23"/>
      <c r="J87" s="23"/>
      <c r="K87" s="23"/>
      <c r="L87" s="23"/>
      <c r="M87" s="21"/>
    </row>
    <row r="88" s="1" customFormat="1" ht="16.5" customHeight="1">
      <c r="B88" s="22"/>
      <c r="C88" s="23"/>
      <c r="D88" s="23"/>
      <c r="E88" s="175" t="s">
        <v>672</v>
      </c>
      <c r="F88" s="23"/>
      <c r="G88" s="23"/>
      <c r="H88" s="23"/>
      <c r="I88" s="23"/>
      <c r="J88" s="23"/>
      <c r="K88" s="23"/>
      <c r="L88" s="23"/>
      <c r="M88" s="21"/>
    </row>
    <row r="89" s="1" customFormat="1" ht="12" customHeight="1">
      <c r="B89" s="22"/>
      <c r="C89" s="33" t="s">
        <v>124</v>
      </c>
      <c r="D89" s="23"/>
      <c r="E89" s="23"/>
      <c r="F89" s="23"/>
      <c r="G89" s="23"/>
      <c r="H89" s="23"/>
      <c r="I89" s="23"/>
      <c r="J89" s="23"/>
      <c r="K89" s="23"/>
      <c r="L89" s="23"/>
      <c r="M89" s="21"/>
    </row>
    <row r="90" s="2" customFormat="1" ht="16.5" customHeight="1">
      <c r="A90" s="39"/>
      <c r="B90" s="40"/>
      <c r="C90" s="41"/>
      <c r="D90" s="41"/>
      <c r="E90" s="291" t="s">
        <v>1190</v>
      </c>
      <c r="F90" s="41"/>
      <c r="G90" s="41"/>
      <c r="H90" s="41"/>
      <c r="I90" s="41"/>
      <c r="J90" s="41"/>
      <c r="K90" s="41"/>
      <c r="L90" s="41"/>
      <c r="M90" s="15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1191</v>
      </c>
      <c r="D91" s="41"/>
      <c r="E91" s="41"/>
      <c r="F91" s="41"/>
      <c r="G91" s="41"/>
      <c r="H91" s="41"/>
      <c r="I91" s="41"/>
      <c r="J91" s="41"/>
      <c r="K91" s="41"/>
      <c r="L91" s="41"/>
      <c r="M91" s="15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6.5" customHeight="1">
      <c r="A92" s="39"/>
      <c r="B92" s="40"/>
      <c r="C92" s="41"/>
      <c r="D92" s="41"/>
      <c r="E92" s="70" t="str">
        <f>E13</f>
        <v>SO-05.2 - STL plynovodní přípojky</v>
      </c>
      <c r="F92" s="41"/>
      <c r="G92" s="41"/>
      <c r="H92" s="41"/>
      <c r="I92" s="41"/>
      <c r="J92" s="41"/>
      <c r="K92" s="41"/>
      <c r="L92" s="41"/>
      <c r="M92" s="15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15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22</v>
      </c>
      <c r="D94" s="41"/>
      <c r="E94" s="41"/>
      <c r="F94" s="28" t="str">
        <f>F16</f>
        <v>Pelhřimov</v>
      </c>
      <c r="G94" s="41"/>
      <c r="H94" s="41"/>
      <c r="I94" s="33" t="s">
        <v>24</v>
      </c>
      <c r="J94" s="73" t="str">
        <f>IF(J16="","",J16)</f>
        <v>16. 12. 2022</v>
      </c>
      <c r="K94" s="41"/>
      <c r="L94" s="41"/>
      <c r="M94" s="15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15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26</v>
      </c>
      <c r="D96" s="41"/>
      <c r="E96" s="41"/>
      <c r="F96" s="28" t="str">
        <f>E19</f>
        <v xml:space="preserve"> </v>
      </c>
      <c r="G96" s="41"/>
      <c r="H96" s="41"/>
      <c r="I96" s="33" t="s">
        <v>32</v>
      </c>
      <c r="J96" s="37" t="str">
        <f>E25</f>
        <v xml:space="preserve"> </v>
      </c>
      <c r="K96" s="41"/>
      <c r="L96" s="41"/>
      <c r="M96" s="15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5.15" customHeight="1">
      <c r="A97" s="39"/>
      <c r="B97" s="40"/>
      <c r="C97" s="33" t="s">
        <v>30</v>
      </c>
      <c r="D97" s="41"/>
      <c r="E97" s="41"/>
      <c r="F97" s="28" t="str">
        <f>IF(E22="","",E22)</f>
        <v>Vyplň údaj</v>
      </c>
      <c r="G97" s="41"/>
      <c r="H97" s="41"/>
      <c r="I97" s="33" t="s">
        <v>34</v>
      </c>
      <c r="J97" s="37" t="str">
        <f>E28</f>
        <v xml:space="preserve"> </v>
      </c>
      <c r="K97" s="41"/>
      <c r="L97" s="41"/>
      <c r="M97" s="15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0.32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15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11" customFormat="1" ht="29.28" customHeight="1">
      <c r="A99" s="191"/>
      <c r="B99" s="192"/>
      <c r="C99" s="193" t="s">
        <v>149</v>
      </c>
      <c r="D99" s="194" t="s">
        <v>58</v>
      </c>
      <c r="E99" s="194" t="s">
        <v>54</v>
      </c>
      <c r="F99" s="194" t="s">
        <v>55</v>
      </c>
      <c r="G99" s="194" t="s">
        <v>150</v>
      </c>
      <c r="H99" s="194" t="s">
        <v>151</v>
      </c>
      <c r="I99" s="194" t="s">
        <v>152</v>
      </c>
      <c r="J99" s="194" t="s">
        <v>153</v>
      </c>
      <c r="K99" s="194" t="s">
        <v>133</v>
      </c>
      <c r="L99" s="195" t="s">
        <v>154</v>
      </c>
      <c r="M99" s="196"/>
      <c r="N99" s="93" t="s">
        <v>20</v>
      </c>
      <c r="O99" s="94" t="s">
        <v>43</v>
      </c>
      <c r="P99" s="94" t="s">
        <v>155</v>
      </c>
      <c r="Q99" s="94" t="s">
        <v>156</v>
      </c>
      <c r="R99" s="94" t="s">
        <v>157</v>
      </c>
      <c r="S99" s="94" t="s">
        <v>158</v>
      </c>
      <c r="T99" s="94" t="s">
        <v>159</v>
      </c>
      <c r="U99" s="94" t="s">
        <v>160</v>
      </c>
      <c r="V99" s="94" t="s">
        <v>161</v>
      </c>
      <c r="W99" s="94" t="s">
        <v>162</v>
      </c>
      <c r="X99" s="95" t="s">
        <v>163</v>
      </c>
      <c r="Y99" s="191"/>
      <c r="Z99" s="191"/>
      <c r="AA99" s="191"/>
      <c r="AB99" s="191"/>
      <c r="AC99" s="191"/>
      <c r="AD99" s="191"/>
      <c r="AE99" s="191"/>
    </row>
    <row r="100" s="2" customFormat="1" ht="22.8" customHeight="1">
      <c r="A100" s="39"/>
      <c r="B100" s="40"/>
      <c r="C100" s="100" t="s">
        <v>164</v>
      </c>
      <c r="D100" s="41"/>
      <c r="E100" s="41"/>
      <c r="F100" s="41"/>
      <c r="G100" s="41"/>
      <c r="H100" s="41"/>
      <c r="I100" s="41"/>
      <c r="J100" s="41"/>
      <c r="K100" s="197">
        <f>BK100</f>
        <v>0</v>
      </c>
      <c r="L100" s="41"/>
      <c r="M100" s="45"/>
      <c r="N100" s="96"/>
      <c r="O100" s="198"/>
      <c r="P100" s="97"/>
      <c r="Q100" s="199">
        <f>Q101+Q138</f>
        <v>0</v>
      </c>
      <c r="R100" s="199">
        <f>R101+R138</f>
        <v>0</v>
      </c>
      <c r="S100" s="97"/>
      <c r="T100" s="200">
        <f>T101+T138</f>
        <v>0</v>
      </c>
      <c r="U100" s="97"/>
      <c r="V100" s="200">
        <f>V101+V138</f>
        <v>31.328778400000001</v>
      </c>
      <c r="W100" s="97"/>
      <c r="X100" s="201">
        <f>X101+X138</f>
        <v>0</v>
      </c>
      <c r="Y100" s="39"/>
      <c r="Z100" s="39"/>
      <c r="AA100" s="39"/>
      <c r="AB100" s="39"/>
      <c r="AC100" s="39"/>
      <c r="AD100" s="39"/>
      <c r="AE100" s="39"/>
      <c r="AT100" s="18" t="s">
        <v>74</v>
      </c>
      <c r="AU100" s="18" t="s">
        <v>134</v>
      </c>
      <c r="BK100" s="202">
        <f>BK101+BK138</f>
        <v>0</v>
      </c>
    </row>
    <row r="101" s="12" customFormat="1" ht="25.92" customHeight="1">
      <c r="A101" s="12"/>
      <c r="B101" s="203"/>
      <c r="C101" s="204"/>
      <c r="D101" s="205" t="s">
        <v>74</v>
      </c>
      <c r="E101" s="206" t="s">
        <v>165</v>
      </c>
      <c r="F101" s="206" t="s">
        <v>166</v>
      </c>
      <c r="G101" s="204"/>
      <c r="H101" s="204"/>
      <c r="I101" s="207"/>
      <c r="J101" s="207"/>
      <c r="K101" s="208">
        <f>BK101</f>
        <v>0</v>
      </c>
      <c r="L101" s="204"/>
      <c r="M101" s="209"/>
      <c r="N101" s="210"/>
      <c r="O101" s="211"/>
      <c r="P101" s="211"/>
      <c r="Q101" s="212">
        <f>Q102+Q124+Q129+Q136</f>
        <v>0</v>
      </c>
      <c r="R101" s="212">
        <f>R102+R124+R129+R136</f>
        <v>0</v>
      </c>
      <c r="S101" s="211"/>
      <c r="T101" s="213">
        <f>T102+T124+T129+T136</f>
        <v>0</v>
      </c>
      <c r="U101" s="211"/>
      <c r="V101" s="213">
        <f>V102+V124+V129+V136</f>
        <v>31.30613</v>
      </c>
      <c r="W101" s="211"/>
      <c r="X101" s="214">
        <f>X102+X124+X129+X136</f>
        <v>0</v>
      </c>
      <c r="Y101" s="12"/>
      <c r="Z101" s="12"/>
      <c r="AA101" s="12"/>
      <c r="AB101" s="12"/>
      <c r="AC101" s="12"/>
      <c r="AD101" s="12"/>
      <c r="AE101" s="12"/>
      <c r="AR101" s="215" t="s">
        <v>82</v>
      </c>
      <c r="AT101" s="216" t="s">
        <v>74</v>
      </c>
      <c r="AU101" s="216" t="s">
        <v>75</v>
      </c>
      <c r="AY101" s="215" t="s">
        <v>167</v>
      </c>
      <c r="BK101" s="217">
        <f>BK102+BK124+BK129+BK136</f>
        <v>0</v>
      </c>
    </row>
    <row r="102" s="12" customFormat="1" ht="22.8" customHeight="1">
      <c r="A102" s="12"/>
      <c r="B102" s="203"/>
      <c r="C102" s="204"/>
      <c r="D102" s="205" t="s">
        <v>74</v>
      </c>
      <c r="E102" s="218" t="s">
        <v>82</v>
      </c>
      <c r="F102" s="218" t="s">
        <v>168</v>
      </c>
      <c r="G102" s="204"/>
      <c r="H102" s="204"/>
      <c r="I102" s="207"/>
      <c r="J102" s="207"/>
      <c r="K102" s="219">
        <f>BK102</f>
        <v>0</v>
      </c>
      <c r="L102" s="204"/>
      <c r="M102" s="209"/>
      <c r="N102" s="210"/>
      <c r="O102" s="211"/>
      <c r="P102" s="211"/>
      <c r="Q102" s="212">
        <f>SUM(Q103:Q123)</f>
        <v>0</v>
      </c>
      <c r="R102" s="212">
        <f>SUM(R103:R123)</f>
        <v>0</v>
      </c>
      <c r="S102" s="211"/>
      <c r="T102" s="213">
        <f>SUM(T103:T123)</f>
        <v>0</v>
      </c>
      <c r="U102" s="211"/>
      <c r="V102" s="213">
        <f>SUM(V103:V123)</f>
        <v>25.199999999999999</v>
      </c>
      <c r="W102" s="211"/>
      <c r="X102" s="214">
        <f>SUM(X103:X123)</f>
        <v>0</v>
      </c>
      <c r="Y102" s="12"/>
      <c r="Z102" s="12"/>
      <c r="AA102" s="12"/>
      <c r="AB102" s="12"/>
      <c r="AC102" s="12"/>
      <c r="AD102" s="12"/>
      <c r="AE102" s="12"/>
      <c r="AR102" s="215" t="s">
        <v>82</v>
      </c>
      <c r="AT102" s="216" t="s">
        <v>74</v>
      </c>
      <c r="AU102" s="216" t="s">
        <v>82</v>
      </c>
      <c r="AY102" s="215" t="s">
        <v>167</v>
      </c>
      <c r="BK102" s="217">
        <f>SUM(BK103:BK123)</f>
        <v>0</v>
      </c>
    </row>
    <row r="103" s="2" customFormat="1" ht="24.15" customHeight="1">
      <c r="A103" s="39"/>
      <c r="B103" s="40"/>
      <c r="C103" s="220" t="s">
        <v>82</v>
      </c>
      <c r="D103" s="220" t="s">
        <v>169</v>
      </c>
      <c r="E103" s="221" t="s">
        <v>687</v>
      </c>
      <c r="F103" s="222" t="s">
        <v>688</v>
      </c>
      <c r="G103" s="223" t="s">
        <v>190</v>
      </c>
      <c r="H103" s="224">
        <v>30.239999999999998</v>
      </c>
      <c r="I103" s="225"/>
      <c r="J103" s="225"/>
      <c r="K103" s="226">
        <f>ROUND(P103*H103,2)</f>
        <v>0</v>
      </c>
      <c r="L103" s="222" t="s">
        <v>20</v>
      </c>
      <c r="M103" s="45"/>
      <c r="N103" s="227" t="s">
        <v>20</v>
      </c>
      <c r="O103" s="228" t="s">
        <v>44</v>
      </c>
      <c r="P103" s="229">
        <f>I103+J103</f>
        <v>0</v>
      </c>
      <c r="Q103" s="229">
        <f>ROUND(I103*H103,2)</f>
        <v>0</v>
      </c>
      <c r="R103" s="229">
        <f>ROUND(J103*H103,2)</f>
        <v>0</v>
      </c>
      <c r="S103" s="85"/>
      <c r="T103" s="230">
        <f>S103*H103</f>
        <v>0</v>
      </c>
      <c r="U103" s="230">
        <v>0</v>
      </c>
      <c r="V103" s="230">
        <f>U103*H103</f>
        <v>0</v>
      </c>
      <c r="W103" s="230">
        <v>0</v>
      </c>
      <c r="X103" s="231">
        <f>W103*H103</f>
        <v>0</v>
      </c>
      <c r="Y103" s="39"/>
      <c r="Z103" s="39"/>
      <c r="AA103" s="39"/>
      <c r="AB103" s="39"/>
      <c r="AC103" s="39"/>
      <c r="AD103" s="39"/>
      <c r="AE103" s="39"/>
      <c r="AR103" s="232" t="s">
        <v>174</v>
      </c>
      <c r="AT103" s="232" t="s">
        <v>169</v>
      </c>
      <c r="AU103" s="232" t="s">
        <v>88</v>
      </c>
      <c r="AY103" s="18" t="s">
        <v>167</v>
      </c>
      <c r="BE103" s="233">
        <f>IF(O103="základní",K103,0)</f>
        <v>0</v>
      </c>
      <c r="BF103" s="233">
        <f>IF(O103="snížená",K103,0)</f>
        <v>0</v>
      </c>
      <c r="BG103" s="233">
        <f>IF(O103="zákl. přenesená",K103,0)</f>
        <v>0</v>
      </c>
      <c r="BH103" s="233">
        <f>IF(O103="sníž. přenesená",K103,0)</f>
        <v>0</v>
      </c>
      <c r="BI103" s="233">
        <f>IF(O103="nulová",K103,0)</f>
        <v>0</v>
      </c>
      <c r="BJ103" s="18" t="s">
        <v>82</v>
      </c>
      <c r="BK103" s="233">
        <f>ROUND(P103*H103,2)</f>
        <v>0</v>
      </c>
      <c r="BL103" s="18" t="s">
        <v>174</v>
      </c>
      <c r="BM103" s="232" t="s">
        <v>1327</v>
      </c>
    </row>
    <row r="104" s="13" customFormat="1">
      <c r="A104" s="13"/>
      <c r="B104" s="239"/>
      <c r="C104" s="240"/>
      <c r="D104" s="241" t="s">
        <v>178</v>
      </c>
      <c r="E104" s="242" t="s">
        <v>20</v>
      </c>
      <c r="F104" s="243" t="s">
        <v>1328</v>
      </c>
      <c r="G104" s="240"/>
      <c r="H104" s="244">
        <v>25.199999999999999</v>
      </c>
      <c r="I104" s="245"/>
      <c r="J104" s="245"/>
      <c r="K104" s="240"/>
      <c r="L104" s="240"/>
      <c r="M104" s="246"/>
      <c r="N104" s="247"/>
      <c r="O104" s="248"/>
      <c r="P104" s="248"/>
      <c r="Q104" s="248"/>
      <c r="R104" s="248"/>
      <c r="S104" s="248"/>
      <c r="T104" s="248"/>
      <c r="U104" s="248"/>
      <c r="V104" s="248"/>
      <c r="W104" s="248"/>
      <c r="X104" s="249"/>
      <c r="Y104" s="13"/>
      <c r="Z104" s="13"/>
      <c r="AA104" s="13"/>
      <c r="AB104" s="13"/>
      <c r="AC104" s="13"/>
      <c r="AD104" s="13"/>
      <c r="AE104" s="13"/>
      <c r="AT104" s="250" t="s">
        <v>178</v>
      </c>
      <c r="AU104" s="250" t="s">
        <v>88</v>
      </c>
      <c r="AV104" s="13" t="s">
        <v>88</v>
      </c>
      <c r="AW104" s="13" t="s">
        <v>5</v>
      </c>
      <c r="AX104" s="13" t="s">
        <v>75</v>
      </c>
      <c r="AY104" s="250" t="s">
        <v>167</v>
      </c>
    </row>
    <row r="105" s="13" customFormat="1">
      <c r="A105" s="13"/>
      <c r="B105" s="239"/>
      <c r="C105" s="240"/>
      <c r="D105" s="241" t="s">
        <v>178</v>
      </c>
      <c r="E105" s="242" t="s">
        <v>20</v>
      </c>
      <c r="F105" s="243" t="s">
        <v>1329</v>
      </c>
      <c r="G105" s="240"/>
      <c r="H105" s="244">
        <v>25.199999999999999</v>
      </c>
      <c r="I105" s="245"/>
      <c r="J105" s="245"/>
      <c r="K105" s="240"/>
      <c r="L105" s="240"/>
      <c r="M105" s="246"/>
      <c r="N105" s="247"/>
      <c r="O105" s="248"/>
      <c r="P105" s="248"/>
      <c r="Q105" s="248"/>
      <c r="R105" s="248"/>
      <c r="S105" s="248"/>
      <c r="T105" s="248"/>
      <c r="U105" s="248"/>
      <c r="V105" s="248"/>
      <c r="W105" s="248"/>
      <c r="X105" s="249"/>
      <c r="Y105" s="13"/>
      <c r="Z105" s="13"/>
      <c r="AA105" s="13"/>
      <c r="AB105" s="13"/>
      <c r="AC105" s="13"/>
      <c r="AD105" s="13"/>
      <c r="AE105" s="13"/>
      <c r="AT105" s="250" t="s">
        <v>178</v>
      </c>
      <c r="AU105" s="250" t="s">
        <v>88</v>
      </c>
      <c r="AV105" s="13" t="s">
        <v>88</v>
      </c>
      <c r="AW105" s="13" t="s">
        <v>5</v>
      </c>
      <c r="AX105" s="13" t="s">
        <v>75</v>
      </c>
      <c r="AY105" s="250" t="s">
        <v>167</v>
      </c>
    </row>
    <row r="106" s="15" customFormat="1">
      <c r="A106" s="15"/>
      <c r="B106" s="261"/>
      <c r="C106" s="262"/>
      <c r="D106" s="241" t="s">
        <v>178</v>
      </c>
      <c r="E106" s="263" t="s">
        <v>20</v>
      </c>
      <c r="F106" s="264" t="s">
        <v>239</v>
      </c>
      <c r="G106" s="262"/>
      <c r="H106" s="265">
        <v>50.399999999999999</v>
      </c>
      <c r="I106" s="266"/>
      <c r="J106" s="266"/>
      <c r="K106" s="262"/>
      <c r="L106" s="262"/>
      <c r="M106" s="267"/>
      <c r="N106" s="268"/>
      <c r="O106" s="269"/>
      <c r="P106" s="269"/>
      <c r="Q106" s="269"/>
      <c r="R106" s="269"/>
      <c r="S106" s="269"/>
      <c r="T106" s="269"/>
      <c r="U106" s="269"/>
      <c r="V106" s="269"/>
      <c r="W106" s="269"/>
      <c r="X106" s="270"/>
      <c r="Y106" s="15"/>
      <c r="Z106" s="15"/>
      <c r="AA106" s="15"/>
      <c r="AB106" s="15"/>
      <c r="AC106" s="15"/>
      <c r="AD106" s="15"/>
      <c r="AE106" s="15"/>
      <c r="AT106" s="271" t="s">
        <v>178</v>
      </c>
      <c r="AU106" s="271" t="s">
        <v>88</v>
      </c>
      <c r="AV106" s="15" t="s">
        <v>174</v>
      </c>
      <c r="AW106" s="15" t="s">
        <v>5</v>
      </c>
      <c r="AX106" s="15" t="s">
        <v>75</v>
      </c>
      <c r="AY106" s="271" t="s">
        <v>167</v>
      </c>
    </row>
    <row r="107" s="13" customFormat="1">
      <c r="A107" s="13"/>
      <c r="B107" s="239"/>
      <c r="C107" s="240"/>
      <c r="D107" s="241" t="s">
        <v>178</v>
      </c>
      <c r="E107" s="242" t="s">
        <v>20</v>
      </c>
      <c r="F107" s="243" t="s">
        <v>1330</v>
      </c>
      <c r="G107" s="240"/>
      <c r="H107" s="244">
        <v>30.239999999999998</v>
      </c>
      <c r="I107" s="245"/>
      <c r="J107" s="245"/>
      <c r="K107" s="240"/>
      <c r="L107" s="240"/>
      <c r="M107" s="246"/>
      <c r="N107" s="247"/>
      <c r="O107" s="248"/>
      <c r="P107" s="248"/>
      <c r="Q107" s="248"/>
      <c r="R107" s="248"/>
      <c r="S107" s="248"/>
      <c r="T107" s="248"/>
      <c r="U107" s="248"/>
      <c r="V107" s="248"/>
      <c r="W107" s="248"/>
      <c r="X107" s="249"/>
      <c r="Y107" s="13"/>
      <c r="Z107" s="13"/>
      <c r="AA107" s="13"/>
      <c r="AB107" s="13"/>
      <c r="AC107" s="13"/>
      <c r="AD107" s="13"/>
      <c r="AE107" s="13"/>
      <c r="AT107" s="250" t="s">
        <v>178</v>
      </c>
      <c r="AU107" s="250" t="s">
        <v>88</v>
      </c>
      <c r="AV107" s="13" t="s">
        <v>88</v>
      </c>
      <c r="AW107" s="13" t="s">
        <v>5</v>
      </c>
      <c r="AX107" s="13" t="s">
        <v>82</v>
      </c>
      <c r="AY107" s="250" t="s">
        <v>167</v>
      </c>
    </row>
    <row r="108" s="2" customFormat="1" ht="24.15" customHeight="1">
      <c r="A108" s="39"/>
      <c r="B108" s="40"/>
      <c r="C108" s="220" t="s">
        <v>88</v>
      </c>
      <c r="D108" s="220" t="s">
        <v>169</v>
      </c>
      <c r="E108" s="221" t="s">
        <v>1331</v>
      </c>
      <c r="F108" s="222" t="s">
        <v>1332</v>
      </c>
      <c r="G108" s="223" t="s">
        <v>190</v>
      </c>
      <c r="H108" s="224">
        <v>15.119999999999999</v>
      </c>
      <c r="I108" s="225"/>
      <c r="J108" s="225"/>
      <c r="K108" s="226">
        <f>ROUND(P108*H108,2)</f>
        <v>0</v>
      </c>
      <c r="L108" s="222" t="s">
        <v>20</v>
      </c>
      <c r="M108" s="45"/>
      <c r="N108" s="227" t="s">
        <v>20</v>
      </c>
      <c r="O108" s="228" t="s">
        <v>44</v>
      </c>
      <c r="P108" s="229">
        <f>I108+J108</f>
        <v>0</v>
      </c>
      <c r="Q108" s="229">
        <f>ROUND(I108*H108,2)</f>
        <v>0</v>
      </c>
      <c r="R108" s="229">
        <f>ROUND(J108*H108,2)</f>
        <v>0</v>
      </c>
      <c r="S108" s="85"/>
      <c r="T108" s="230">
        <f>S108*H108</f>
        <v>0</v>
      </c>
      <c r="U108" s="230">
        <v>0</v>
      </c>
      <c r="V108" s="230">
        <f>U108*H108</f>
        <v>0</v>
      </c>
      <c r="W108" s="230">
        <v>0</v>
      </c>
      <c r="X108" s="231">
        <f>W108*H108</f>
        <v>0</v>
      </c>
      <c r="Y108" s="39"/>
      <c r="Z108" s="39"/>
      <c r="AA108" s="39"/>
      <c r="AB108" s="39"/>
      <c r="AC108" s="39"/>
      <c r="AD108" s="39"/>
      <c r="AE108" s="39"/>
      <c r="AR108" s="232" t="s">
        <v>174</v>
      </c>
      <c r="AT108" s="232" t="s">
        <v>169</v>
      </c>
      <c r="AU108" s="232" t="s">
        <v>88</v>
      </c>
      <c r="AY108" s="18" t="s">
        <v>167</v>
      </c>
      <c r="BE108" s="233">
        <f>IF(O108="základní",K108,0)</f>
        <v>0</v>
      </c>
      <c r="BF108" s="233">
        <f>IF(O108="snížená",K108,0)</f>
        <v>0</v>
      </c>
      <c r="BG108" s="233">
        <f>IF(O108="zákl. přenesená",K108,0)</f>
        <v>0</v>
      </c>
      <c r="BH108" s="233">
        <f>IF(O108="sníž. přenesená",K108,0)</f>
        <v>0</v>
      </c>
      <c r="BI108" s="233">
        <f>IF(O108="nulová",K108,0)</f>
        <v>0</v>
      </c>
      <c r="BJ108" s="18" t="s">
        <v>82</v>
      </c>
      <c r="BK108" s="233">
        <f>ROUND(P108*H108,2)</f>
        <v>0</v>
      </c>
      <c r="BL108" s="18" t="s">
        <v>174</v>
      </c>
      <c r="BM108" s="232" t="s">
        <v>1333</v>
      </c>
    </row>
    <row r="109" s="13" customFormat="1">
      <c r="A109" s="13"/>
      <c r="B109" s="239"/>
      <c r="C109" s="240"/>
      <c r="D109" s="241" t="s">
        <v>178</v>
      </c>
      <c r="E109" s="242" t="s">
        <v>20</v>
      </c>
      <c r="F109" s="243" t="s">
        <v>1334</v>
      </c>
      <c r="G109" s="240"/>
      <c r="H109" s="244">
        <v>15.119999999999999</v>
      </c>
      <c r="I109" s="245"/>
      <c r="J109" s="245"/>
      <c r="K109" s="240"/>
      <c r="L109" s="240"/>
      <c r="M109" s="246"/>
      <c r="N109" s="247"/>
      <c r="O109" s="248"/>
      <c r="P109" s="248"/>
      <c r="Q109" s="248"/>
      <c r="R109" s="248"/>
      <c r="S109" s="248"/>
      <c r="T109" s="248"/>
      <c r="U109" s="248"/>
      <c r="V109" s="248"/>
      <c r="W109" s="248"/>
      <c r="X109" s="249"/>
      <c r="Y109" s="13"/>
      <c r="Z109" s="13"/>
      <c r="AA109" s="13"/>
      <c r="AB109" s="13"/>
      <c r="AC109" s="13"/>
      <c r="AD109" s="13"/>
      <c r="AE109" s="13"/>
      <c r="AT109" s="250" t="s">
        <v>178</v>
      </c>
      <c r="AU109" s="250" t="s">
        <v>88</v>
      </c>
      <c r="AV109" s="13" t="s">
        <v>88</v>
      </c>
      <c r="AW109" s="13" t="s">
        <v>5</v>
      </c>
      <c r="AX109" s="13" t="s">
        <v>82</v>
      </c>
      <c r="AY109" s="250" t="s">
        <v>167</v>
      </c>
    </row>
    <row r="110" s="2" customFormat="1" ht="24.15" customHeight="1">
      <c r="A110" s="39"/>
      <c r="B110" s="40"/>
      <c r="C110" s="220" t="s">
        <v>107</v>
      </c>
      <c r="D110" s="220" t="s">
        <v>169</v>
      </c>
      <c r="E110" s="221" t="s">
        <v>704</v>
      </c>
      <c r="F110" s="222" t="s">
        <v>705</v>
      </c>
      <c r="G110" s="223" t="s">
        <v>190</v>
      </c>
      <c r="H110" s="224">
        <v>5.04</v>
      </c>
      <c r="I110" s="225"/>
      <c r="J110" s="225"/>
      <c r="K110" s="226">
        <f>ROUND(P110*H110,2)</f>
        <v>0</v>
      </c>
      <c r="L110" s="222" t="s">
        <v>20</v>
      </c>
      <c r="M110" s="45"/>
      <c r="N110" s="227" t="s">
        <v>20</v>
      </c>
      <c r="O110" s="228" t="s">
        <v>44</v>
      </c>
      <c r="P110" s="229">
        <f>I110+J110</f>
        <v>0</v>
      </c>
      <c r="Q110" s="229">
        <f>ROUND(I110*H110,2)</f>
        <v>0</v>
      </c>
      <c r="R110" s="229">
        <f>ROUND(J110*H110,2)</f>
        <v>0</v>
      </c>
      <c r="S110" s="85"/>
      <c r="T110" s="230">
        <f>S110*H110</f>
        <v>0</v>
      </c>
      <c r="U110" s="230">
        <v>0</v>
      </c>
      <c r="V110" s="230">
        <f>U110*H110</f>
        <v>0</v>
      </c>
      <c r="W110" s="230">
        <v>0</v>
      </c>
      <c r="X110" s="231">
        <f>W110*H110</f>
        <v>0</v>
      </c>
      <c r="Y110" s="39"/>
      <c r="Z110" s="39"/>
      <c r="AA110" s="39"/>
      <c r="AB110" s="39"/>
      <c r="AC110" s="39"/>
      <c r="AD110" s="39"/>
      <c r="AE110" s="39"/>
      <c r="AR110" s="232" t="s">
        <v>174</v>
      </c>
      <c r="AT110" s="232" t="s">
        <v>169</v>
      </c>
      <c r="AU110" s="232" t="s">
        <v>88</v>
      </c>
      <c r="AY110" s="18" t="s">
        <v>167</v>
      </c>
      <c r="BE110" s="233">
        <f>IF(O110="základní",K110,0)</f>
        <v>0</v>
      </c>
      <c r="BF110" s="233">
        <f>IF(O110="snížená",K110,0)</f>
        <v>0</v>
      </c>
      <c r="BG110" s="233">
        <f>IF(O110="zákl. přenesená",K110,0)</f>
        <v>0</v>
      </c>
      <c r="BH110" s="233">
        <f>IF(O110="sníž. přenesená",K110,0)</f>
        <v>0</v>
      </c>
      <c r="BI110" s="233">
        <f>IF(O110="nulová",K110,0)</f>
        <v>0</v>
      </c>
      <c r="BJ110" s="18" t="s">
        <v>82</v>
      </c>
      <c r="BK110" s="233">
        <f>ROUND(P110*H110,2)</f>
        <v>0</v>
      </c>
      <c r="BL110" s="18" t="s">
        <v>174</v>
      </c>
      <c r="BM110" s="232" t="s">
        <v>1335</v>
      </c>
    </row>
    <row r="111" s="13" customFormat="1">
      <c r="A111" s="13"/>
      <c r="B111" s="239"/>
      <c r="C111" s="240"/>
      <c r="D111" s="241" t="s">
        <v>178</v>
      </c>
      <c r="E111" s="242" t="s">
        <v>20</v>
      </c>
      <c r="F111" s="243" t="s">
        <v>1336</v>
      </c>
      <c r="G111" s="240"/>
      <c r="H111" s="244">
        <v>5.04</v>
      </c>
      <c r="I111" s="245"/>
      <c r="J111" s="245"/>
      <c r="K111" s="240"/>
      <c r="L111" s="240"/>
      <c r="M111" s="246"/>
      <c r="N111" s="247"/>
      <c r="O111" s="248"/>
      <c r="P111" s="248"/>
      <c r="Q111" s="248"/>
      <c r="R111" s="248"/>
      <c r="S111" s="248"/>
      <c r="T111" s="248"/>
      <c r="U111" s="248"/>
      <c r="V111" s="248"/>
      <c r="W111" s="248"/>
      <c r="X111" s="249"/>
      <c r="Y111" s="13"/>
      <c r="Z111" s="13"/>
      <c r="AA111" s="13"/>
      <c r="AB111" s="13"/>
      <c r="AC111" s="13"/>
      <c r="AD111" s="13"/>
      <c r="AE111" s="13"/>
      <c r="AT111" s="250" t="s">
        <v>178</v>
      </c>
      <c r="AU111" s="250" t="s">
        <v>88</v>
      </c>
      <c r="AV111" s="13" t="s">
        <v>88</v>
      </c>
      <c r="AW111" s="13" t="s">
        <v>5</v>
      </c>
      <c r="AX111" s="13" t="s">
        <v>82</v>
      </c>
      <c r="AY111" s="250" t="s">
        <v>167</v>
      </c>
    </row>
    <row r="112" s="2" customFormat="1" ht="37.8" customHeight="1">
      <c r="A112" s="39"/>
      <c r="B112" s="40"/>
      <c r="C112" s="220" t="s">
        <v>174</v>
      </c>
      <c r="D112" s="220" t="s">
        <v>169</v>
      </c>
      <c r="E112" s="221" t="s">
        <v>715</v>
      </c>
      <c r="F112" s="222" t="s">
        <v>716</v>
      </c>
      <c r="G112" s="223" t="s">
        <v>190</v>
      </c>
      <c r="H112" s="224">
        <v>12.460000000000001</v>
      </c>
      <c r="I112" s="225"/>
      <c r="J112" s="225"/>
      <c r="K112" s="226">
        <f>ROUND(P112*H112,2)</f>
        <v>0</v>
      </c>
      <c r="L112" s="222" t="s">
        <v>20</v>
      </c>
      <c r="M112" s="45"/>
      <c r="N112" s="227" t="s">
        <v>20</v>
      </c>
      <c r="O112" s="228" t="s">
        <v>44</v>
      </c>
      <c r="P112" s="229">
        <f>I112+J112</f>
        <v>0</v>
      </c>
      <c r="Q112" s="229">
        <f>ROUND(I112*H112,2)</f>
        <v>0</v>
      </c>
      <c r="R112" s="229">
        <f>ROUND(J112*H112,2)</f>
        <v>0</v>
      </c>
      <c r="S112" s="85"/>
      <c r="T112" s="230">
        <f>S112*H112</f>
        <v>0</v>
      </c>
      <c r="U112" s="230">
        <v>0</v>
      </c>
      <c r="V112" s="230">
        <f>U112*H112</f>
        <v>0</v>
      </c>
      <c r="W112" s="230">
        <v>0</v>
      </c>
      <c r="X112" s="231">
        <f>W112*H112</f>
        <v>0</v>
      </c>
      <c r="Y112" s="39"/>
      <c r="Z112" s="39"/>
      <c r="AA112" s="39"/>
      <c r="AB112" s="39"/>
      <c r="AC112" s="39"/>
      <c r="AD112" s="39"/>
      <c r="AE112" s="39"/>
      <c r="AR112" s="232" t="s">
        <v>174</v>
      </c>
      <c r="AT112" s="232" t="s">
        <v>169</v>
      </c>
      <c r="AU112" s="232" t="s">
        <v>88</v>
      </c>
      <c r="AY112" s="18" t="s">
        <v>167</v>
      </c>
      <c r="BE112" s="233">
        <f>IF(O112="základní",K112,0)</f>
        <v>0</v>
      </c>
      <c r="BF112" s="233">
        <f>IF(O112="snížená",K112,0)</f>
        <v>0</v>
      </c>
      <c r="BG112" s="233">
        <f>IF(O112="zákl. přenesená",K112,0)</f>
        <v>0</v>
      </c>
      <c r="BH112" s="233">
        <f>IF(O112="sníž. přenesená",K112,0)</f>
        <v>0</v>
      </c>
      <c r="BI112" s="233">
        <f>IF(O112="nulová",K112,0)</f>
        <v>0</v>
      </c>
      <c r="BJ112" s="18" t="s">
        <v>82</v>
      </c>
      <c r="BK112" s="233">
        <f>ROUND(P112*H112,2)</f>
        <v>0</v>
      </c>
      <c r="BL112" s="18" t="s">
        <v>174</v>
      </c>
      <c r="BM112" s="232" t="s">
        <v>1337</v>
      </c>
    </row>
    <row r="113" s="13" customFormat="1">
      <c r="A113" s="13"/>
      <c r="B113" s="239"/>
      <c r="C113" s="240"/>
      <c r="D113" s="241" t="s">
        <v>178</v>
      </c>
      <c r="E113" s="242" t="s">
        <v>20</v>
      </c>
      <c r="F113" s="243" t="s">
        <v>1338</v>
      </c>
      <c r="G113" s="240"/>
      <c r="H113" s="244">
        <v>12.460000000000001</v>
      </c>
      <c r="I113" s="245"/>
      <c r="J113" s="245"/>
      <c r="K113" s="240"/>
      <c r="L113" s="240"/>
      <c r="M113" s="246"/>
      <c r="N113" s="247"/>
      <c r="O113" s="248"/>
      <c r="P113" s="248"/>
      <c r="Q113" s="248"/>
      <c r="R113" s="248"/>
      <c r="S113" s="248"/>
      <c r="T113" s="248"/>
      <c r="U113" s="248"/>
      <c r="V113" s="248"/>
      <c r="W113" s="248"/>
      <c r="X113" s="249"/>
      <c r="Y113" s="13"/>
      <c r="Z113" s="13"/>
      <c r="AA113" s="13"/>
      <c r="AB113" s="13"/>
      <c r="AC113" s="13"/>
      <c r="AD113" s="13"/>
      <c r="AE113" s="13"/>
      <c r="AT113" s="250" t="s">
        <v>178</v>
      </c>
      <c r="AU113" s="250" t="s">
        <v>88</v>
      </c>
      <c r="AV113" s="13" t="s">
        <v>88</v>
      </c>
      <c r="AW113" s="13" t="s">
        <v>5</v>
      </c>
      <c r="AX113" s="13" t="s">
        <v>82</v>
      </c>
      <c r="AY113" s="250" t="s">
        <v>167</v>
      </c>
    </row>
    <row r="114" s="2" customFormat="1" ht="37.8" customHeight="1">
      <c r="A114" s="39"/>
      <c r="B114" s="40"/>
      <c r="C114" s="220" t="s">
        <v>201</v>
      </c>
      <c r="D114" s="220" t="s">
        <v>169</v>
      </c>
      <c r="E114" s="221" t="s">
        <v>719</v>
      </c>
      <c r="F114" s="222" t="s">
        <v>720</v>
      </c>
      <c r="G114" s="223" t="s">
        <v>190</v>
      </c>
      <c r="H114" s="224">
        <v>5.04</v>
      </c>
      <c r="I114" s="225"/>
      <c r="J114" s="225"/>
      <c r="K114" s="226">
        <f>ROUND(P114*H114,2)</f>
        <v>0</v>
      </c>
      <c r="L114" s="222" t="s">
        <v>20</v>
      </c>
      <c r="M114" s="45"/>
      <c r="N114" s="227" t="s">
        <v>20</v>
      </c>
      <c r="O114" s="228" t="s">
        <v>44</v>
      </c>
      <c r="P114" s="229">
        <f>I114+J114</f>
        <v>0</v>
      </c>
      <c r="Q114" s="229">
        <f>ROUND(I114*H114,2)</f>
        <v>0</v>
      </c>
      <c r="R114" s="229">
        <f>ROUND(J114*H114,2)</f>
        <v>0</v>
      </c>
      <c r="S114" s="85"/>
      <c r="T114" s="230">
        <f>S114*H114</f>
        <v>0</v>
      </c>
      <c r="U114" s="230">
        <v>0</v>
      </c>
      <c r="V114" s="230">
        <f>U114*H114</f>
        <v>0</v>
      </c>
      <c r="W114" s="230">
        <v>0</v>
      </c>
      <c r="X114" s="231">
        <f>W114*H114</f>
        <v>0</v>
      </c>
      <c r="Y114" s="39"/>
      <c r="Z114" s="39"/>
      <c r="AA114" s="39"/>
      <c r="AB114" s="39"/>
      <c r="AC114" s="39"/>
      <c r="AD114" s="39"/>
      <c r="AE114" s="39"/>
      <c r="AR114" s="232" t="s">
        <v>174</v>
      </c>
      <c r="AT114" s="232" t="s">
        <v>169</v>
      </c>
      <c r="AU114" s="232" t="s">
        <v>88</v>
      </c>
      <c r="AY114" s="18" t="s">
        <v>167</v>
      </c>
      <c r="BE114" s="233">
        <f>IF(O114="základní",K114,0)</f>
        <v>0</v>
      </c>
      <c r="BF114" s="233">
        <f>IF(O114="snížená",K114,0)</f>
        <v>0</v>
      </c>
      <c r="BG114" s="233">
        <f>IF(O114="zákl. přenesená",K114,0)</f>
        <v>0</v>
      </c>
      <c r="BH114" s="233">
        <f>IF(O114="sníž. přenesená",K114,0)</f>
        <v>0</v>
      </c>
      <c r="BI114" s="233">
        <f>IF(O114="nulová",K114,0)</f>
        <v>0</v>
      </c>
      <c r="BJ114" s="18" t="s">
        <v>82</v>
      </c>
      <c r="BK114" s="233">
        <f>ROUND(P114*H114,2)</f>
        <v>0</v>
      </c>
      <c r="BL114" s="18" t="s">
        <v>174</v>
      </c>
      <c r="BM114" s="232" t="s">
        <v>1339</v>
      </c>
    </row>
    <row r="115" s="2" customFormat="1" ht="24.15" customHeight="1">
      <c r="A115" s="39"/>
      <c r="B115" s="40"/>
      <c r="C115" s="220" t="s">
        <v>206</v>
      </c>
      <c r="D115" s="220" t="s">
        <v>169</v>
      </c>
      <c r="E115" s="221" t="s">
        <v>723</v>
      </c>
      <c r="F115" s="222" t="s">
        <v>724</v>
      </c>
      <c r="G115" s="223" t="s">
        <v>190</v>
      </c>
      <c r="H115" s="224">
        <v>12.460000000000001</v>
      </c>
      <c r="I115" s="225"/>
      <c r="J115" s="225"/>
      <c r="K115" s="226">
        <f>ROUND(P115*H115,2)</f>
        <v>0</v>
      </c>
      <c r="L115" s="222" t="s">
        <v>20</v>
      </c>
      <c r="M115" s="45"/>
      <c r="N115" s="227" t="s">
        <v>20</v>
      </c>
      <c r="O115" s="228" t="s">
        <v>44</v>
      </c>
      <c r="P115" s="229">
        <f>I115+J115</f>
        <v>0</v>
      </c>
      <c r="Q115" s="229">
        <f>ROUND(I115*H115,2)</f>
        <v>0</v>
      </c>
      <c r="R115" s="229">
        <f>ROUND(J115*H115,2)</f>
        <v>0</v>
      </c>
      <c r="S115" s="85"/>
      <c r="T115" s="230">
        <f>S115*H115</f>
        <v>0</v>
      </c>
      <c r="U115" s="230">
        <v>0</v>
      </c>
      <c r="V115" s="230">
        <f>U115*H115</f>
        <v>0</v>
      </c>
      <c r="W115" s="230">
        <v>0</v>
      </c>
      <c r="X115" s="231">
        <f>W115*H115</f>
        <v>0</v>
      </c>
      <c r="Y115" s="39"/>
      <c r="Z115" s="39"/>
      <c r="AA115" s="39"/>
      <c r="AB115" s="39"/>
      <c r="AC115" s="39"/>
      <c r="AD115" s="39"/>
      <c r="AE115" s="39"/>
      <c r="AR115" s="232" t="s">
        <v>174</v>
      </c>
      <c r="AT115" s="232" t="s">
        <v>169</v>
      </c>
      <c r="AU115" s="232" t="s">
        <v>88</v>
      </c>
      <c r="AY115" s="18" t="s">
        <v>167</v>
      </c>
      <c r="BE115" s="233">
        <f>IF(O115="základní",K115,0)</f>
        <v>0</v>
      </c>
      <c r="BF115" s="233">
        <f>IF(O115="snížená",K115,0)</f>
        <v>0</v>
      </c>
      <c r="BG115" s="233">
        <f>IF(O115="zákl. přenesená",K115,0)</f>
        <v>0</v>
      </c>
      <c r="BH115" s="233">
        <f>IF(O115="sníž. přenesená",K115,0)</f>
        <v>0</v>
      </c>
      <c r="BI115" s="233">
        <f>IF(O115="nulová",K115,0)</f>
        <v>0</v>
      </c>
      <c r="BJ115" s="18" t="s">
        <v>82</v>
      </c>
      <c r="BK115" s="233">
        <f>ROUND(P115*H115,2)</f>
        <v>0</v>
      </c>
      <c r="BL115" s="18" t="s">
        <v>174</v>
      </c>
      <c r="BM115" s="232" t="s">
        <v>1340</v>
      </c>
    </row>
    <row r="116" s="13" customFormat="1">
      <c r="A116" s="13"/>
      <c r="B116" s="239"/>
      <c r="C116" s="240"/>
      <c r="D116" s="241" t="s">
        <v>178</v>
      </c>
      <c r="E116" s="242" t="s">
        <v>20</v>
      </c>
      <c r="F116" s="243" t="s">
        <v>1338</v>
      </c>
      <c r="G116" s="240"/>
      <c r="H116" s="244">
        <v>12.460000000000001</v>
      </c>
      <c r="I116" s="245"/>
      <c r="J116" s="245"/>
      <c r="K116" s="240"/>
      <c r="L116" s="240"/>
      <c r="M116" s="246"/>
      <c r="N116" s="247"/>
      <c r="O116" s="248"/>
      <c r="P116" s="248"/>
      <c r="Q116" s="248"/>
      <c r="R116" s="248"/>
      <c r="S116" s="248"/>
      <c r="T116" s="248"/>
      <c r="U116" s="248"/>
      <c r="V116" s="248"/>
      <c r="W116" s="248"/>
      <c r="X116" s="249"/>
      <c r="Y116" s="13"/>
      <c r="Z116" s="13"/>
      <c r="AA116" s="13"/>
      <c r="AB116" s="13"/>
      <c r="AC116" s="13"/>
      <c r="AD116" s="13"/>
      <c r="AE116" s="13"/>
      <c r="AT116" s="250" t="s">
        <v>178</v>
      </c>
      <c r="AU116" s="250" t="s">
        <v>88</v>
      </c>
      <c r="AV116" s="13" t="s">
        <v>88</v>
      </c>
      <c r="AW116" s="13" t="s">
        <v>5</v>
      </c>
      <c r="AX116" s="13" t="s">
        <v>82</v>
      </c>
      <c r="AY116" s="250" t="s">
        <v>167</v>
      </c>
    </row>
    <row r="117" s="2" customFormat="1" ht="24.15" customHeight="1">
      <c r="A117" s="39"/>
      <c r="B117" s="40"/>
      <c r="C117" s="220" t="s">
        <v>214</v>
      </c>
      <c r="D117" s="220" t="s">
        <v>169</v>
      </c>
      <c r="E117" s="221" t="s">
        <v>726</v>
      </c>
      <c r="F117" s="222" t="s">
        <v>727</v>
      </c>
      <c r="G117" s="223" t="s">
        <v>190</v>
      </c>
      <c r="H117" s="224">
        <v>5.04</v>
      </c>
      <c r="I117" s="225"/>
      <c r="J117" s="225"/>
      <c r="K117" s="226">
        <f>ROUND(P117*H117,2)</f>
        <v>0</v>
      </c>
      <c r="L117" s="222" t="s">
        <v>20</v>
      </c>
      <c r="M117" s="45"/>
      <c r="N117" s="227" t="s">
        <v>20</v>
      </c>
      <c r="O117" s="228" t="s">
        <v>44</v>
      </c>
      <c r="P117" s="229">
        <f>I117+J117</f>
        <v>0</v>
      </c>
      <c r="Q117" s="229">
        <f>ROUND(I117*H117,2)</f>
        <v>0</v>
      </c>
      <c r="R117" s="229">
        <f>ROUND(J117*H117,2)</f>
        <v>0</v>
      </c>
      <c r="S117" s="85"/>
      <c r="T117" s="230">
        <f>S117*H117</f>
        <v>0</v>
      </c>
      <c r="U117" s="230">
        <v>0</v>
      </c>
      <c r="V117" s="230">
        <f>U117*H117</f>
        <v>0</v>
      </c>
      <c r="W117" s="230">
        <v>0</v>
      </c>
      <c r="X117" s="231">
        <f>W117*H117</f>
        <v>0</v>
      </c>
      <c r="Y117" s="39"/>
      <c r="Z117" s="39"/>
      <c r="AA117" s="39"/>
      <c r="AB117" s="39"/>
      <c r="AC117" s="39"/>
      <c r="AD117" s="39"/>
      <c r="AE117" s="39"/>
      <c r="AR117" s="232" t="s">
        <v>174</v>
      </c>
      <c r="AT117" s="232" t="s">
        <v>169</v>
      </c>
      <c r="AU117" s="232" t="s">
        <v>88</v>
      </c>
      <c r="AY117" s="18" t="s">
        <v>167</v>
      </c>
      <c r="BE117" s="233">
        <f>IF(O117="základní",K117,0)</f>
        <v>0</v>
      </c>
      <c r="BF117" s="233">
        <f>IF(O117="snížená",K117,0)</f>
        <v>0</v>
      </c>
      <c r="BG117" s="233">
        <f>IF(O117="zákl. přenesená",K117,0)</f>
        <v>0</v>
      </c>
      <c r="BH117" s="233">
        <f>IF(O117="sníž. přenesená",K117,0)</f>
        <v>0</v>
      </c>
      <c r="BI117" s="233">
        <f>IF(O117="nulová",K117,0)</f>
        <v>0</v>
      </c>
      <c r="BJ117" s="18" t="s">
        <v>82</v>
      </c>
      <c r="BK117" s="233">
        <f>ROUND(P117*H117,2)</f>
        <v>0</v>
      </c>
      <c r="BL117" s="18" t="s">
        <v>174</v>
      </c>
      <c r="BM117" s="232" t="s">
        <v>1341</v>
      </c>
    </row>
    <row r="118" s="2" customFormat="1" ht="24.15" customHeight="1">
      <c r="A118" s="39"/>
      <c r="B118" s="40"/>
      <c r="C118" s="220" t="s">
        <v>220</v>
      </c>
      <c r="D118" s="220" t="s">
        <v>169</v>
      </c>
      <c r="E118" s="221" t="s">
        <v>729</v>
      </c>
      <c r="F118" s="222" t="s">
        <v>730</v>
      </c>
      <c r="G118" s="223" t="s">
        <v>190</v>
      </c>
      <c r="H118" s="224">
        <v>32.899999999999999</v>
      </c>
      <c r="I118" s="225"/>
      <c r="J118" s="225"/>
      <c r="K118" s="226">
        <f>ROUND(P118*H118,2)</f>
        <v>0</v>
      </c>
      <c r="L118" s="222" t="s">
        <v>20</v>
      </c>
      <c r="M118" s="45"/>
      <c r="N118" s="227" t="s">
        <v>20</v>
      </c>
      <c r="O118" s="228" t="s">
        <v>44</v>
      </c>
      <c r="P118" s="229">
        <f>I118+J118</f>
        <v>0</v>
      </c>
      <c r="Q118" s="229">
        <f>ROUND(I118*H118,2)</f>
        <v>0</v>
      </c>
      <c r="R118" s="229">
        <f>ROUND(J118*H118,2)</f>
        <v>0</v>
      </c>
      <c r="S118" s="85"/>
      <c r="T118" s="230">
        <f>S118*H118</f>
        <v>0</v>
      </c>
      <c r="U118" s="230">
        <v>0</v>
      </c>
      <c r="V118" s="230">
        <f>U118*H118</f>
        <v>0</v>
      </c>
      <c r="W118" s="230">
        <v>0</v>
      </c>
      <c r="X118" s="231">
        <f>W118*H118</f>
        <v>0</v>
      </c>
      <c r="Y118" s="39"/>
      <c r="Z118" s="39"/>
      <c r="AA118" s="39"/>
      <c r="AB118" s="39"/>
      <c r="AC118" s="39"/>
      <c r="AD118" s="39"/>
      <c r="AE118" s="39"/>
      <c r="AR118" s="232" t="s">
        <v>174</v>
      </c>
      <c r="AT118" s="232" t="s">
        <v>169</v>
      </c>
      <c r="AU118" s="232" t="s">
        <v>88</v>
      </c>
      <c r="AY118" s="18" t="s">
        <v>167</v>
      </c>
      <c r="BE118" s="233">
        <f>IF(O118="základní",K118,0)</f>
        <v>0</v>
      </c>
      <c r="BF118" s="233">
        <f>IF(O118="snížená",K118,0)</f>
        <v>0</v>
      </c>
      <c r="BG118" s="233">
        <f>IF(O118="zákl. přenesená",K118,0)</f>
        <v>0</v>
      </c>
      <c r="BH118" s="233">
        <f>IF(O118="sníž. přenesená",K118,0)</f>
        <v>0</v>
      </c>
      <c r="BI118" s="233">
        <f>IF(O118="nulová",K118,0)</f>
        <v>0</v>
      </c>
      <c r="BJ118" s="18" t="s">
        <v>82</v>
      </c>
      <c r="BK118" s="233">
        <f>ROUND(P118*H118,2)</f>
        <v>0</v>
      </c>
      <c r="BL118" s="18" t="s">
        <v>174</v>
      </c>
      <c r="BM118" s="232" t="s">
        <v>1342</v>
      </c>
    </row>
    <row r="119" s="13" customFormat="1">
      <c r="A119" s="13"/>
      <c r="B119" s="239"/>
      <c r="C119" s="240"/>
      <c r="D119" s="241" t="s">
        <v>178</v>
      </c>
      <c r="E119" s="242" t="s">
        <v>20</v>
      </c>
      <c r="F119" s="243" t="s">
        <v>1343</v>
      </c>
      <c r="G119" s="240"/>
      <c r="H119" s="244">
        <v>32.899999999999999</v>
      </c>
      <c r="I119" s="245"/>
      <c r="J119" s="245"/>
      <c r="K119" s="240"/>
      <c r="L119" s="240"/>
      <c r="M119" s="246"/>
      <c r="N119" s="247"/>
      <c r="O119" s="248"/>
      <c r="P119" s="248"/>
      <c r="Q119" s="248"/>
      <c r="R119" s="248"/>
      <c r="S119" s="248"/>
      <c r="T119" s="248"/>
      <c r="U119" s="248"/>
      <c r="V119" s="248"/>
      <c r="W119" s="248"/>
      <c r="X119" s="249"/>
      <c r="Y119" s="13"/>
      <c r="Z119" s="13"/>
      <c r="AA119" s="13"/>
      <c r="AB119" s="13"/>
      <c r="AC119" s="13"/>
      <c r="AD119" s="13"/>
      <c r="AE119" s="13"/>
      <c r="AT119" s="250" t="s">
        <v>178</v>
      </c>
      <c r="AU119" s="250" t="s">
        <v>88</v>
      </c>
      <c r="AV119" s="13" t="s">
        <v>88</v>
      </c>
      <c r="AW119" s="13" t="s">
        <v>5</v>
      </c>
      <c r="AX119" s="13" t="s">
        <v>82</v>
      </c>
      <c r="AY119" s="250" t="s">
        <v>167</v>
      </c>
    </row>
    <row r="120" s="2" customFormat="1" ht="37.8" customHeight="1">
      <c r="A120" s="39"/>
      <c r="B120" s="40"/>
      <c r="C120" s="220" t="s">
        <v>227</v>
      </c>
      <c r="D120" s="220" t="s">
        <v>169</v>
      </c>
      <c r="E120" s="221" t="s">
        <v>733</v>
      </c>
      <c r="F120" s="222" t="s">
        <v>734</v>
      </c>
      <c r="G120" s="223" t="s">
        <v>190</v>
      </c>
      <c r="H120" s="224">
        <v>12.6</v>
      </c>
      <c r="I120" s="225"/>
      <c r="J120" s="225"/>
      <c r="K120" s="226">
        <f>ROUND(P120*H120,2)</f>
        <v>0</v>
      </c>
      <c r="L120" s="222" t="s">
        <v>20</v>
      </c>
      <c r="M120" s="45"/>
      <c r="N120" s="227" t="s">
        <v>20</v>
      </c>
      <c r="O120" s="228" t="s">
        <v>44</v>
      </c>
      <c r="P120" s="229">
        <f>I120+J120</f>
        <v>0</v>
      </c>
      <c r="Q120" s="229">
        <f>ROUND(I120*H120,2)</f>
        <v>0</v>
      </c>
      <c r="R120" s="229">
        <f>ROUND(J120*H120,2)</f>
        <v>0</v>
      </c>
      <c r="S120" s="85"/>
      <c r="T120" s="230">
        <f>S120*H120</f>
        <v>0</v>
      </c>
      <c r="U120" s="230">
        <v>0</v>
      </c>
      <c r="V120" s="230">
        <f>U120*H120</f>
        <v>0</v>
      </c>
      <c r="W120" s="230">
        <v>0</v>
      </c>
      <c r="X120" s="231">
        <f>W120*H120</f>
        <v>0</v>
      </c>
      <c r="Y120" s="39"/>
      <c r="Z120" s="39"/>
      <c r="AA120" s="39"/>
      <c r="AB120" s="39"/>
      <c r="AC120" s="39"/>
      <c r="AD120" s="39"/>
      <c r="AE120" s="39"/>
      <c r="AR120" s="232" t="s">
        <v>174</v>
      </c>
      <c r="AT120" s="232" t="s">
        <v>169</v>
      </c>
      <c r="AU120" s="232" t="s">
        <v>88</v>
      </c>
      <c r="AY120" s="18" t="s">
        <v>167</v>
      </c>
      <c r="BE120" s="233">
        <f>IF(O120="základní",K120,0)</f>
        <v>0</v>
      </c>
      <c r="BF120" s="233">
        <f>IF(O120="snížená",K120,0)</f>
        <v>0</v>
      </c>
      <c r="BG120" s="233">
        <f>IF(O120="zákl. přenesená",K120,0)</f>
        <v>0</v>
      </c>
      <c r="BH120" s="233">
        <f>IF(O120="sníž. přenesená",K120,0)</f>
        <v>0</v>
      </c>
      <c r="BI120" s="233">
        <f>IF(O120="nulová",K120,0)</f>
        <v>0</v>
      </c>
      <c r="BJ120" s="18" t="s">
        <v>82</v>
      </c>
      <c r="BK120" s="233">
        <f>ROUND(P120*H120,2)</f>
        <v>0</v>
      </c>
      <c r="BL120" s="18" t="s">
        <v>174</v>
      </c>
      <c r="BM120" s="232" t="s">
        <v>1344</v>
      </c>
    </row>
    <row r="121" s="13" customFormat="1">
      <c r="A121" s="13"/>
      <c r="B121" s="239"/>
      <c r="C121" s="240"/>
      <c r="D121" s="241" t="s">
        <v>178</v>
      </c>
      <c r="E121" s="242" t="s">
        <v>20</v>
      </c>
      <c r="F121" s="243" t="s">
        <v>1345</v>
      </c>
      <c r="G121" s="240"/>
      <c r="H121" s="244">
        <v>12.6</v>
      </c>
      <c r="I121" s="245"/>
      <c r="J121" s="245"/>
      <c r="K121" s="240"/>
      <c r="L121" s="240"/>
      <c r="M121" s="246"/>
      <c r="N121" s="247"/>
      <c r="O121" s="248"/>
      <c r="P121" s="248"/>
      <c r="Q121" s="248"/>
      <c r="R121" s="248"/>
      <c r="S121" s="248"/>
      <c r="T121" s="248"/>
      <c r="U121" s="248"/>
      <c r="V121" s="248"/>
      <c r="W121" s="248"/>
      <c r="X121" s="249"/>
      <c r="Y121" s="13"/>
      <c r="Z121" s="13"/>
      <c r="AA121" s="13"/>
      <c r="AB121" s="13"/>
      <c r="AC121" s="13"/>
      <c r="AD121" s="13"/>
      <c r="AE121" s="13"/>
      <c r="AT121" s="250" t="s">
        <v>178</v>
      </c>
      <c r="AU121" s="250" t="s">
        <v>88</v>
      </c>
      <c r="AV121" s="13" t="s">
        <v>88</v>
      </c>
      <c r="AW121" s="13" t="s">
        <v>5</v>
      </c>
      <c r="AX121" s="13" t="s">
        <v>82</v>
      </c>
      <c r="AY121" s="250" t="s">
        <v>167</v>
      </c>
    </row>
    <row r="122" s="2" customFormat="1" ht="16.5" customHeight="1">
      <c r="A122" s="39"/>
      <c r="B122" s="40"/>
      <c r="C122" s="272" t="s">
        <v>240</v>
      </c>
      <c r="D122" s="272" t="s">
        <v>269</v>
      </c>
      <c r="E122" s="273" t="s">
        <v>737</v>
      </c>
      <c r="F122" s="274" t="s">
        <v>738</v>
      </c>
      <c r="G122" s="275" t="s">
        <v>249</v>
      </c>
      <c r="H122" s="276">
        <v>25.199999999999999</v>
      </c>
      <c r="I122" s="277"/>
      <c r="J122" s="278"/>
      <c r="K122" s="279">
        <f>ROUND(P122*H122,2)</f>
        <v>0</v>
      </c>
      <c r="L122" s="274" t="s">
        <v>20</v>
      </c>
      <c r="M122" s="280"/>
      <c r="N122" s="281" t="s">
        <v>20</v>
      </c>
      <c r="O122" s="228" t="s">
        <v>44</v>
      </c>
      <c r="P122" s="229">
        <f>I122+J122</f>
        <v>0</v>
      </c>
      <c r="Q122" s="229">
        <f>ROUND(I122*H122,2)</f>
        <v>0</v>
      </c>
      <c r="R122" s="229">
        <f>ROUND(J122*H122,2)</f>
        <v>0</v>
      </c>
      <c r="S122" s="85"/>
      <c r="T122" s="230">
        <f>S122*H122</f>
        <v>0</v>
      </c>
      <c r="U122" s="230">
        <v>1</v>
      </c>
      <c r="V122" s="230">
        <f>U122*H122</f>
        <v>25.199999999999999</v>
      </c>
      <c r="W122" s="230">
        <v>0</v>
      </c>
      <c r="X122" s="231">
        <f>W122*H122</f>
        <v>0</v>
      </c>
      <c r="Y122" s="39"/>
      <c r="Z122" s="39"/>
      <c r="AA122" s="39"/>
      <c r="AB122" s="39"/>
      <c r="AC122" s="39"/>
      <c r="AD122" s="39"/>
      <c r="AE122" s="39"/>
      <c r="AR122" s="232" t="s">
        <v>220</v>
      </c>
      <c r="AT122" s="232" t="s">
        <v>269</v>
      </c>
      <c r="AU122" s="232" t="s">
        <v>88</v>
      </c>
      <c r="AY122" s="18" t="s">
        <v>167</v>
      </c>
      <c r="BE122" s="233">
        <f>IF(O122="základní",K122,0)</f>
        <v>0</v>
      </c>
      <c r="BF122" s="233">
        <f>IF(O122="snížená",K122,0)</f>
        <v>0</v>
      </c>
      <c r="BG122" s="233">
        <f>IF(O122="zákl. přenesená",K122,0)</f>
        <v>0</v>
      </c>
      <c r="BH122" s="233">
        <f>IF(O122="sníž. přenesená",K122,0)</f>
        <v>0</v>
      </c>
      <c r="BI122" s="233">
        <f>IF(O122="nulová",K122,0)</f>
        <v>0</v>
      </c>
      <c r="BJ122" s="18" t="s">
        <v>82</v>
      </c>
      <c r="BK122" s="233">
        <f>ROUND(P122*H122,2)</f>
        <v>0</v>
      </c>
      <c r="BL122" s="18" t="s">
        <v>174</v>
      </c>
      <c r="BM122" s="232" t="s">
        <v>1346</v>
      </c>
    </row>
    <row r="123" s="13" customFormat="1">
      <c r="A123" s="13"/>
      <c r="B123" s="239"/>
      <c r="C123" s="240"/>
      <c r="D123" s="241" t="s">
        <v>178</v>
      </c>
      <c r="E123" s="242" t="s">
        <v>20</v>
      </c>
      <c r="F123" s="243" t="s">
        <v>1347</v>
      </c>
      <c r="G123" s="240"/>
      <c r="H123" s="244">
        <v>25.199999999999999</v>
      </c>
      <c r="I123" s="245"/>
      <c r="J123" s="245"/>
      <c r="K123" s="240"/>
      <c r="L123" s="240"/>
      <c r="M123" s="246"/>
      <c r="N123" s="247"/>
      <c r="O123" s="248"/>
      <c r="P123" s="248"/>
      <c r="Q123" s="248"/>
      <c r="R123" s="248"/>
      <c r="S123" s="248"/>
      <c r="T123" s="248"/>
      <c r="U123" s="248"/>
      <c r="V123" s="248"/>
      <c r="W123" s="248"/>
      <c r="X123" s="249"/>
      <c r="Y123" s="13"/>
      <c r="Z123" s="13"/>
      <c r="AA123" s="13"/>
      <c r="AB123" s="13"/>
      <c r="AC123" s="13"/>
      <c r="AD123" s="13"/>
      <c r="AE123" s="13"/>
      <c r="AT123" s="250" t="s">
        <v>178</v>
      </c>
      <c r="AU123" s="250" t="s">
        <v>88</v>
      </c>
      <c r="AV123" s="13" t="s">
        <v>88</v>
      </c>
      <c r="AW123" s="13" t="s">
        <v>5</v>
      </c>
      <c r="AX123" s="13" t="s">
        <v>82</v>
      </c>
      <c r="AY123" s="250" t="s">
        <v>167</v>
      </c>
    </row>
    <row r="124" s="12" customFormat="1" ht="22.8" customHeight="1">
      <c r="A124" s="12"/>
      <c r="B124" s="203"/>
      <c r="C124" s="204"/>
      <c r="D124" s="205" t="s">
        <v>74</v>
      </c>
      <c r="E124" s="218" t="s">
        <v>174</v>
      </c>
      <c r="F124" s="218" t="s">
        <v>361</v>
      </c>
      <c r="G124" s="204"/>
      <c r="H124" s="204"/>
      <c r="I124" s="207"/>
      <c r="J124" s="207"/>
      <c r="K124" s="219">
        <f>BK124</f>
        <v>0</v>
      </c>
      <c r="L124" s="204"/>
      <c r="M124" s="209"/>
      <c r="N124" s="210"/>
      <c r="O124" s="211"/>
      <c r="P124" s="211"/>
      <c r="Q124" s="212">
        <f>SUM(Q125:Q128)</f>
        <v>0</v>
      </c>
      <c r="R124" s="212">
        <f>SUM(R125:R128)</f>
        <v>0</v>
      </c>
      <c r="S124" s="211"/>
      <c r="T124" s="213">
        <f>SUM(T125:T128)</f>
        <v>0</v>
      </c>
      <c r="U124" s="211"/>
      <c r="V124" s="213">
        <f>SUM(V125:V128)</f>
        <v>0</v>
      </c>
      <c r="W124" s="211"/>
      <c r="X124" s="214">
        <f>SUM(X125:X128)</f>
        <v>0</v>
      </c>
      <c r="Y124" s="12"/>
      <c r="Z124" s="12"/>
      <c r="AA124" s="12"/>
      <c r="AB124" s="12"/>
      <c r="AC124" s="12"/>
      <c r="AD124" s="12"/>
      <c r="AE124" s="12"/>
      <c r="AR124" s="215" t="s">
        <v>82</v>
      </c>
      <c r="AT124" s="216" t="s">
        <v>74</v>
      </c>
      <c r="AU124" s="216" t="s">
        <v>82</v>
      </c>
      <c r="AY124" s="215" t="s">
        <v>167</v>
      </c>
      <c r="BK124" s="217">
        <f>SUM(BK125:BK128)</f>
        <v>0</v>
      </c>
    </row>
    <row r="125" s="2" customFormat="1" ht="21.75" customHeight="1">
      <c r="A125" s="39"/>
      <c r="B125" s="40"/>
      <c r="C125" s="220" t="s">
        <v>246</v>
      </c>
      <c r="D125" s="220" t="s">
        <v>169</v>
      </c>
      <c r="E125" s="221" t="s">
        <v>741</v>
      </c>
      <c r="F125" s="222" t="s">
        <v>742</v>
      </c>
      <c r="G125" s="223" t="s">
        <v>190</v>
      </c>
      <c r="H125" s="224">
        <v>4.9000000000000004</v>
      </c>
      <c r="I125" s="225"/>
      <c r="J125" s="225"/>
      <c r="K125" s="226">
        <f>ROUND(P125*H125,2)</f>
        <v>0</v>
      </c>
      <c r="L125" s="222" t="s">
        <v>20</v>
      </c>
      <c r="M125" s="45"/>
      <c r="N125" s="227" t="s">
        <v>20</v>
      </c>
      <c r="O125" s="228" t="s">
        <v>44</v>
      </c>
      <c r="P125" s="229">
        <f>I125+J125</f>
        <v>0</v>
      </c>
      <c r="Q125" s="229">
        <f>ROUND(I125*H125,2)</f>
        <v>0</v>
      </c>
      <c r="R125" s="229">
        <f>ROUND(J125*H125,2)</f>
        <v>0</v>
      </c>
      <c r="S125" s="85"/>
      <c r="T125" s="230">
        <f>S125*H125</f>
        <v>0</v>
      </c>
      <c r="U125" s="230">
        <v>0</v>
      </c>
      <c r="V125" s="230">
        <f>U125*H125</f>
        <v>0</v>
      </c>
      <c r="W125" s="230">
        <v>0</v>
      </c>
      <c r="X125" s="231">
        <f>W125*H125</f>
        <v>0</v>
      </c>
      <c r="Y125" s="39"/>
      <c r="Z125" s="39"/>
      <c r="AA125" s="39"/>
      <c r="AB125" s="39"/>
      <c r="AC125" s="39"/>
      <c r="AD125" s="39"/>
      <c r="AE125" s="39"/>
      <c r="AR125" s="232" t="s">
        <v>174</v>
      </c>
      <c r="AT125" s="232" t="s">
        <v>169</v>
      </c>
      <c r="AU125" s="232" t="s">
        <v>88</v>
      </c>
      <c r="AY125" s="18" t="s">
        <v>167</v>
      </c>
      <c r="BE125" s="233">
        <f>IF(O125="základní",K125,0)</f>
        <v>0</v>
      </c>
      <c r="BF125" s="233">
        <f>IF(O125="snížená",K125,0)</f>
        <v>0</v>
      </c>
      <c r="BG125" s="233">
        <f>IF(O125="zákl. přenesená",K125,0)</f>
        <v>0</v>
      </c>
      <c r="BH125" s="233">
        <f>IF(O125="sníž. přenesená",K125,0)</f>
        <v>0</v>
      </c>
      <c r="BI125" s="233">
        <f>IF(O125="nulová",K125,0)</f>
        <v>0</v>
      </c>
      <c r="BJ125" s="18" t="s">
        <v>82</v>
      </c>
      <c r="BK125" s="233">
        <f>ROUND(P125*H125,2)</f>
        <v>0</v>
      </c>
      <c r="BL125" s="18" t="s">
        <v>174</v>
      </c>
      <c r="BM125" s="232" t="s">
        <v>1348</v>
      </c>
    </row>
    <row r="126" s="13" customFormat="1">
      <c r="A126" s="13"/>
      <c r="B126" s="239"/>
      <c r="C126" s="240"/>
      <c r="D126" s="241" t="s">
        <v>178</v>
      </c>
      <c r="E126" s="242" t="s">
        <v>20</v>
      </c>
      <c r="F126" s="243" t="s">
        <v>1349</v>
      </c>
      <c r="G126" s="240"/>
      <c r="H126" s="244">
        <v>2.7999999999999998</v>
      </c>
      <c r="I126" s="245"/>
      <c r="J126" s="245"/>
      <c r="K126" s="240"/>
      <c r="L126" s="240"/>
      <c r="M126" s="246"/>
      <c r="N126" s="247"/>
      <c r="O126" s="248"/>
      <c r="P126" s="248"/>
      <c r="Q126" s="248"/>
      <c r="R126" s="248"/>
      <c r="S126" s="248"/>
      <c r="T126" s="248"/>
      <c r="U126" s="248"/>
      <c r="V126" s="248"/>
      <c r="W126" s="248"/>
      <c r="X126" s="249"/>
      <c r="Y126" s="13"/>
      <c r="Z126" s="13"/>
      <c r="AA126" s="13"/>
      <c r="AB126" s="13"/>
      <c r="AC126" s="13"/>
      <c r="AD126" s="13"/>
      <c r="AE126" s="13"/>
      <c r="AT126" s="250" t="s">
        <v>178</v>
      </c>
      <c r="AU126" s="250" t="s">
        <v>88</v>
      </c>
      <c r="AV126" s="13" t="s">
        <v>88</v>
      </c>
      <c r="AW126" s="13" t="s">
        <v>5</v>
      </c>
      <c r="AX126" s="13" t="s">
        <v>75</v>
      </c>
      <c r="AY126" s="250" t="s">
        <v>167</v>
      </c>
    </row>
    <row r="127" s="13" customFormat="1">
      <c r="A127" s="13"/>
      <c r="B127" s="239"/>
      <c r="C127" s="240"/>
      <c r="D127" s="241" t="s">
        <v>178</v>
      </c>
      <c r="E127" s="242" t="s">
        <v>20</v>
      </c>
      <c r="F127" s="243" t="s">
        <v>1350</v>
      </c>
      <c r="G127" s="240"/>
      <c r="H127" s="244">
        <v>2.1000000000000001</v>
      </c>
      <c r="I127" s="245"/>
      <c r="J127" s="245"/>
      <c r="K127" s="240"/>
      <c r="L127" s="240"/>
      <c r="M127" s="246"/>
      <c r="N127" s="247"/>
      <c r="O127" s="248"/>
      <c r="P127" s="248"/>
      <c r="Q127" s="248"/>
      <c r="R127" s="248"/>
      <c r="S127" s="248"/>
      <c r="T127" s="248"/>
      <c r="U127" s="248"/>
      <c r="V127" s="248"/>
      <c r="W127" s="248"/>
      <c r="X127" s="249"/>
      <c r="Y127" s="13"/>
      <c r="Z127" s="13"/>
      <c r="AA127" s="13"/>
      <c r="AB127" s="13"/>
      <c r="AC127" s="13"/>
      <c r="AD127" s="13"/>
      <c r="AE127" s="13"/>
      <c r="AT127" s="250" t="s">
        <v>178</v>
      </c>
      <c r="AU127" s="250" t="s">
        <v>88</v>
      </c>
      <c r="AV127" s="13" t="s">
        <v>88</v>
      </c>
      <c r="AW127" s="13" t="s">
        <v>5</v>
      </c>
      <c r="AX127" s="13" t="s">
        <v>75</v>
      </c>
      <c r="AY127" s="250" t="s">
        <v>167</v>
      </c>
    </row>
    <row r="128" s="15" customFormat="1">
      <c r="A128" s="15"/>
      <c r="B128" s="261"/>
      <c r="C128" s="262"/>
      <c r="D128" s="241" t="s">
        <v>178</v>
      </c>
      <c r="E128" s="263" t="s">
        <v>20</v>
      </c>
      <c r="F128" s="264" t="s">
        <v>239</v>
      </c>
      <c r="G128" s="262"/>
      <c r="H128" s="265">
        <v>4.9000000000000004</v>
      </c>
      <c r="I128" s="266"/>
      <c r="J128" s="266"/>
      <c r="K128" s="262"/>
      <c r="L128" s="262"/>
      <c r="M128" s="267"/>
      <c r="N128" s="268"/>
      <c r="O128" s="269"/>
      <c r="P128" s="269"/>
      <c r="Q128" s="269"/>
      <c r="R128" s="269"/>
      <c r="S128" s="269"/>
      <c r="T128" s="269"/>
      <c r="U128" s="269"/>
      <c r="V128" s="269"/>
      <c r="W128" s="269"/>
      <c r="X128" s="270"/>
      <c r="Y128" s="15"/>
      <c r="Z128" s="15"/>
      <c r="AA128" s="15"/>
      <c r="AB128" s="15"/>
      <c r="AC128" s="15"/>
      <c r="AD128" s="15"/>
      <c r="AE128" s="15"/>
      <c r="AT128" s="271" t="s">
        <v>178</v>
      </c>
      <c r="AU128" s="271" t="s">
        <v>88</v>
      </c>
      <c r="AV128" s="15" t="s">
        <v>174</v>
      </c>
      <c r="AW128" s="15" t="s">
        <v>5</v>
      </c>
      <c r="AX128" s="15" t="s">
        <v>82</v>
      </c>
      <c r="AY128" s="271" t="s">
        <v>167</v>
      </c>
    </row>
    <row r="129" s="12" customFormat="1" ht="22.8" customHeight="1">
      <c r="A129" s="12"/>
      <c r="B129" s="203"/>
      <c r="C129" s="204"/>
      <c r="D129" s="205" t="s">
        <v>74</v>
      </c>
      <c r="E129" s="218" t="s">
        <v>220</v>
      </c>
      <c r="F129" s="218" t="s">
        <v>446</v>
      </c>
      <c r="G129" s="204"/>
      <c r="H129" s="204"/>
      <c r="I129" s="207"/>
      <c r="J129" s="207"/>
      <c r="K129" s="219">
        <f>BK129</f>
        <v>0</v>
      </c>
      <c r="L129" s="204"/>
      <c r="M129" s="209"/>
      <c r="N129" s="210"/>
      <c r="O129" s="211"/>
      <c r="P129" s="211"/>
      <c r="Q129" s="212">
        <f>SUM(Q130:Q135)</f>
        <v>0</v>
      </c>
      <c r="R129" s="212">
        <f>SUM(R130:R135)</f>
        <v>0</v>
      </c>
      <c r="S129" s="211"/>
      <c r="T129" s="213">
        <f>SUM(T130:T135)</f>
        <v>0</v>
      </c>
      <c r="U129" s="211"/>
      <c r="V129" s="213">
        <f>SUM(V130:V135)</f>
        <v>6.1061300000000003</v>
      </c>
      <c r="W129" s="211"/>
      <c r="X129" s="214">
        <f>SUM(X130:X135)</f>
        <v>0</v>
      </c>
      <c r="Y129" s="12"/>
      <c r="Z129" s="12"/>
      <c r="AA129" s="12"/>
      <c r="AB129" s="12"/>
      <c r="AC129" s="12"/>
      <c r="AD129" s="12"/>
      <c r="AE129" s="12"/>
      <c r="AR129" s="215" t="s">
        <v>82</v>
      </c>
      <c r="AT129" s="216" t="s">
        <v>74</v>
      </c>
      <c r="AU129" s="216" t="s">
        <v>82</v>
      </c>
      <c r="AY129" s="215" t="s">
        <v>167</v>
      </c>
      <c r="BK129" s="217">
        <f>SUM(BK130:BK135)</f>
        <v>0</v>
      </c>
    </row>
    <row r="130" s="2" customFormat="1" ht="16.5" customHeight="1">
      <c r="A130" s="39"/>
      <c r="B130" s="40"/>
      <c r="C130" s="220" t="s">
        <v>253</v>
      </c>
      <c r="D130" s="220" t="s">
        <v>169</v>
      </c>
      <c r="E130" s="221" t="s">
        <v>819</v>
      </c>
      <c r="F130" s="222" t="s">
        <v>820</v>
      </c>
      <c r="G130" s="223" t="s">
        <v>172</v>
      </c>
      <c r="H130" s="224">
        <v>56</v>
      </c>
      <c r="I130" s="225"/>
      <c r="J130" s="225"/>
      <c r="K130" s="226">
        <f>ROUND(P130*H130,2)</f>
        <v>0</v>
      </c>
      <c r="L130" s="222" t="s">
        <v>20</v>
      </c>
      <c r="M130" s="45"/>
      <c r="N130" s="227" t="s">
        <v>20</v>
      </c>
      <c r="O130" s="228" t="s">
        <v>44</v>
      </c>
      <c r="P130" s="229">
        <f>I130+J130</f>
        <v>0</v>
      </c>
      <c r="Q130" s="229">
        <f>ROUND(I130*H130,2)</f>
        <v>0</v>
      </c>
      <c r="R130" s="229">
        <f>ROUND(J130*H130,2)</f>
        <v>0</v>
      </c>
      <c r="S130" s="85"/>
      <c r="T130" s="230">
        <f>S130*H130</f>
        <v>0</v>
      </c>
      <c r="U130" s="230">
        <v>0.00019000000000000001</v>
      </c>
      <c r="V130" s="230">
        <f>U130*H130</f>
        <v>0.01064</v>
      </c>
      <c r="W130" s="230">
        <v>0</v>
      </c>
      <c r="X130" s="231">
        <f>W130*H130</f>
        <v>0</v>
      </c>
      <c r="Y130" s="39"/>
      <c r="Z130" s="39"/>
      <c r="AA130" s="39"/>
      <c r="AB130" s="39"/>
      <c r="AC130" s="39"/>
      <c r="AD130" s="39"/>
      <c r="AE130" s="39"/>
      <c r="AR130" s="232" t="s">
        <v>174</v>
      </c>
      <c r="AT130" s="232" t="s">
        <v>169</v>
      </c>
      <c r="AU130" s="232" t="s">
        <v>88</v>
      </c>
      <c r="AY130" s="18" t="s">
        <v>167</v>
      </c>
      <c r="BE130" s="233">
        <f>IF(O130="základní",K130,0)</f>
        <v>0</v>
      </c>
      <c r="BF130" s="233">
        <f>IF(O130="snížená",K130,0)</f>
        <v>0</v>
      </c>
      <c r="BG130" s="233">
        <f>IF(O130="zákl. přenesená",K130,0)</f>
        <v>0</v>
      </c>
      <c r="BH130" s="233">
        <f>IF(O130="sníž. přenesená",K130,0)</f>
        <v>0</v>
      </c>
      <c r="BI130" s="233">
        <f>IF(O130="nulová",K130,0)</f>
        <v>0</v>
      </c>
      <c r="BJ130" s="18" t="s">
        <v>82</v>
      </c>
      <c r="BK130" s="233">
        <f>ROUND(P130*H130,2)</f>
        <v>0</v>
      </c>
      <c r="BL130" s="18" t="s">
        <v>174</v>
      </c>
      <c r="BM130" s="232" t="s">
        <v>1351</v>
      </c>
    </row>
    <row r="131" s="2" customFormat="1" ht="16.5" customHeight="1">
      <c r="A131" s="39"/>
      <c r="B131" s="40"/>
      <c r="C131" s="220" t="s">
        <v>261</v>
      </c>
      <c r="D131" s="220" t="s">
        <v>169</v>
      </c>
      <c r="E131" s="221" t="s">
        <v>822</v>
      </c>
      <c r="F131" s="222" t="s">
        <v>823</v>
      </c>
      <c r="G131" s="223" t="s">
        <v>172</v>
      </c>
      <c r="H131" s="224">
        <v>41</v>
      </c>
      <c r="I131" s="225"/>
      <c r="J131" s="225"/>
      <c r="K131" s="226">
        <f>ROUND(P131*H131,2)</f>
        <v>0</v>
      </c>
      <c r="L131" s="222" t="s">
        <v>20</v>
      </c>
      <c r="M131" s="45"/>
      <c r="N131" s="227" t="s">
        <v>20</v>
      </c>
      <c r="O131" s="228" t="s">
        <v>44</v>
      </c>
      <c r="P131" s="229">
        <f>I131+J131</f>
        <v>0</v>
      </c>
      <c r="Q131" s="229">
        <f>ROUND(I131*H131,2)</f>
        <v>0</v>
      </c>
      <c r="R131" s="229">
        <f>ROUND(J131*H131,2)</f>
        <v>0</v>
      </c>
      <c r="S131" s="85"/>
      <c r="T131" s="230">
        <f>S131*H131</f>
        <v>0</v>
      </c>
      <c r="U131" s="230">
        <v>9.0000000000000006E-05</v>
      </c>
      <c r="V131" s="230">
        <f>U131*H131</f>
        <v>0.0036900000000000001</v>
      </c>
      <c r="W131" s="230">
        <v>0</v>
      </c>
      <c r="X131" s="231">
        <f>W131*H131</f>
        <v>0</v>
      </c>
      <c r="Y131" s="39"/>
      <c r="Z131" s="39"/>
      <c r="AA131" s="39"/>
      <c r="AB131" s="39"/>
      <c r="AC131" s="39"/>
      <c r="AD131" s="39"/>
      <c r="AE131" s="39"/>
      <c r="AR131" s="232" t="s">
        <v>174</v>
      </c>
      <c r="AT131" s="232" t="s">
        <v>169</v>
      </c>
      <c r="AU131" s="232" t="s">
        <v>88</v>
      </c>
      <c r="AY131" s="18" t="s">
        <v>167</v>
      </c>
      <c r="BE131" s="233">
        <f>IF(O131="základní",K131,0)</f>
        <v>0</v>
      </c>
      <c r="BF131" s="233">
        <f>IF(O131="snížená",K131,0)</f>
        <v>0</v>
      </c>
      <c r="BG131" s="233">
        <f>IF(O131="zákl. přenesená",K131,0)</f>
        <v>0</v>
      </c>
      <c r="BH131" s="233">
        <f>IF(O131="sníž. přenesená",K131,0)</f>
        <v>0</v>
      </c>
      <c r="BI131" s="233">
        <f>IF(O131="nulová",K131,0)</f>
        <v>0</v>
      </c>
      <c r="BJ131" s="18" t="s">
        <v>82</v>
      </c>
      <c r="BK131" s="233">
        <f>ROUND(P131*H131,2)</f>
        <v>0</v>
      </c>
      <c r="BL131" s="18" t="s">
        <v>174</v>
      </c>
      <c r="BM131" s="232" t="s">
        <v>1352</v>
      </c>
    </row>
    <row r="132" s="2" customFormat="1" ht="24.15" customHeight="1">
      <c r="A132" s="39"/>
      <c r="B132" s="40"/>
      <c r="C132" s="220" t="s">
        <v>268</v>
      </c>
      <c r="D132" s="220" t="s">
        <v>169</v>
      </c>
      <c r="E132" s="221" t="s">
        <v>1243</v>
      </c>
      <c r="F132" s="222" t="s">
        <v>1244</v>
      </c>
      <c r="G132" s="223" t="s">
        <v>365</v>
      </c>
      <c r="H132" s="224">
        <v>6</v>
      </c>
      <c r="I132" s="225"/>
      <c r="J132" s="225"/>
      <c r="K132" s="226">
        <f>ROUND(P132*H132,2)</f>
        <v>0</v>
      </c>
      <c r="L132" s="222" t="s">
        <v>20</v>
      </c>
      <c r="M132" s="45"/>
      <c r="N132" s="227" t="s">
        <v>20</v>
      </c>
      <c r="O132" s="228" t="s">
        <v>44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5"/>
      <c r="T132" s="230">
        <f>S132*H132</f>
        <v>0</v>
      </c>
      <c r="U132" s="230">
        <v>8.0000000000000007E-05</v>
      </c>
      <c r="V132" s="230">
        <f>U132*H132</f>
        <v>0.00048000000000000007</v>
      </c>
      <c r="W132" s="230">
        <v>0</v>
      </c>
      <c r="X132" s="231">
        <f>W132*H132</f>
        <v>0</v>
      </c>
      <c r="Y132" s="39"/>
      <c r="Z132" s="39"/>
      <c r="AA132" s="39"/>
      <c r="AB132" s="39"/>
      <c r="AC132" s="39"/>
      <c r="AD132" s="39"/>
      <c r="AE132" s="39"/>
      <c r="AR132" s="232" t="s">
        <v>174</v>
      </c>
      <c r="AT132" s="232" t="s">
        <v>169</v>
      </c>
      <c r="AU132" s="232" t="s">
        <v>88</v>
      </c>
      <c r="AY132" s="18" t="s">
        <v>167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8" t="s">
        <v>82</v>
      </c>
      <c r="BK132" s="233">
        <f>ROUND(P132*H132,2)</f>
        <v>0</v>
      </c>
      <c r="BL132" s="18" t="s">
        <v>174</v>
      </c>
      <c r="BM132" s="232" t="s">
        <v>1353</v>
      </c>
    </row>
    <row r="133" s="2" customFormat="1" ht="24.15" customHeight="1">
      <c r="A133" s="39"/>
      <c r="B133" s="40"/>
      <c r="C133" s="220" t="s">
        <v>9</v>
      </c>
      <c r="D133" s="220" t="s">
        <v>169</v>
      </c>
      <c r="E133" s="221" t="s">
        <v>1354</v>
      </c>
      <c r="F133" s="222" t="s">
        <v>1355</v>
      </c>
      <c r="G133" s="223" t="s">
        <v>365</v>
      </c>
      <c r="H133" s="224">
        <v>6</v>
      </c>
      <c r="I133" s="225"/>
      <c r="J133" s="225"/>
      <c r="K133" s="226">
        <f>ROUND(P133*H133,2)</f>
        <v>0</v>
      </c>
      <c r="L133" s="222" t="s">
        <v>20</v>
      </c>
      <c r="M133" s="45"/>
      <c r="N133" s="227" t="s">
        <v>20</v>
      </c>
      <c r="O133" s="228" t="s">
        <v>44</v>
      </c>
      <c r="P133" s="229">
        <f>I133+J133</f>
        <v>0</v>
      </c>
      <c r="Q133" s="229">
        <f>ROUND(I133*H133,2)</f>
        <v>0</v>
      </c>
      <c r="R133" s="229">
        <f>ROUND(J133*H133,2)</f>
        <v>0</v>
      </c>
      <c r="S133" s="85"/>
      <c r="T133" s="230">
        <f>S133*H133</f>
        <v>0</v>
      </c>
      <c r="U133" s="230">
        <v>0.00010000000000000001</v>
      </c>
      <c r="V133" s="230">
        <f>U133*H133</f>
        <v>0.00060000000000000006</v>
      </c>
      <c r="W133" s="230">
        <v>0</v>
      </c>
      <c r="X133" s="231">
        <f>W133*H133</f>
        <v>0</v>
      </c>
      <c r="Y133" s="39"/>
      <c r="Z133" s="39"/>
      <c r="AA133" s="39"/>
      <c r="AB133" s="39"/>
      <c r="AC133" s="39"/>
      <c r="AD133" s="39"/>
      <c r="AE133" s="39"/>
      <c r="AR133" s="232" t="s">
        <v>174</v>
      </c>
      <c r="AT133" s="232" t="s">
        <v>169</v>
      </c>
      <c r="AU133" s="232" t="s">
        <v>88</v>
      </c>
      <c r="AY133" s="18" t="s">
        <v>167</v>
      </c>
      <c r="BE133" s="233">
        <f>IF(O133="základní",K133,0)</f>
        <v>0</v>
      </c>
      <c r="BF133" s="233">
        <f>IF(O133="snížená",K133,0)</f>
        <v>0</v>
      </c>
      <c r="BG133" s="233">
        <f>IF(O133="zákl. přenesená",K133,0)</f>
        <v>0</v>
      </c>
      <c r="BH133" s="233">
        <f>IF(O133="sníž. přenesená",K133,0)</f>
        <v>0</v>
      </c>
      <c r="BI133" s="233">
        <f>IF(O133="nulová",K133,0)</f>
        <v>0</v>
      </c>
      <c r="BJ133" s="18" t="s">
        <v>82</v>
      </c>
      <c r="BK133" s="233">
        <f>ROUND(P133*H133,2)</f>
        <v>0</v>
      </c>
      <c r="BL133" s="18" t="s">
        <v>174</v>
      </c>
      <c r="BM133" s="232" t="s">
        <v>1356</v>
      </c>
    </row>
    <row r="134" s="2" customFormat="1" ht="16.5" customHeight="1">
      <c r="A134" s="39"/>
      <c r="B134" s="40"/>
      <c r="C134" s="220" t="s">
        <v>280</v>
      </c>
      <c r="D134" s="220" t="s">
        <v>169</v>
      </c>
      <c r="E134" s="221" t="s">
        <v>1357</v>
      </c>
      <c r="F134" s="222" t="s">
        <v>1358</v>
      </c>
      <c r="G134" s="223" t="s">
        <v>365</v>
      </c>
      <c r="H134" s="224">
        <v>4</v>
      </c>
      <c r="I134" s="225"/>
      <c r="J134" s="225"/>
      <c r="K134" s="226">
        <f>ROUND(P134*H134,2)</f>
        <v>0</v>
      </c>
      <c r="L134" s="222" t="s">
        <v>20</v>
      </c>
      <c r="M134" s="45"/>
      <c r="N134" s="227" t="s">
        <v>20</v>
      </c>
      <c r="O134" s="228" t="s">
        <v>44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5"/>
      <c r="T134" s="230">
        <f>S134*H134</f>
        <v>0</v>
      </c>
      <c r="U134" s="230">
        <v>0.00018000000000000001</v>
      </c>
      <c r="V134" s="230">
        <f>U134*H134</f>
        <v>0.00072000000000000005</v>
      </c>
      <c r="W134" s="230">
        <v>0</v>
      </c>
      <c r="X134" s="231">
        <f>W134*H134</f>
        <v>0</v>
      </c>
      <c r="Y134" s="39"/>
      <c r="Z134" s="39"/>
      <c r="AA134" s="39"/>
      <c r="AB134" s="39"/>
      <c r="AC134" s="39"/>
      <c r="AD134" s="39"/>
      <c r="AE134" s="39"/>
      <c r="AR134" s="232" t="s">
        <v>174</v>
      </c>
      <c r="AT134" s="232" t="s">
        <v>169</v>
      </c>
      <c r="AU134" s="232" t="s">
        <v>88</v>
      </c>
      <c r="AY134" s="18" t="s">
        <v>167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8" t="s">
        <v>82</v>
      </c>
      <c r="BK134" s="233">
        <f>ROUND(P134*H134,2)</f>
        <v>0</v>
      </c>
      <c r="BL134" s="18" t="s">
        <v>174</v>
      </c>
      <c r="BM134" s="232" t="s">
        <v>1359</v>
      </c>
    </row>
    <row r="135" s="2" customFormat="1" ht="37.8" customHeight="1">
      <c r="A135" s="39"/>
      <c r="B135" s="40"/>
      <c r="C135" s="220" t="s">
        <v>288</v>
      </c>
      <c r="D135" s="220" t="s">
        <v>169</v>
      </c>
      <c r="E135" s="221" t="s">
        <v>1360</v>
      </c>
      <c r="F135" s="222" t="s">
        <v>1361</v>
      </c>
      <c r="G135" s="223" t="s">
        <v>627</v>
      </c>
      <c r="H135" s="224">
        <v>7</v>
      </c>
      <c r="I135" s="225"/>
      <c r="J135" s="225"/>
      <c r="K135" s="226">
        <f>ROUND(P135*H135,2)</f>
        <v>0</v>
      </c>
      <c r="L135" s="222" t="s">
        <v>20</v>
      </c>
      <c r="M135" s="45"/>
      <c r="N135" s="227" t="s">
        <v>20</v>
      </c>
      <c r="O135" s="228" t="s">
        <v>44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5"/>
      <c r="T135" s="230">
        <f>S135*H135</f>
        <v>0</v>
      </c>
      <c r="U135" s="230">
        <v>0.87</v>
      </c>
      <c r="V135" s="230">
        <f>U135*H135</f>
        <v>6.0899999999999999</v>
      </c>
      <c r="W135" s="230">
        <v>0</v>
      </c>
      <c r="X135" s="231">
        <f>W135*H135</f>
        <v>0</v>
      </c>
      <c r="Y135" s="39"/>
      <c r="Z135" s="39"/>
      <c r="AA135" s="39"/>
      <c r="AB135" s="39"/>
      <c r="AC135" s="39"/>
      <c r="AD135" s="39"/>
      <c r="AE135" s="39"/>
      <c r="AR135" s="232" t="s">
        <v>174</v>
      </c>
      <c r="AT135" s="232" t="s">
        <v>169</v>
      </c>
      <c r="AU135" s="232" t="s">
        <v>88</v>
      </c>
      <c r="AY135" s="18" t="s">
        <v>167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8" t="s">
        <v>82</v>
      </c>
      <c r="BK135" s="233">
        <f>ROUND(P135*H135,2)</f>
        <v>0</v>
      </c>
      <c r="BL135" s="18" t="s">
        <v>174</v>
      </c>
      <c r="BM135" s="232" t="s">
        <v>1362</v>
      </c>
    </row>
    <row r="136" s="12" customFormat="1" ht="22.8" customHeight="1">
      <c r="A136" s="12"/>
      <c r="B136" s="203"/>
      <c r="C136" s="204"/>
      <c r="D136" s="205" t="s">
        <v>74</v>
      </c>
      <c r="E136" s="218" t="s">
        <v>613</v>
      </c>
      <c r="F136" s="218" t="s">
        <v>614</v>
      </c>
      <c r="G136" s="204"/>
      <c r="H136" s="204"/>
      <c r="I136" s="207"/>
      <c r="J136" s="207"/>
      <c r="K136" s="219">
        <f>BK136</f>
        <v>0</v>
      </c>
      <c r="L136" s="204"/>
      <c r="M136" s="209"/>
      <c r="N136" s="210"/>
      <c r="O136" s="211"/>
      <c r="P136" s="211"/>
      <c r="Q136" s="212">
        <f>Q137</f>
        <v>0</v>
      </c>
      <c r="R136" s="212">
        <f>R137</f>
        <v>0</v>
      </c>
      <c r="S136" s="211"/>
      <c r="T136" s="213">
        <f>T137</f>
        <v>0</v>
      </c>
      <c r="U136" s="211"/>
      <c r="V136" s="213">
        <f>V137</f>
        <v>0</v>
      </c>
      <c r="W136" s="211"/>
      <c r="X136" s="214">
        <f>X137</f>
        <v>0</v>
      </c>
      <c r="Y136" s="12"/>
      <c r="Z136" s="12"/>
      <c r="AA136" s="12"/>
      <c r="AB136" s="12"/>
      <c r="AC136" s="12"/>
      <c r="AD136" s="12"/>
      <c r="AE136" s="12"/>
      <c r="AR136" s="215" t="s">
        <v>82</v>
      </c>
      <c r="AT136" s="216" t="s">
        <v>74</v>
      </c>
      <c r="AU136" s="216" t="s">
        <v>82</v>
      </c>
      <c r="AY136" s="215" t="s">
        <v>167</v>
      </c>
      <c r="BK136" s="217">
        <f>BK137</f>
        <v>0</v>
      </c>
    </row>
    <row r="137" s="2" customFormat="1" ht="24.15" customHeight="1">
      <c r="A137" s="39"/>
      <c r="B137" s="40"/>
      <c r="C137" s="220" t="s">
        <v>295</v>
      </c>
      <c r="D137" s="220" t="s">
        <v>169</v>
      </c>
      <c r="E137" s="221" t="s">
        <v>843</v>
      </c>
      <c r="F137" s="222" t="s">
        <v>844</v>
      </c>
      <c r="G137" s="223" t="s">
        <v>249</v>
      </c>
      <c r="H137" s="224">
        <v>0.040000000000000001</v>
      </c>
      <c r="I137" s="225"/>
      <c r="J137" s="225"/>
      <c r="K137" s="226">
        <f>ROUND(P137*H137,2)</f>
        <v>0</v>
      </c>
      <c r="L137" s="222" t="s">
        <v>20</v>
      </c>
      <c r="M137" s="45"/>
      <c r="N137" s="227" t="s">
        <v>20</v>
      </c>
      <c r="O137" s="228" t="s">
        <v>44</v>
      </c>
      <c r="P137" s="229">
        <f>I137+J137</f>
        <v>0</v>
      </c>
      <c r="Q137" s="229">
        <f>ROUND(I137*H137,2)</f>
        <v>0</v>
      </c>
      <c r="R137" s="229">
        <f>ROUND(J137*H137,2)</f>
        <v>0</v>
      </c>
      <c r="S137" s="85"/>
      <c r="T137" s="230">
        <f>S137*H137</f>
        <v>0</v>
      </c>
      <c r="U137" s="230">
        <v>0</v>
      </c>
      <c r="V137" s="230">
        <f>U137*H137</f>
        <v>0</v>
      </c>
      <c r="W137" s="230">
        <v>0</v>
      </c>
      <c r="X137" s="231">
        <f>W137*H137</f>
        <v>0</v>
      </c>
      <c r="Y137" s="39"/>
      <c r="Z137" s="39"/>
      <c r="AA137" s="39"/>
      <c r="AB137" s="39"/>
      <c r="AC137" s="39"/>
      <c r="AD137" s="39"/>
      <c r="AE137" s="39"/>
      <c r="AR137" s="232" t="s">
        <v>174</v>
      </c>
      <c r="AT137" s="232" t="s">
        <v>169</v>
      </c>
      <c r="AU137" s="232" t="s">
        <v>88</v>
      </c>
      <c r="AY137" s="18" t="s">
        <v>167</v>
      </c>
      <c r="BE137" s="233">
        <f>IF(O137="základní",K137,0)</f>
        <v>0</v>
      </c>
      <c r="BF137" s="233">
        <f>IF(O137="snížená",K137,0)</f>
        <v>0</v>
      </c>
      <c r="BG137" s="233">
        <f>IF(O137="zákl. přenesená",K137,0)</f>
        <v>0</v>
      </c>
      <c r="BH137" s="233">
        <f>IF(O137="sníž. přenesená",K137,0)</f>
        <v>0</v>
      </c>
      <c r="BI137" s="233">
        <f>IF(O137="nulová",K137,0)</f>
        <v>0</v>
      </c>
      <c r="BJ137" s="18" t="s">
        <v>82</v>
      </c>
      <c r="BK137" s="233">
        <f>ROUND(P137*H137,2)</f>
        <v>0</v>
      </c>
      <c r="BL137" s="18" t="s">
        <v>174</v>
      </c>
      <c r="BM137" s="232" t="s">
        <v>1363</v>
      </c>
    </row>
    <row r="138" s="12" customFormat="1" ht="25.92" customHeight="1">
      <c r="A138" s="12"/>
      <c r="B138" s="203"/>
      <c r="C138" s="204"/>
      <c r="D138" s="205" t="s">
        <v>74</v>
      </c>
      <c r="E138" s="206" t="s">
        <v>269</v>
      </c>
      <c r="F138" s="206" t="s">
        <v>1258</v>
      </c>
      <c r="G138" s="204"/>
      <c r="H138" s="204"/>
      <c r="I138" s="207"/>
      <c r="J138" s="207"/>
      <c r="K138" s="208">
        <f>BK138</f>
        <v>0</v>
      </c>
      <c r="L138" s="204"/>
      <c r="M138" s="209"/>
      <c r="N138" s="210"/>
      <c r="O138" s="211"/>
      <c r="P138" s="211"/>
      <c r="Q138" s="212">
        <f>Q139</f>
        <v>0</v>
      </c>
      <c r="R138" s="212">
        <f>R139</f>
        <v>0</v>
      </c>
      <c r="S138" s="211"/>
      <c r="T138" s="213">
        <f>T139</f>
        <v>0</v>
      </c>
      <c r="U138" s="211"/>
      <c r="V138" s="213">
        <f>V139</f>
        <v>0.022648399999999999</v>
      </c>
      <c r="W138" s="211"/>
      <c r="X138" s="214">
        <f>X139</f>
        <v>0</v>
      </c>
      <c r="Y138" s="12"/>
      <c r="Z138" s="12"/>
      <c r="AA138" s="12"/>
      <c r="AB138" s="12"/>
      <c r="AC138" s="12"/>
      <c r="AD138" s="12"/>
      <c r="AE138" s="12"/>
      <c r="AR138" s="215" t="s">
        <v>107</v>
      </c>
      <c r="AT138" s="216" t="s">
        <v>74</v>
      </c>
      <c r="AU138" s="216" t="s">
        <v>75</v>
      </c>
      <c r="AY138" s="215" t="s">
        <v>167</v>
      </c>
      <c r="BK138" s="217">
        <f>BK139</f>
        <v>0</v>
      </c>
    </row>
    <row r="139" s="12" customFormat="1" ht="22.8" customHeight="1">
      <c r="A139" s="12"/>
      <c r="B139" s="203"/>
      <c r="C139" s="204"/>
      <c r="D139" s="205" t="s">
        <v>74</v>
      </c>
      <c r="E139" s="218" t="s">
        <v>1259</v>
      </c>
      <c r="F139" s="218" t="s">
        <v>1260</v>
      </c>
      <c r="G139" s="204"/>
      <c r="H139" s="204"/>
      <c r="I139" s="207"/>
      <c r="J139" s="207"/>
      <c r="K139" s="219">
        <f>BK139</f>
        <v>0</v>
      </c>
      <c r="L139" s="204"/>
      <c r="M139" s="209"/>
      <c r="N139" s="210"/>
      <c r="O139" s="211"/>
      <c r="P139" s="211"/>
      <c r="Q139" s="212">
        <f>SUM(Q140:Q155)</f>
        <v>0</v>
      </c>
      <c r="R139" s="212">
        <f>SUM(R140:R155)</f>
        <v>0</v>
      </c>
      <c r="S139" s="211"/>
      <c r="T139" s="213">
        <f>SUM(T140:T155)</f>
        <v>0</v>
      </c>
      <c r="U139" s="211"/>
      <c r="V139" s="213">
        <f>SUM(V140:V155)</f>
        <v>0.022648399999999999</v>
      </c>
      <c r="W139" s="211"/>
      <c r="X139" s="214">
        <f>SUM(X140:X155)</f>
        <v>0</v>
      </c>
      <c r="Y139" s="12"/>
      <c r="Z139" s="12"/>
      <c r="AA139" s="12"/>
      <c r="AB139" s="12"/>
      <c r="AC139" s="12"/>
      <c r="AD139" s="12"/>
      <c r="AE139" s="12"/>
      <c r="AR139" s="215" t="s">
        <v>107</v>
      </c>
      <c r="AT139" s="216" t="s">
        <v>74</v>
      </c>
      <c r="AU139" s="216" t="s">
        <v>82</v>
      </c>
      <c r="AY139" s="215" t="s">
        <v>167</v>
      </c>
      <c r="BK139" s="217">
        <f>SUM(BK140:BK155)</f>
        <v>0</v>
      </c>
    </row>
    <row r="140" s="2" customFormat="1" ht="24.15" customHeight="1">
      <c r="A140" s="39"/>
      <c r="B140" s="40"/>
      <c r="C140" s="220" t="s">
        <v>301</v>
      </c>
      <c r="D140" s="220" t="s">
        <v>169</v>
      </c>
      <c r="E140" s="221" t="s">
        <v>1270</v>
      </c>
      <c r="F140" s="222" t="s">
        <v>1271</v>
      </c>
      <c r="G140" s="223" t="s">
        <v>172</v>
      </c>
      <c r="H140" s="224">
        <v>52</v>
      </c>
      <c r="I140" s="225"/>
      <c r="J140" s="225"/>
      <c r="K140" s="226">
        <f>ROUND(P140*H140,2)</f>
        <v>0</v>
      </c>
      <c r="L140" s="222" t="s">
        <v>20</v>
      </c>
      <c r="M140" s="45"/>
      <c r="N140" s="227" t="s">
        <v>20</v>
      </c>
      <c r="O140" s="228" t="s">
        <v>44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5"/>
      <c r="T140" s="230">
        <f>S140*H140</f>
        <v>0</v>
      </c>
      <c r="U140" s="230">
        <v>0</v>
      </c>
      <c r="V140" s="230">
        <f>U140*H140</f>
        <v>0</v>
      </c>
      <c r="W140" s="230">
        <v>0</v>
      </c>
      <c r="X140" s="231">
        <f>W140*H140</f>
        <v>0</v>
      </c>
      <c r="Y140" s="39"/>
      <c r="Z140" s="39"/>
      <c r="AA140" s="39"/>
      <c r="AB140" s="39"/>
      <c r="AC140" s="39"/>
      <c r="AD140" s="39"/>
      <c r="AE140" s="39"/>
      <c r="AR140" s="232" t="s">
        <v>571</v>
      </c>
      <c r="AT140" s="232" t="s">
        <v>169</v>
      </c>
      <c r="AU140" s="232" t="s">
        <v>88</v>
      </c>
      <c r="AY140" s="18" t="s">
        <v>167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8" t="s">
        <v>82</v>
      </c>
      <c r="BK140" s="233">
        <f>ROUND(P140*H140,2)</f>
        <v>0</v>
      </c>
      <c r="BL140" s="18" t="s">
        <v>571</v>
      </c>
      <c r="BM140" s="232" t="s">
        <v>1364</v>
      </c>
    </row>
    <row r="141" s="2" customFormat="1" ht="24.15" customHeight="1">
      <c r="A141" s="39"/>
      <c r="B141" s="40"/>
      <c r="C141" s="272" t="s">
        <v>307</v>
      </c>
      <c r="D141" s="272" t="s">
        <v>269</v>
      </c>
      <c r="E141" s="273" t="s">
        <v>1273</v>
      </c>
      <c r="F141" s="274" t="s">
        <v>1274</v>
      </c>
      <c r="G141" s="275" t="s">
        <v>172</v>
      </c>
      <c r="H141" s="276">
        <v>52.780000000000001</v>
      </c>
      <c r="I141" s="277"/>
      <c r="J141" s="278"/>
      <c r="K141" s="279">
        <f>ROUND(P141*H141,2)</f>
        <v>0</v>
      </c>
      <c r="L141" s="274" t="s">
        <v>20</v>
      </c>
      <c r="M141" s="280"/>
      <c r="N141" s="281" t="s">
        <v>20</v>
      </c>
      <c r="O141" s="228" t="s">
        <v>44</v>
      </c>
      <c r="P141" s="229">
        <f>I141+J141</f>
        <v>0</v>
      </c>
      <c r="Q141" s="229">
        <f>ROUND(I141*H141,2)</f>
        <v>0</v>
      </c>
      <c r="R141" s="229">
        <f>ROUND(J141*H141,2)</f>
        <v>0</v>
      </c>
      <c r="S141" s="85"/>
      <c r="T141" s="230">
        <f>S141*H141</f>
        <v>0</v>
      </c>
      <c r="U141" s="230">
        <v>0.00027999999999999998</v>
      </c>
      <c r="V141" s="230">
        <f>U141*H141</f>
        <v>0.014778399999999999</v>
      </c>
      <c r="W141" s="230">
        <v>0</v>
      </c>
      <c r="X141" s="231">
        <f>W141*H141</f>
        <v>0</v>
      </c>
      <c r="Y141" s="39"/>
      <c r="Z141" s="39"/>
      <c r="AA141" s="39"/>
      <c r="AB141" s="39"/>
      <c r="AC141" s="39"/>
      <c r="AD141" s="39"/>
      <c r="AE141" s="39"/>
      <c r="AR141" s="232" t="s">
        <v>220</v>
      </c>
      <c r="AT141" s="232" t="s">
        <v>269</v>
      </c>
      <c r="AU141" s="232" t="s">
        <v>88</v>
      </c>
      <c r="AY141" s="18" t="s">
        <v>167</v>
      </c>
      <c r="BE141" s="233">
        <f>IF(O141="základní",K141,0)</f>
        <v>0</v>
      </c>
      <c r="BF141" s="233">
        <f>IF(O141="snížená",K141,0)</f>
        <v>0</v>
      </c>
      <c r="BG141" s="233">
        <f>IF(O141="zákl. přenesená",K141,0)</f>
        <v>0</v>
      </c>
      <c r="BH141" s="233">
        <f>IF(O141="sníž. přenesená",K141,0)</f>
        <v>0</v>
      </c>
      <c r="BI141" s="233">
        <f>IF(O141="nulová",K141,0)</f>
        <v>0</v>
      </c>
      <c r="BJ141" s="18" t="s">
        <v>82</v>
      </c>
      <c r="BK141" s="233">
        <f>ROUND(P141*H141,2)</f>
        <v>0</v>
      </c>
      <c r="BL141" s="18" t="s">
        <v>174</v>
      </c>
      <c r="BM141" s="232" t="s">
        <v>1365</v>
      </c>
    </row>
    <row r="142" s="13" customFormat="1">
      <c r="A142" s="13"/>
      <c r="B142" s="239"/>
      <c r="C142" s="240"/>
      <c r="D142" s="241" t="s">
        <v>178</v>
      </c>
      <c r="E142" s="242" t="s">
        <v>20</v>
      </c>
      <c r="F142" s="243" t="s">
        <v>1366</v>
      </c>
      <c r="G142" s="240"/>
      <c r="H142" s="244">
        <v>52.780000000000001</v>
      </c>
      <c r="I142" s="245"/>
      <c r="J142" s="245"/>
      <c r="K142" s="240"/>
      <c r="L142" s="240"/>
      <c r="M142" s="246"/>
      <c r="N142" s="247"/>
      <c r="O142" s="248"/>
      <c r="P142" s="248"/>
      <c r="Q142" s="248"/>
      <c r="R142" s="248"/>
      <c r="S142" s="248"/>
      <c r="T142" s="248"/>
      <c r="U142" s="248"/>
      <c r="V142" s="248"/>
      <c r="W142" s="248"/>
      <c r="X142" s="249"/>
      <c r="Y142" s="13"/>
      <c r="Z142" s="13"/>
      <c r="AA142" s="13"/>
      <c r="AB142" s="13"/>
      <c r="AC142" s="13"/>
      <c r="AD142" s="13"/>
      <c r="AE142" s="13"/>
      <c r="AT142" s="250" t="s">
        <v>178</v>
      </c>
      <c r="AU142" s="250" t="s">
        <v>88</v>
      </c>
      <c r="AV142" s="13" t="s">
        <v>88</v>
      </c>
      <c r="AW142" s="13" t="s">
        <v>5</v>
      </c>
      <c r="AX142" s="13" t="s">
        <v>82</v>
      </c>
      <c r="AY142" s="250" t="s">
        <v>167</v>
      </c>
    </row>
    <row r="143" s="2" customFormat="1" ht="24.15" customHeight="1">
      <c r="A143" s="39"/>
      <c r="B143" s="40"/>
      <c r="C143" s="220" t="s">
        <v>8</v>
      </c>
      <c r="D143" s="220" t="s">
        <v>169</v>
      </c>
      <c r="E143" s="221" t="s">
        <v>1367</v>
      </c>
      <c r="F143" s="222" t="s">
        <v>1368</v>
      </c>
      <c r="G143" s="223" t="s">
        <v>172</v>
      </c>
      <c r="H143" s="224">
        <v>4.7999999999999998</v>
      </c>
      <c r="I143" s="225"/>
      <c r="J143" s="225"/>
      <c r="K143" s="226">
        <f>ROUND(P143*H143,2)</f>
        <v>0</v>
      </c>
      <c r="L143" s="222" t="s">
        <v>20</v>
      </c>
      <c r="M143" s="45"/>
      <c r="N143" s="227" t="s">
        <v>20</v>
      </c>
      <c r="O143" s="228" t="s">
        <v>44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5"/>
      <c r="T143" s="230">
        <f>S143*H143</f>
        <v>0</v>
      </c>
      <c r="U143" s="230">
        <v>0</v>
      </c>
      <c r="V143" s="230">
        <f>U143*H143</f>
        <v>0</v>
      </c>
      <c r="W143" s="230">
        <v>0</v>
      </c>
      <c r="X143" s="231">
        <f>W143*H143</f>
        <v>0</v>
      </c>
      <c r="Y143" s="39"/>
      <c r="Z143" s="39"/>
      <c r="AA143" s="39"/>
      <c r="AB143" s="39"/>
      <c r="AC143" s="39"/>
      <c r="AD143" s="39"/>
      <c r="AE143" s="39"/>
      <c r="AR143" s="232" t="s">
        <v>571</v>
      </c>
      <c r="AT143" s="232" t="s">
        <v>169</v>
      </c>
      <c r="AU143" s="232" t="s">
        <v>88</v>
      </c>
      <c r="AY143" s="18" t="s">
        <v>167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8" t="s">
        <v>82</v>
      </c>
      <c r="BK143" s="233">
        <f>ROUND(P143*H143,2)</f>
        <v>0</v>
      </c>
      <c r="BL143" s="18" t="s">
        <v>571</v>
      </c>
      <c r="BM143" s="232" t="s">
        <v>1369</v>
      </c>
    </row>
    <row r="144" s="2" customFormat="1" ht="24.15" customHeight="1">
      <c r="A144" s="39"/>
      <c r="B144" s="40"/>
      <c r="C144" s="272" t="s">
        <v>317</v>
      </c>
      <c r="D144" s="272" t="s">
        <v>269</v>
      </c>
      <c r="E144" s="273" t="s">
        <v>1370</v>
      </c>
      <c r="F144" s="274" t="s">
        <v>1371</v>
      </c>
      <c r="G144" s="275" t="s">
        <v>172</v>
      </c>
      <c r="H144" s="276">
        <v>4.8719999999999999</v>
      </c>
      <c r="I144" s="277"/>
      <c r="J144" s="278"/>
      <c r="K144" s="279">
        <f>ROUND(P144*H144,2)</f>
        <v>0</v>
      </c>
      <c r="L144" s="274" t="s">
        <v>20</v>
      </c>
      <c r="M144" s="280"/>
      <c r="N144" s="281" t="s">
        <v>20</v>
      </c>
      <c r="O144" s="228" t="s">
        <v>44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5"/>
      <c r="T144" s="230">
        <f>S144*H144</f>
        <v>0</v>
      </c>
      <c r="U144" s="230">
        <v>0</v>
      </c>
      <c r="V144" s="230">
        <f>U144*H144</f>
        <v>0</v>
      </c>
      <c r="W144" s="230">
        <v>0</v>
      </c>
      <c r="X144" s="231">
        <f>W144*H144</f>
        <v>0</v>
      </c>
      <c r="Y144" s="39"/>
      <c r="Z144" s="39"/>
      <c r="AA144" s="39"/>
      <c r="AB144" s="39"/>
      <c r="AC144" s="39"/>
      <c r="AD144" s="39"/>
      <c r="AE144" s="39"/>
      <c r="AR144" s="232" t="s">
        <v>220</v>
      </c>
      <c r="AT144" s="232" t="s">
        <v>269</v>
      </c>
      <c r="AU144" s="232" t="s">
        <v>88</v>
      </c>
      <c r="AY144" s="18" t="s">
        <v>167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8" t="s">
        <v>82</v>
      </c>
      <c r="BK144" s="233">
        <f>ROUND(P144*H144,2)</f>
        <v>0</v>
      </c>
      <c r="BL144" s="18" t="s">
        <v>174</v>
      </c>
      <c r="BM144" s="232" t="s">
        <v>1372</v>
      </c>
    </row>
    <row r="145" s="13" customFormat="1">
      <c r="A145" s="13"/>
      <c r="B145" s="239"/>
      <c r="C145" s="240"/>
      <c r="D145" s="241" t="s">
        <v>178</v>
      </c>
      <c r="E145" s="242" t="s">
        <v>20</v>
      </c>
      <c r="F145" s="243" t="s">
        <v>1373</v>
      </c>
      <c r="G145" s="240"/>
      <c r="H145" s="244">
        <v>4.8719999999999999</v>
      </c>
      <c r="I145" s="245"/>
      <c r="J145" s="245"/>
      <c r="K145" s="240"/>
      <c r="L145" s="240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3"/>
      <c r="Z145" s="13"/>
      <c r="AA145" s="13"/>
      <c r="AB145" s="13"/>
      <c r="AC145" s="13"/>
      <c r="AD145" s="13"/>
      <c r="AE145" s="13"/>
      <c r="AT145" s="250" t="s">
        <v>178</v>
      </c>
      <c r="AU145" s="250" t="s">
        <v>88</v>
      </c>
      <c r="AV145" s="13" t="s">
        <v>88</v>
      </c>
      <c r="AW145" s="13" t="s">
        <v>5</v>
      </c>
      <c r="AX145" s="13" t="s">
        <v>82</v>
      </c>
      <c r="AY145" s="250" t="s">
        <v>167</v>
      </c>
    </row>
    <row r="146" s="2" customFormat="1" ht="21.75" customHeight="1">
      <c r="A146" s="39"/>
      <c r="B146" s="40"/>
      <c r="C146" s="220" t="s">
        <v>324</v>
      </c>
      <c r="D146" s="220" t="s">
        <v>169</v>
      </c>
      <c r="E146" s="221" t="s">
        <v>1374</v>
      </c>
      <c r="F146" s="222" t="s">
        <v>1375</v>
      </c>
      <c r="G146" s="223" t="s">
        <v>365</v>
      </c>
      <c r="H146" s="224">
        <v>23</v>
      </c>
      <c r="I146" s="225"/>
      <c r="J146" s="225"/>
      <c r="K146" s="226">
        <f>ROUND(P146*H146,2)</f>
        <v>0</v>
      </c>
      <c r="L146" s="222" t="s">
        <v>20</v>
      </c>
      <c r="M146" s="45"/>
      <c r="N146" s="227" t="s">
        <v>20</v>
      </c>
      <c r="O146" s="228" t="s">
        <v>44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5"/>
      <c r="T146" s="230">
        <f>S146*H146</f>
        <v>0</v>
      </c>
      <c r="U146" s="230">
        <v>0</v>
      </c>
      <c r="V146" s="230">
        <f>U146*H146</f>
        <v>0</v>
      </c>
      <c r="W146" s="230">
        <v>0</v>
      </c>
      <c r="X146" s="231">
        <f>W146*H146</f>
        <v>0</v>
      </c>
      <c r="Y146" s="39"/>
      <c r="Z146" s="39"/>
      <c r="AA146" s="39"/>
      <c r="AB146" s="39"/>
      <c r="AC146" s="39"/>
      <c r="AD146" s="39"/>
      <c r="AE146" s="39"/>
      <c r="AR146" s="232" t="s">
        <v>571</v>
      </c>
      <c r="AT146" s="232" t="s">
        <v>169</v>
      </c>
      <c r="AU146" s="232" t="s">
        <v>88</v>
      </c>
      <c r="AY146" s="18" t="s">
        <v>167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8" t="s">
        <v>82</v>
      </c>
      <c r="BK146" s="233">
        <f>ROUND(P146*H146,2)</f>
        <v>0</v>
      </c>
      <c r="BL146" s="18" t="s">
        <v>571</v>
      </c>
      <c r="BM146" s="232" t="s">
        <v>1376</v>
      </c>
    </row>
    <row r="147" s="2" customFormat="1" ht="21.75" customHeight="1">
      <c r="A147" s="39"/>
      <c r="B147" s="40"/>
      <c r="C147" s="272" t="s">
        <v>331</v>
      </c>
      <c r="D147" s="272" t="s">
        <v>269</v>
      </c>
      <c r="E147" s="273" t="s">
        <v>1377</v>
      </c>
      <c r="F147" s="274" t="s">
        <v>1378</v>
      </c>
      <c r="G147" s="275" t="s">
        <v>365</v>
      </c>
      <c r="H147" s="276">
        <v>7</v>
      </c>
      <c r="I147" s="277"/>
      <c r="J147" s="278"/>
      <c r="K147" s="279">
        <f>ROUND(P147*H147,2)</f>
        <v>0</v>
      </c>
      <c r="L147" s="274" t="s">
        <v>20</v>
      </c>
      <c r="M147" s="280"/>
      <c r="N147" s="281" t="s">
        <v>20</v>
      </c>
      <c r="O147" s="228" t="s">
        <v>44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5"/>
      <c r="T147" s="230">
        <f>S147*H147</f>
        <v>0</v>
      </c>
      <c r="U147" s="230">
        <v>0.00035</v>
      </c>
      <c r="V147" s="230">
        <f>U147*H147</f>
        <v>0.0024499999999999999</v>
      </c>
      <c r="W147" s="230">
        <v>0</v>
      </c>
      <c r="X147" s="231">
        <f>W147*H147</f>
        <v>0</v>
      </c>
      <c r="Y147" s="39"/>
      <c r="Z147" s="39"/>
      <c r="AA147" s="39"/>
      <c r="AB147" s="39"/>
      <c r="AC147" s="39"/>
      <c r="AD147" s="39"/>
      <c r="AE147" s="39"/>
      <c r="AR147" s="232" t="s">
        <v>220</v>
      </c>
      <c r="AT147" s="232" t="s">
        <v>269</v>
      </c>
      <c r="AU147" s="232" t="s">
        <v>88</v>
      </c>
      <c r="AY147" s="18" t="s">
        <v>167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8" t="s">
        <v>82</v>
      </c>
      <c r="BK147" s="233">
        <f>ROUND(P147*H147,2)</f>
        <v>0</v>
      </c>
      <c r="BL147" s="18" t="s">
        <v>174</v>
      </c>
      <c r="BM147" s="232" t="s">
        <v>1379</v>
      </c>
    </row>
    <row r="148" s="2" customFormat="1" ht="16.5" customHeight="1">
      <c r="A148" s="39"/>
      <c r="B148" s="40"/>
      <c r="C148" s="272" t="s">
        <v>337</v>
      </c>
      <c r="D148" s="272" t="s">
        <v>269</v>
      </c>
      <c r="E148" s="273" t="s">
        <v>1380</v>
      </c>
      <c r="F148" s="274" t="s">
        <v>1381</v>
      </c>
      <c r="G148" s="275" t="s">
        <v>365</v>
      </c>
      <c r="H148" s="276">
        <v>7</v>
      </c>
      <c r="I148" s="277"/>
      <c r="J148" s="278"/>
      <c r="K148" s="279">
        <f>ROUND(P148*H148,2)</f>
        <v>0</v>
      </c>
      <c r="L148" s="274" t="s">
        <v>20</v>
      </c>
      <c r="M148" s="280"/>
      <c r="N148" s="281" t="s">
        <v>20</v>
      </c>
      <c r="O148" s="228" t="s">
        <v>44</v>
      </c>
      <c r="P148" s="229">
        <f>I148+J148</f>
        <v>0</v>
      </c>
      <c r="Q148" s="229">
        <f>ROUND(I148*H148,2)</f>
        <v>0</v>
      </c>
      <c r="R148" s="229">
        <f>ROUND(J148*H148,2)</f>
        <v>0</v>
      </c>
      <c r="S148" s="85"/>
      <c r="T148" s="230">
        <f>S148*H148</f>
        <v>0</v>
      </c>
      <c r="U148" s="230">
        <v>6.0000000000000002E-05</v>
      </c>
      <c r="V148" s="230">
        <f>U148*H148</f>
        <v>0.00042000000000000002</v>
      </c>
      <c r="W148" s="230">
        <v>0</v>
      </c>
      <c r="X148" s="231">
        <f>W148*H148</f>
        <v>0</v>
      </c>
      <c r="Y148" s="39"/>
      <c r="Z148" s="39"/>
      <c r="AA148" s="39"/>
      <c r="AB148" s="39"/>
      <c r="AC148" s="39"/>
      <c r="AD148" s="39"/>
      <c r="AE148" s="39"/>
      <c r="AR148" s="232" t="s">
        <v>220</v>
      </c>
      <c r="AT148" s="232" t="s">
        <v>269</v>
      </c>
      <c r="AU148" s="232" t="s">
        <v>88</v>
      </c>
      <c r="AY148" s="18" t="s">
        <v>167</v>
      </c>
      <c r="BE148" s="233">
        <f>IF(O148="základní",K148,0)</f>
        <v>0</v>
      </c>
      <c r="BF148" s="233">
        <f>IF(O148="snížená",K148,0)</f>
        <v>0</v>
      </c>
      <c r="BG148" s="233">
        <f>IF(O148="zákl. přenesená",K148,0)</f>
        <v>0</v>
      </c>
      <c r="BH148" s="233">
        <f>IF(O148="sníž. přenesená",K148,0)</f>
        <v>0</v>
      </c>
      <c r="BI148" s="233">
        <f>IF(O148="nulová",K148,0)</f>
        <v>0</v>
      </c>
      <c r="BJ148" s="18" t="s">
        <v>82</v>
      </c>
      <c r="BK148" s="233">
        <f>ROUND(P148*H148,2)</f>
        <v>0</v>
      </c>
      <c r="BL148" s="18" t="s">
        <v>174</v>
      </c>
      <c r="BM148" s="232" t="s">
        <v>1382</v>
      </c>
    </row>
    <row r="149" s="2" customFormat="1" ht="16.5" customHeight="1">
      <c r="A149" s="39"/>
      <c r="B149" s="40"/>
      <c r="C149" s="272" t="s">
        <v>345</v>
      </c>
      <c r="D149" s="272" t="s">
        <v>269</v>
      </c>
      <c r="E149" s="273" t="s">
        <v>1383</v>
      </c>
      <c r="F149" s="274" t="s">
        <v>1384</v>
      </c>
      <c r="G149" s="275" t="s">
        <v>365</v>
      </c>
      <c r="H149" s="276">
        <v>7</v>
      </c>
      <c r="I149" s="277"/>
      <c r="J149" s="278"/>
      <c r="K149" s="279">
        <f>ROUND(P149*H149,2)</f>
        <v>0</v>
      </c>
      <c r="L149" s="274" t="s">
        <v>20</v>
      </c>
      <c r="M149" s="280"/>
      <c r="N149" s="281" t="s">
        <v>20</v>
      </c>
      <c r="O149" s="228" t="s">
        <v>44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5"/>
      <c r="T149" s="230">
        <f>S149*H149</f>
        <v>0</v>
      </c>
      <c r="U149" s="230">
        <v>6.9999999999999994E-05</v>
      </c>
      <c r="V149" s="230">
        <f>U149*H149</f>
        <v>0.00048999999999999998</v>
      </c>
      <c r="W149" s="230">
        <v>0</v>
      </c>
      <c r="X149" s="231">
        <f>W149*H149</f>
        <v>0</v>
      </c>
      <c r="Y149" s="39"/>
      <c r="Z149" s="39"/>
      <c r="AA149" s="39"/>
      <c r="AB149" s="39"/>
      <c r="AC149" s="39"/>
      <c r="AD149" s="39"/>
      <c r="AE149" s="39"/>
      <c r="AR149" s="232" t="s">
        <v>220</v>
      </c>
      <c r="AT149" s="232" t="s">
        <v>269</v>
      </c>
      <c r="AU149" s="232" t="s">
        <v>88</v>
      </c>
      <c r="AY149" s="18" t="s">
        <v>167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8" t="s">
        <v>82</v>
      </c>
      <c r="BK149" s="233">
        <f>ROUND(P149*H149,2)</f>
        <v>0</v>
      </c>
      <c r="BL149" s="18" t="s">
        <v>174</v>
      </c>
      <c r="BM149" s="232" t="s">
        <v>1385</v>
      </c>
    </row>
    <row r="150" s="2" customFormat="1" ht="21.75" customHeight="1">
      <c r="A150" s="39"/>
      <c r="B150" s="40"/>
      <c r="C150" s="220" t="s">
        <v>354</v>
      </c>
      <c r="D150" s="220" t="s">
        <v>169</v>
      </c>
      <c r="E150" s="221" t="s">
        <v>1290</v>
      </c>
      <c r="F150" s="222" t="s">
        <v>1291</v>
      </c>
      <c r="G150" s="223" t="s">
        <v>365</v>
      </c>
      <c r="H150" s="224">
        <v>2</v>
      </c>
      <c r="I150" s="225"/>
      <c r="J150" s="225"/>
      <c r="K150" s="226">
        <f>ROUND(P150*H150,2)</f>
        <v>0</v>
      </c>
      <c r="L150" s="222" t="s">
        <v>20</v>
      </c>
      <c r="M150" s="45"/>
      <c r="N150" s="227" t="s">
        <v>20</v>
      </c>
      <c r="O150" s="228" t="s">
        <v>44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5"/>
      <c r="T150" s="230">
        <f>S150*H150</f>
        <v>0</v>
      </c>
      <c r="U150" s="230">
        <v>0</v>
      </c>
      <c r="V150" s="230">
        <f>U150*H150</f>
        <v>0</v>
      </c>
      <c r="W150" s="230">
        <v>0</v>
      </c>
      <c r="X150" s="231">
        <f>W150*H150</f>
        <v>0</v>
      </c>
      <c r="Y150" s="39"/>
      <c r="Z150" s="39"/>
      <c r="AA150" s="39"/>
      <c r="AB150" s="39"/>
      <c r="AC150" s="39"/>
      <c r="AD150" s="39"/>
      <c r="AE150" s="39"/>
      <c r="AR150" s="232" t="s">
        <v>571</v>
      </c>
      <c r="AT150" s="232" t="s">
        <v>169</v>
      </c>
      <c r="AU150" s="232" t="s">
        <v>88</v>
      </c>
      <c r="AY150" s="18" t="s">
        <v>167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8" t="s">
        <v>82</v>
      </c>
      <c r="BK150" s="233">
        <f>ROUND(P150*H150,2)</f>
        <v>0</v>
      </c>
      <c r="BL150" s="18" t="s">
        <v>571</v>
      </c>
      <c r="BM150" s="232" t="s">
        <v>1386</v>
      </c>
    </row>
    <row r="151" s="2" customFormat="1" ht="16.5" customHeight="1">
      <c r="A151" s="39"/>
      <c r="B151" s="40"/>
      <c r="C151" s="272" t="s">
        <v>362</v>
      </c>
      <c r="D151" s="272" t="s">
        <v>269</v>
      </c>
      <c r="E151" s="273" t="s">
        <v>1293</v>
      </c>
      <c r="F151" s="274" t="s">
        <v>1294</v>
      </c>
      <c r="G151" s="275" t="s">
        <v>365</v>
      </c>
      <c r="H151" s="276">
        <v>2</v>
      </c>
      <c r="I151" s="277"/>
      <c r="J151" s="278"/>
      <c r="K151" s="279">
        <f>ROUND(P151*H151,2)</f>
        <v>0</v>
      </c>
      <c r="L151" s="274" t="s">
        <v>20</v>
      </c>
      <c r="M151" s="280"/>
      <c r="N151" s="281" t="s">
        <v>20</v>
      </c>
      <c r="O151" s="228" t="s">
        <v>44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5"/>
      <c r="T151" s="230">
        <f>S151*H151</f>
        <v>0</v>
      </c>
      <c r="U151" s="230">
        <v>5.0000000000000002E-05</v>
      </c>
      <c r="V151" s="230">
        <f>U151*H151</f>
        <v>0.00010000000000000001</v>
      </c>
      <c r="W151" s="230">
        <v>0</v>
      </c>
      <c r="X151" s="231">
        <f>W151*H151</f>
        <v>0</v>
      </c>
      <c r="Y151" s="39"/>
      <c r="Z151" s="39"/>
      <c r="AA151" s="39"/>
      <c r="AB151" s="39"/>
      <c r="AC151" s="39"/>
      <c r="AD151" s="39"/>
      <c r="AE151" s="39"/>
      <c r="AR151" s="232" t="s">
        <v>1275</v>
      </c>
      <c r="AT151" s="232" t="s">
        <v>269</v>
      </c>
      <c r="AU151" s="232" t="s">
        <v>88</v>
      </c>
      <c r="AY151" s="18" t="s">
        <v>167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8" t="s">
        <v>82</v>
      </c>
      <c r="BK151" s="233">
        <f>ROUND(P151*H151,2)</f>
        <v>0</v>
      </c>
      <c r="BL151" s="18" t="s">
        <v>1275</v>
      </c>
      <c r="BM151" s="232" t="s">
        <v>1387</v>
      </c>
    </row>
    <row r="152" s="2" customFormat="1" ht="21.75" customHeight="1">
      <c r="A152" s="39"/>
      <c r="B152" s="40"/>
      <c r="C152" s="220" t="s">
        <v>370</v>
      </c>
      <c r="D152" s="220" t="s">
        <v>169</v>
      </c>
      <c r="E152" s="221" t="s">
        <v>1296</v>
      </c>
      <c r="F152" s="222" t="s">
        <v>1297</v>
      </c>
      <c r="G152" s="223" t="s">
        <v>365</v>
      </c>
      <c r="H152" s="224">
        <v>7</v>
      </c>
      <c r="I152" s="225"/>
      <c r="J152" s="225"/>
      <c r="K152" s="226">
        <f>ROUND(P152*H152,2)</f>
        <v>0</v>
      </c>
      <c r="L152" s="222" t="s">
        <v>20</v>
      </c>
      <c r="M152" s="45"/>
      <c r="N152" s="227" t="s">
        <v>20</v>
      </c>
      <c r="O152" s="228" t="s">
        <v>44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5"/>
      <c r="T152" s="230">
        <f>S152*H152</f>
        <v>0</v>
      </c>
      <c r="U152" s="230">
        <v>0</v>
      </c>
      <c r="V152" s="230">
        <f>U152*H152</f>
        <v>0</v>
      </c>
      <c r="W152" s="230">
        <v>0</v>
      </c>
      <c r="X152" s="231">
        <f>W152*H152</f>
        <v>0</v>
      </c>
      <c r="Y152" s="39"/>
      <c r="Z152" s="39"/>
      <c r="AA152" s="39"/>
      <c r="AB152" s="39"/>
      <c r="AC152" s="39"/>
      <c r="AD152" s="39"/>
      <c r="AE152" s="39"/>
      <c r="AR152" s="232" t="s">
        <v>571</v>
      </c>
      <c r="AT152" s="232" t="s">
        <v>169</v>
      </c>
      <c r="AU152" s="232" t="s">
        <v>88</v>
      </c>
      <c r="AY152" s="18" t="s">
        <v>167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8" t="s">
        <v>82</v>
      </c>
      <c r="BK152" s="233">
        <f>ROUND(P152*H152,2)</f>
        <v>0</v>
      </c>
      <c r="BL152" s="18" t="s">
        <v>571</v>
      </c>
      <c r="BM152" s="232" t="s">
        <v>1388</v>
      </c>
    </row>
    <row r="153" s="2" customFormat="1" ht="21.75" customHeight="1">
      <c r="A153" s="39"/>
      <c r="B153" s="40"/>
      <c r="C153" s="272" t="s">
        <v>375</v>
      </c>
      <c r="D153" s="272" t="s">
        <v>269</v>
      </c>
      <c r="E153" s="273" t="s">
        <v>1389</v>
      </c>
      <c r="F153" s="274" t="s">
        <v>1390</v>
      </c>
      <c r="G153" s="275" t="s">
        <v>365</v>
      </c>
      <c r="H153" s="276">
        <v>7</v>
      </c>
      <c r="I153" s="277"/>
      <c r="J153" s="278"/>
      <c r="K153" s="279">
        <f>ROUND(P153*H153,2)</f>
        <v>0</v>
      </c>
      <c r="L153" s="274" t="s">
        <v>20</v>
      </c>
      <c r="M153" s="280"/>
      <c r="N153" s="281" t="s">
        <v>20</v>
      </c>
      <c r="O153" s="228" t="s">
        <v>44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5"/>
      <c r="T153" s="230">
        <f>S153*H153</f>
        <v>0</v>
      </c>
      <c r="U153" s="230">
        <v>0.00063000000000000003</v>
      </c>
      <c r="V153" s="230">
        <f>U153*H153</f>
        <v>0.0044099999999999999</v>
      </c>
      <c r="W153" s="230">
        <v>0</v>
      </c>
      <c r="X153" s="231">
        <f>W153*H153</f>
        <v>0</v>
      </c>
      <c r="Y153" s="39"/>
      <c r="Z153" s="39"/>
      <c r="AA153" s="39"/>
      <c r="AB153" s="39"/>
      <c r="AC153" s="39"/>
      <c r="AD153" s="39"/>
      <c r="AE153" s="39"/>
      <c r="AR153" s="232" t="s">
        <v>220</v>
      </c>
      <c r="AT153" s="232" t="s">
        <v>269</v>
      </c>
      <c r="AU153" s="232" t="s">
        <v>88</v>
      </c>
      <c r="AY153" s="18" t="s">
        <v>167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8" t="s">
        <v>82</v>
      </c>
      <c r="BK153" s="233">
        <f>ROUND(P153*H153,2)</f>
        <v>0</v>
      </c>
      <c r="BL153" s="18" t="s">
        <v>174</v>
      </c>
      <c r="BM153" s="232" t="s">
        <v>1391</v>
      </c>
    </row>
    <row r="154" s="2" customFormat="1" ht="16.5" customHeight="1">
      <c r="A154" s="39"/>
      <c r="B154" s="40"/>
      <c r="C154" s="220" t="s">
        <v>384</v>
      </c>
      <c r="D154" s="220" t="s">
        <v>169</v>
      </c>
      <c r="E154" s="221" t="s">
        <v>1323</v>
      </c>
      <c r="F154" s="222" t="s">
        <v>1324</v>
      </c>
      <c r="G154" s="223" t="s">
        <v>365</v>
      </c>
      <c r="H154" s="224">
        <v>2</v>
      </c>
      <c r="I154" s="225"/>
      <c r="J154" s="225"/>
      <c r="K154" s="226">
        <f>ROUND(P154*H154,2)</f>
        <v>0</v>
      </c>
      <c r="L154" s="222" t="s">
        <v>20</v>
      </c>
      <c r="M154" s="45"/>
      <c r="N154" s="227" t="s">
        <v>20</v>
      </c>
      <c r="O154" s="228" t="s">
        <v>44</v>
      </c>
      <c r="P154" s="229">
        <f>I154+J154</f>
        <v>0</v>
      </c>
      <c r="Q154" s="229">
        <f>ROUND(I154*H154,2)</f>
        <v>0</v>
      </c>
      <c r="R154" s="229">
        <f>ROUND(J154*H154,2)</f>
        <v>0</v>
      </c>
      <c r="S154" s="85"/>
      <c r="T154" s="230">
        <f>S154*H154</f>
        <v>0</v>
      </c>
      <c r="U154" s="230">
        <v>0</v>
      </c>
      <c r="V154" s="230">
        <f>U154*H154</f>
        <v>0</v>
      </c>
      <c r="W154" s="230">
        <v>0</v>
      </c>
      <c r="X154" s="231">
        <f>W154*H154</f>
        <v>0</v>
      </c>
      <c r="Y154" s="39"/>
      <c r="Z154" s="39"/>
      <c r="AA154" s="39"/>
      <c r="AB154" s="39"/>
      <c r="AC154" s="39"/>
      <c r="AD154" s="39"/>
      <c r="AE154" s="39"/>
      <c r="AR154" s="232" t="s">
        <v>571</v>
      </c>
      <c r="AT154" s="232" t="s">
        <v>169</v>
      </c>
      <c r="AU154" s="232" t="s">
        <v>88</v>
      </c>
      <c r="AY154" s="18" t="s">
        <v>167</v>
      </c>
      <c r="BE154" s="233">
        <f>IF(O154="základní",K154,0)</f>
        <v>0</v>
      </c>
      <c r="BF154" s="233">
        <f>IF(O154="snížená",K154,0)</f>
        <v>0</v>
      </c>
      <c r="BG154" s="233">
        <f>IF(O154="zákl. přenesená",K154,0)</f>
        <v>0</v>
      </c>
      <c r="BH154" s="233">
        <f>IF(O154="sníž. přenesená",K154,0)</f>
        <v>0</v>
      </c>
      <c r="BI154" s="233">
        <f>IF(O154="nulová",K154,0)</f>
        <v>0</v>
      </c>
      <c r="BJ154" s="18" t="s">
        <v>82</v>
      </c>
      <c r="BK154" s="233">
        <f>ROUND(P154*H154,2)</f>
        <v>0</v>
      </c>
      <c r="BL154" s="18" t="s">
        <v>571</v>
      </c>
      <c r="BM154" s="232" t="s">
        <v>1392</v>
      </c>
    </row>
    <row r="155" s="2" customFormat="1" ht="16.5" customHeight="1">
      <c r="A155" s="39"/>
      <c r="B155" s="40"/>
      <c r="C155" s="220" t="s">
        <v>392</v>
      </c>
      <c r="D155" s="220" t="s">
        <v>169</v>
      </c>
      <c r="E155" s="221" t="s">
        <v>1393</v>
      </c>
      <c r="F155" s="222" t="s">
        <v>1394</v>
      </c>
      <c r="G155" s="223" t="s">
        <v>172</v>
      </c>
      <c r="H155" s="224">
        <v>49</v>
      </c>
      <c r="I155" s="225"/>
      <c r="J155" s="225"/>
      <c r="K155" s="226">
        <f>ROUND(P155*H155,2)</f>
        <v>0</v>
      </c>
      <c r="L155" s="222" t="s">
        <v>20</v>
      </c>
      <c r="M155" s="45"/>
      <c r="N155" s="285" t="s">
        <v>20</v>
      </c>
      <c r="O155" s="286" t="s">
        <v>44</v>
      </c>
      <c r="P155" s="287">
        <f>I155+J155</f>
        <v>0</v>
      </c>
      <c r="Q155" s="287">
        <f>ROUND(I155*H155,2)</f>
        <v>0</v>
      </c>
      <c r="R155" s="287">
        <f>ROUND(J155*H155,2)</f>
        <v>0</v>
      </c>
      <c r="S155" s="288"/>
      <c r="T155" s="289">
        <f>S155*H155</f>
        <v>0</v>
      </c>
      <c r="U155" s="289">
        <v>0</v>
      </c>
      <c r="V155" s="289">
        <f>U155*H155</f>
        <v>0</v>
      </c>
      <c r="W155" s="289">
        <v>0</v>
      </c>
      <c r="X155" s="290">
        <f>W155*H155</f>
        <v>0</v>
      </c>
      <c r="Y155" s="39"/>
      <c r="Z155" s="39"/>
      <c r="AA155" s="39"/>
      <c r="AB155" s="39"/>
      <c r="AC155" s="39"/>
      <c r="AD155" s="39"/>
      <c r="AE155" s="39"/>
      <c r="AR155" s="232" t="s">
        <v>571</v>
      </c>
      <c r="AT155" s="232" t="s">
        <v>169</v>
      </c>
      <c r="AU155" s="232" t="s">
        <v>88</v>
      </c>
      <c r="AY155" s="18" t="s">
        <v>167</v>
      </c>
      <c r="BE155" s="233">
        <f>IF(O155="základní",K155,0)</f>
        <v>0</v>
      </c>
      <c r="BF155" s="233">
        <f>IF(O155="snížená",K155,0)</f>
        <v>0</v>
      </c>
      <c r="BG155" s="233">
        <f>IF(O155="zákl. přenesená",K155,0)</f>
        <v>0</v>
      </c>
      <c r="BH155" s="233">
        <f>IF(O155="sníž. přenesená",K155,0)</f>
        <v>0</v>
      </c>
      <c r="BI155" s="233">
        <f>IF(O155="nulová",K155,0)</f>
        <v>0</v>
      </c>
      <c r="BJ155" s="18" t="s">
        <v>82</v>
      </c>
      <c r="BK155" s="233">
        <f>ROUND(P155*H155,2)</f>
        <v>0</v>
      </c>
      <c r="BL155" s="18" t="s">
        <v>571</v>
      </c>
      <c r="BM155" s="232" t="s">
        <v>1395</v>
      </c>
    </row>
    <row r="156" s="2" customFormat="1" ht="6.96" customHeight="1">
      <c r="A156" s="39"/>
      <c r="B156" s="60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45"/>
      <c r="N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</sheetData>
  <sheetProtection sheet="1" autoFilter="0" formatColumns="0" formatRows="0" objects="1" scenarios="1" spinCount="100000" saltValue="+44NMUKQ5iHCwbMm3Nv4DkfNfV8MLLUSpWVE7M6ziM7DshVDNTJ8QLkYEt0+cemR0zz2bKnTq4dd4uST3/e2wA==" hashValue="yZ1CeAYGUe55dgmmZL1MTNfXhpTkjN7viMiDrJRR7zY5bN2kY/REK1B14zZBcTVhMg9y6yrp/j7LevvXNFRQAQ==" algorithmName="SHA-512" password="CC35"/>
  <autoFilter ref="C99:L155"/>
  <mergeCells count="15">
    <mergeCell ref="E7:H7"/>
    <mergeCell ref="E11:H11"/>
    <mergeCell ref="E9:H9"/>
    <mergeCell ref="E13:H13"/>
    <mergeCell ref="E22:H22"/>
    <mergeCell ref="E31:H31"/>
    <mergeCell ref="E54:H54"/>
    <mergeCell ref="E58:H58"/>
    <mergeCell ref="E56:H56"/>
    <mergeCell ref="E60:H60"/>
    <mergeCell ref="E86:H86"/>
    <mergeCell ref="E90:H90"/>
    <mergeCell ref="E88:H88"/>
    <mergeCell ref="E92:H92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116</v>
      </c>
    </row>
    <row r="3" s="1" customFormat="1" ht="6.96" customHeight="1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"/>
      <c r="AT3" s="18" t="s">
        <v>88</v>
      </c>
    </row>
    <row r="4" s="1" customFormat="1" ht="24.96" customHeight="1">
      <c r="B4" s="21"/>
      <c r="D4" s="146" t="s">
        <v>121</v>
      </c>
      <c r="M4" s="21"/>
      <c r="N4" s="147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48" t="s">
        <v>17</v>
      </c>
      <c r="M6" s="21"/>
    </row>
    <row r="7" s="1" customFormat="1" ht="16.5" customHeight="1">
      <c r="B7" s="21"/>
      <c r="E7" s="149" t="str">
        <f>'Rekapitulace stavby'!K6</f>
        <v>Průmyslová zóna Ke Skrýšovu V. ETAPA</v>
      </c>
      <c r="F7" s="148"/>
      <c r="G7" s="148"/>
      <c r="H7" s="148"/>
      <c r="M7" s="21"/>
    </row>
    <row r="8" s="1" customFormat="1" ht="12" customHeight="1">
      <c r="B8" s="21"/>
      <c r="D8" s="148" t="s">
        <v>122</v>
      </c>
      <c r="M8" s="21"/>
    </row>
    <row r="9" s="2" customFormat="1" ht="16.5" customHeight="1">
      <c r="A9" s="39"/>
      <c r="B9" s="45"/>
      <c r="C9" s="39"/>
      <c r="D9" s="39"/>
      <c r="E9" s="149" t="s">
        <v>1396</v>
      </c>
      <c r="F9" s="39"/>
      <c r="G9" s="39"/>
      <c r="H9" s="39"/>
      <c r="I9" s="39"/>
      <c r="J9" s="39"/>
      <c r="K9" s="39"/>
      <c r="L9" s="39"/>
      <c r="M9" s="15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8" t="s">
        <v>124</v>
      </c>
      <c r="E10" s="39"/>
      <c r="F10" s="39"/>
      <c r="G10" s="39"/>
      <c r="H10" s="39"/>
      <c r="I10" s="39"/>
      <c r="J10" s="39"/>
      <c r="K10" s="39"/>
      <c r="L10" s="39"/>
      <c r="M10" s="15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1" t="s">
        <v>1397</v>
      </c>
      <c r="F11" s="39"/>
      <c r="G11" s="39"/>
      <c r="H11" s="39"/>
      <c r="I11" s="39"/>
      <c r="J11" s="39"/>
      <c r="K11" s="39"/>
      <c r="L11" s="39"/>
      <c r="M11" s="15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15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8" t="s">
        <v>19</v>
      </c>
      <c r="E13" s="39"/>
      <c r="F13" s="136" t="s">
        <v>117</v>
      </c>
      <c r="G13" s="39"/>
      <c r="H13" s="39"/>
      <c r="I13" s="148" t="s">
        <v>21</v>
      </c>
      <c r="J13" s="136" t="s">
        <v>20</v>
      </c>
      <c r="K13" s="39"/>
      <c r="L13" s="39"/>
      <c r="M13" s="15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8" t="s">
        <v>22</v>
      </c>
      <c r="E14" s="39"/>
      <c r="F14" s="136" t="s">
        <v>23</v>
      </c>
      <c r="G14" s="39"/>
      <c r="H14" s="39"/>
      <c r="I14" s="148" t="s">
        <v>24</v>
      </c>
      <c r="J14" s="152" t="str">
        <f>'Rekapitulace stavby'!AN8</f>
        <v>16. 12. 2022</v>
      </c>
      <c r="K14" s="39"/>
      <c r="L14" s="39"/>
      <c r="M14" s="15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5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8" t="s">
        <v>26</v>
      </c>
      <c r="E16" s="39"/>
      <c r="F16" s="39"/>
      <c r="G16" s="39"/>
      <c r="H16" s="39"/>
      <c r="I16" s="148" t="s">
        <v>27</v>
      </c>
      <c r="J16" s="136" t="s">
        <v>20</v>
      </c>
      <c r="K16" s="39"/>
      <c r="L16" s="39"/>
      <c r="M16" s="15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6" t="s">
        <v>1398</v>
      </c>
      <c r="F17" s="39"/>
      <c r="G17" s="39"/>
      <c r="H17" s="39"/>
      <c r="I17" s="148" t="s">
        <v>29</v>
      </c>
      <c r="J17" s="136" t="s">
        <v>20</v>
      </c>
      <c r="K17" s="39"/>
      <c r="L17" s="39"/>
      <c r="M17" s="15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5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8" t="s">
        <v>30</v>
      </c>
      <c r="E19" s="39"/>
      <c r="F19" s="39"/>
      <c r="G19" s="39"/>
      <c r="H19" s="39"/>
      <c r="I19" s="148" t="s">
        <v>27</v>
      </c>
      <c r="J19" s="34" t="str">
        <f>'Rekapitulace stavby'!AN13</f>
        <v>Vyplň údaj</v>
      </c>
      <c r="K19" s="39"/>
      <c r="L19" s="39"/>
      <c r="M19" s="15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6"/>
      <c r="G20" s="136"/>
      <c r="H20" s="136"/>
      <c r="I20" s="148" t="s">
        <v>29</v>
      </c>
      <c r="J20" s="34" t="str">
        <f>'Rekapitulace stavby'!AN14</f>
        <v>Vyplň údaj</v>
      </c>
      <c r="K20" s="39"/>
      <c r="L20" s="39"/>
      <c r="M20" s="15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5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8" t="s">
        <v>32</v>
      </c>
      <c r="E22" s="39"/>
      <c r="F22" s="39"/>
      <c r="G22" s="39"/>
      <c r="H22" s="39"/>
      <c r="I22" s="148" t="s">
        <v>27</v>
      </c>
      <c r="J22" s="136" t="s">
        <v>20</v>
      </c>
      <c r="K22" s="39"/>
      <c r="L22" s="39"/>
      <c r="M22" s="15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6" t="s">
        <v>33</v>
      </c>
      <c r="F23" s="39"/>
      <c r="G23" s="39"/>
      <c r="H23" s="39"/>
      <c r="I23" s="148" t="s">
        <v>29</v>
      </c>
      <c r="J23" s="136" t="s">
        <v>20</v>
      </c>
      <c r="K23" s="39"/>
      <c r="L23" s="39"/>
      <c r="M23" s="15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15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8" t="s">
        <v>34</v>
      </c>
      <c r="E25" s="39"/>
      <c r="F25" s="39"/>
      <c r="G25" s="39"/>
      <c r="H25" s="39"/>
      <c r="I25" s="148" t="s">
        <v>27</v>
      </c>
      <c r="J25" s="136" t="s">
        <v>1399</v>
      </c>
      <c r="K25" s="39"/>
      <c r="L25" s="39"/>
      <c r="M25" s="15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6" t="s">
        <v>1400</v>
      </c>
      <c r="F26" s="39"/>
      <c r="G26" s="39"/>
      <c r="H26" s="39"/>
      <c r="I26" s="148" t="s">
        <v>29</v>
      </c>
      <c r="J26" s="136" t="s">
        <v>20</v>
      </c>
      <c r="K26" s="39"/>
      <c r="L26" s="39"/>
      <c r="M26" s="15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15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8" t="s">
        <v>37</v>
      </c>
      <c r="E28" s="39"/>
      <c r="F28" s="39"/>
      <c r="G28" s="39"/>
      <c r="H28" s="39"/>
      <c r="I28" s="39"/>
      <c r="J28" s="39"/>
      <c r="K28" s="39"/>
      <c r="L28" s="39"/>
      <c r="M28" s="15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53"/>
      <c r="B29" s="154"/>
      <c r="C29" s="153"/>
      <c r="D29" s="153"/>
      <c r="E29" s="155" t="s">
        <v>1401</v>
      </c>
      <c r="F29" s="155"/>
      <c r="G29" s="155"/>
      <c r="H29" s="155"/>
      <c r="I29" s="153"/>
      <c r="J29" s="153"/>
      <c r="K29" s="153"/>
      <c r="L29" s="153"/>
      <c r="M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15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7"/>
      <c r="E31" s="157"/>
      <c r="F31" s="157"/>
      <c r="G31" s="157"/>
      <c r="H31" s="157"/>
      <c r="I31" s="157"/>
      <c r="J31" s="157"/>
      <c r="K31" s="157"/>
      <c r="L31" s="157"/>
      <c r="M31" s="15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48" t="s">
        <v>127</v>
      </c>
      <c r="F32" s="39"/>
      <c r="G32" s="39"/>
      <c r="H32" s="39"/>
      <c r="I32" s="39"/>
      <c r="J32" s="39"/>
      <c r="K32" s="158">
        <f>I65</f>
        <v>0</v>
      </c>
      <c r="L32" s="39"/>
      <c r="M32" s="15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48" t="s">
        <v>128</v>
      </c>
      <c r="F33" s="39"/>
      <c r="G33" s="39"/>
      <c r="H33" s="39"/>
      <c r="I33" s="39"/>
      <c r="J33" s="39"/>
      <c r="K33" s="158">
        <f>J65</f>
        <v>0</v>
      </c>
      <c r="L33" s="39"/>
      <c r="M33" s="15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59" t="s">
        <v>39</v>
      </c>
      <c r="E34" s="39"/>
      <c r="F34" s="39"/>
      <c r="G34" s="39"/>
      <c r="H34" s="39"/>
      <c r="I34" s="39"/>
      <c r="J34" s="39"/>
      <c r="K34" s="160">
        <f>ROUND(K102, 2)</f>
        <v>0</v>
      </c>
      <c r="L34" s="39"/>
      <c r="M34" s="15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57"/>
      <c r="E35" s="157"/>
      <c r="F35" s="157"/>
      <c r="G35" s="157"/>
      <c r="H35" s="157"/>
      <c r="I35" s="157"/>
      <c r="J35" s="157"/>
      <c r="K35" s="157"/>
      <c r="L35" s="157"/>
      <c r="M35" s="15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1" t="s">
        <v>41</v>
      </c>
      <c r="G36" s="39"/>
      <c r="H36" s="39"/>
      <c r="I36" s="161" t="s">
        <v>40</v>
      </c>
      <c r="J36" s="39"/>
      <c r="K36" s="161" t="s">
        <v>42</v>
      </c>
      <c r="L36" s="39"/>
      <c r="M36" s="15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2" t="s">
        <v>43</v>
      </c>
      <c r="E37" s="148" t="s">
        <v>44</v>
      </c>
      <c r="F37" s="158">
        <f>ROUND((SUM(BE102:BE167)),  2)</f>
        <v>0</v>
      </c>
      <c r="G37" s="39"/>
      <c r="H37" s="39"/>
      <c r="I37" s="163">
        <v>0.20999999999999999</v>
      </c>
      <c r="J37" s="39"/>
      <c r="K37" s="158">
        <f>ROUND(((SUM(BE102:BE167))*I37),  2)</f>
        <v>0</v>
      </c>
      <c r="L37" s="39"/>
      <c r="M37" s="15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48" t="s">
        <v>45</v>
      </c>
      <c r="F38" s="158">
        <f>ROUND((SUM(BF102:BF167)),  2)</f>
        <v>0</v>
      </c>
      <c r="G38" s="39"/>
      <c r="H38" s="39"/>
      <c r="I38" s="163">
        <v>0.14999999999999999</v>
      </c>
      <c r="J38" s="39"/>
      <c r="K38" s="158">
        <f>ROUND(((SUM(BF102:BF167))*I38),  2)</f>
        <v>0</v>
      </c>
      <c r="L38" s="39"/>
      <c r="M38" s="15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8" t="s">
        <v>46</v>
      </c>
      <c r="F39" s="158">
        <f>ROUND((SUM(BG102:BG167)),  2)</f>
        <v>0</v>
      </c>
      <c r="G39" s="39"/>
      <c r="H39" s="39"/>
      <c r="I39" s="163">
        <v>0.20999999999999999</v>
      </c>
      <c r="J39" s="39"/>
      <c r="K39" s="158">
        <f>0</f>
        <v>0</v>
      </c>
      <c r="L39" s="39"/>
      <c r="M39" s="15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48" t="s">
        <v>47</v>
      </c>
      <c r="F40" s="158">
        <f>ROUND((SUM(BH102:BH167)),  2)</f>
        <v>0</v>
      </c>
      <c r="G40" s="39"/>
      <c r="H40" s="39"/>
      <c r="I40" s="163">
        <v>0.14999999999999999</v>
      </c>
      <c r="J40" s="39"/>
      <c r="K40" s="158">
        <f>0</f>
        <v>0</v>
      </c>
      <c r="L40" s="39"/>
      <c r="M40" s="15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48" t="s">
        <v>48</v>
      </c>
      <c r="F41" s="158">
        <f>ROUND((SUM(BI102:BI167)),  2)</f>
        <v>0</v>
      </c>
      <c r="G41" s="39"/>
      <c r="H41" s="39"/>
      <c r="I41" s="163">
        <v>0</v>
      </c>
      <c r="J41" s="39"/>
      <c r="K41" s="158">
        <f>0</f>
        <v>0</v>
      </c>
      <c r="L41" s="39"/>
      <c r="M41" s="15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15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4"/>
      <c r="D43" s="165" t="s">
        <v>49</v>
      </c>
      <c r="E43" s="166"/>
      <c r="F43" s="166"/>
      <c r="G43" s="167" t="s">
        <v>50</v>
      </c>
      <c r="H43" s="168" t="s">
        <v>51</v>
      </c>
      <c r="I43" s="166"/>
      <c r="J43" s="166"/>
      <c r="K43" s="169">
        <f>SUM(K34:K41)</f>
        <v>0</v>
      </c>
      <c r="L43" s="170"/>
      <c r="M43" s="15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5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8" s="2" customFormat="1" ht="6.96" customHeight="1">
      <c r="A48" s="39"/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50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24.96" customHeight="1">
      <c r="A49" s="39"/>
      <c r="B49" s="40"/>
      <c r="C49" s="24" t="s">
        <v>129</v>
      </c>
      <c r="D49" s="41"/>
      <c r="E49" s="41"/>
      <c r="F49" s="41"/>
      <c r="G49" s="41"/>
      <c r="H49" s="41"/>
      <c r="I49" s="41"/>
      <c r="J49" s="41"/>
      <c r="K49" s="41"/>
      <c r="L49" s="41"/>
      <c r="M49" s="150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6.96" customHeight="1">
      <c r="A50" s="39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15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2" customHeight="1">
      <c r="A51" s="39"/>
      <c r="B51" s="40"/>
      <c r="C51" s="33" t="s">
        <v>17</v>
      </c>
      <c r="D51" s="41"/>
      <c r="E51" s="41"/>
      <c r="F51" s="41"/>
      <c r="G51" s="41"/>
      <c r="H51" s="41"/>
      <c r="I51" s="41"/>
      <c r="J51" s="41"/>
      <c r="K51" s="41"/>
      <c r="L51" s="41"/>
      <c r="M51" s="15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6.5" customHeight="1">
      <c r="A52" s="39"/>
      <c r="B52" s="40"/>
      <c r="C52" s="41"/>
      <c r="D52" s="41"/>
      <c r="E52" s="175" t="str">
        <f>E7</f>
        <v>Průmyslová zóna Ke Skrýšovu V. ETAPA</v>
      </c>
      <c r="F52" s="33"/>
      <c r="G52" s="33"/>
      <c r="H52" s="33"/>
      <c r="I52" s="41"/>
      <c r="J52" s="41"/>
      <c r="K52" s="41"/>
      <c r="L52" s="41"/>
      <c r="M52" s="15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1" customFormat="1" ht="12" customHeight="1">
      <c r="B53" s="22"/>
      <c r="C53" s="33" t="s">
        <v>122</v>
      </c>
      <c r="D53" s="23"/>
      <c r="E53" s="23"/>
      <c r="F53" s="23"/>
      <c r="G53" s="23"/>
      <c r="H53" s="23"/>
      <c r="I53" s="23"/>
      <c r="J53" s="23"/>
      <c r="K53" s="23"/>
      <c r="L53" s="23"/>
      <c r="M53" s="21"/>
    </row>
    <row r="54" s="2" customFormat="1" ht="16.5" customHeight="1">
      <c r="A54" s="39"/>
      <c r="B54" s="40"/>
      <c r="C54" s="41"/>
      <c r="D54" s="41"/>
      <c r="E54" s="175" t="s">
        <v>1396</v>
      </c>
      <c r="F54" s="41"/>
      <c r="G54" s="41"/>
      <c r="H54" s="41"/>
      <c r="I54" s="41"/>
      <c r="J54" s="41"/>
      <c r="K54" s="41"/>
      <c r="L54" s="41"/>
      <c r="M54" s="15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2" customHeight="1">
      <c r="A55" s="39"/>
      <c r="B55" s="40"/>
      <c r="C55" s="33" t="s">
        <v>124</v>
      </c>
      <c r="D55" s="41"/>
      <c r="E55" s="41"/>
      <c r="F55" s="41"/>
      <c r="G55" s="41"/>
      <c r="H55" s="41"/>
      <c r="I55" s="41"/>
      <c r="J55" s="41"/>
      <c r="K55" s="41"/>
      <c r="L55" s="41"/>
      <c r="M55" s="150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6.5" customHeight="1">
      <c r="A56" s="39"/>
      <c r="B56" s="40"/>
      <c r="C56" s="41"/>
      <c r="D56" s="41"/>
      <c r="E56" s="70" t="str">
        <f>E11</f>
        <v>SO 06 - Veřejné osvětlení, datové rozvody</v>
      </c>
      <c r="F56" s="41"/>
      <c r="G56" s="41"/>
      <c r="H56" s="41"/>
      <c r="I56" s="41"/>
      <c r="J56" s="41"/>
      <c r="K56" s="41"/>
      <c r="L56" s="41"/>
      <c r="M56" s="150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150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2" customHeight="1">
      <c r="A58" s="39"/>
      <c r="B58" s="40"/>
      <c r="C58" s="33" t="s">
        <v>22</v>
      </c>
      <c r="D58" s="41"/>
      <c r="E58" s="41"/>
      <c r="F58" s="28" t="str">
        <f>F14</f>
        <v>Pelhřimov</v>
      </c>
      <c r="G58" s="41"/>
      <c r="H58" s="41"/>
      <c r="I58" s="33" t="s">
        <v>24</v>
      </c>
      <c r="J58" s="73" t="str">
        <f>IF(J14="","",J14)</f>
        <v>16. 12. 2022</v>
      </c>
      <c r="K58" s="41"/>
      <c r="L58" s="41"/>
      <c r="M58" s="150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6.96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150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5.15" customHeight="1">
      <c r="A60" s="39"/>
      <c r="B60" s="40"/>
      <c r="C60" s="33" t="s">
        <v>26</v>
      </c>
      <c r="D60" s="41"/>
      <c r="E60" s="41"/>
      <c r="F60" s="28" t="str">
        <f>E17</f>
        <v>STUDIO A s.r.o. Pelhřimov</v>
      </c>
      <c r="G60" s="41"/>
      <c r="H60" s="41"/>
      <c r="I60" s="33" t="s">
        <v>32</v>
      </c>
      <c r="J60" s="37" t="str">
        <f>E23</f>
        <v xml:space="preserve"> </v>
      </c>
      <c r="K60" s="41"/>
      <c r="L60" s="41"/>
      <c r="M60" s="150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15.15" customHeight="1">
      <c r="A61" s="39"/>
      <c r="B61" s="40"/>
      <c r="C61" s="33" t="s">
        <v>30</v>
      </c>
      <c r="D61" s="41"/>
      <c r="E61" s="41"/>
      <c r="F61" s="28" t="str">
        <f>IF(E20="","",E20)</f>
        <v>Vyplň údaj</v>
      </c>
      <c r="G61" s="41"/>
      <c r="H61" s="41"/>
      <c r="I61" s="33" t="s">
        <v>34</v>
      </c>
      <c r="J61" s="37" t="str">
        <f>E26</f>
        <v>Ing. Oldřich Ira</v>
      </c>
      <c r="K61" s="41"/>
      <c r="L61" s="41"/>
      <c r="M61" s="15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150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9.28" customHeight="1">
      <c r="A63" s="39"/>
      <c r="B63" s="40"/>
      <c r="C63" s="176" t="s">
        <v>130</v>
      </c>
      <c r="D63" s="177"/>
      <c r="E63" s="177"/>
      <c r="F63" s="177"/>
      <c r="G63" s="177"/>
      <c r="H63" s="177"/>
      <c r="I63" s="178" t="s">
        <v>131</v>
      </c>
      <c r="J63" s="178" t="s">
        <v>132</v>
      </c>
      <c r="K63" s="178" t="s">
        <v>133</v>
      </c>
      <c r="L63" s="177"/>
      <c r="M63" s="150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10.32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150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22.8" customHeight="1">
      <c r="A65" s="39"/>
      <c r="B65" s="40"/>
      <c r="C65" s="179" t="s">
        <v>73</v>
      </c>
      <c r="D65" s="41"/>
      <c r="E65" s="41"/>
      <c r="F65" s="41"/>
      <c r="G65" s="41"/>
      <c r="H65" s="41"/>
      <c r="I65" s="103">
        <f>Q102</f>
        <v>0</v>
      </c>
      <c r="J65" s="103">
        <f>R102</f>
        <v>0</v>
      </c>
      <c r="K65" s="103">
        <f>K102</f>
        <v>0</v>
      </c>
      <c r="L65" s="41"/>
      <c r="M65" s="15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U65" s="18" t="s">
        <v>134</v>
      </c>
    </row>
    <row r="66" s="9" customFormat="1" ht="24.96" customHeight="1">
      <c r="A66" s="9"/>
      <c r="B66" s="180"/>
      <c r="C66" s="181"/>
      <c r="D66" s="182" t="s">
        <v>1402</v>
      </c>
      <c r="E66" s="183"/>
      <c r="F66" s="183"/>
      <c r="G66" s="183"/>
      <c r="H66" s="183"/>
      <c r="I66" s="184">
        <f>Q103</f>
        <v>0</v>
      </c>
      <c r="J66" s="184">
        <f>R103</f>
        <v>0</v>
      </c>
      <c r="K66" s="184">
        <f>K103</f>
        <v>0</v>
      </c>
      <c r="L66" s="181"/>
      <c r="M66" s="18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80"/>
      <c r="C67" s="181"/>
      <c r="D67" s="182" t="s">
        <v>1403</v>
      </c>
      <c r="E67" s="183"/>
      <c r="F67" s="183"/>
      <c r="G67" s="183"/>
      <c r="H67" s="183"/>
      <c r="I67" s="184">
        <f>Q106</f>
        <v>0</v>
      </c>
      <c r="J67" s="184">
        <f>R106</f>
        <v>0</v>
      </c>
      <c r="K67" s="184">
        <f>K106</f>
        <v>0</v>
      </c>
      <c r="L67" s="181"/>
      <c r="M67" s="185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80"/>
      <c r="C68" s="181"/>
      <c r="D68" s="182" t="s">
        <v>1404</v>
      </c>
      <c r="E68" s="183"/>
      <c r="F68" s="183"/>
      <c r="G68" s="183"/>
      <c r="H68" s="183"/>
      <c r="I68" s="184">
        <f>Q117</f>
        <v>0</v>
      </c>
      <c r="J68" s="184">
        <f>R117</f>
        <v>0</v>
      </c>
      <c r="K68" s="184">
        <f>K117</f>
        <v>0</v>
      </c>
      <c r="L68" s="181"/>
      <c r="M68" s="185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80"/>
      <c r="C69" s="181"/>
      <c r="D69" s="182" t="s">
        <v>1405</v>
      </c>
      <c r="E69" s="183"/>
      <c r="F69" s="183"/>
      <c r="G69" s="183"/>
      <c r="H69" s="183"/>
      <c r="I69" s="184">
        <f>Q122</f>
        <v>0</v>
      </c>
      <c r="J69" s="184">
        <f>R122</f>
        <v>0</v>
      </c>
      <c r="K69" s="184">
        <f>K122</f>
        <v>0</v>
      </c>
      <c r="L69" s="181"/>
      <c r="M69" s="185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80"/>
      <c r="C70" s="181"/>
      <c r="D70" s="182" t="s">
        <v>1406</v>
      </c>
      <c r="E70" s="183"/>
      <c r="F70" s="183"/>
      <c r="G70" s="183"/>
      <c r="H70" s="183"/>
      <c r="I70" s="184">
        <f>Q126</f>
        <v>0</v>
      </c>
      <c r="J70" s="184">
        <f>R126</f>
        <v>0</v>
      </c>
      <c r="K70" s="184">
        <f>K126</f>
        <v>0</v>
      </c>
      <c r="L70" s="181"/>
      <c r="M70" s="185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80"/>
      <c r="C71" s="181"/>
      <c r="D71" s="182" t="s">
        <v>1407</v>
      </c>
      <c r="E71" s="183"/>
      <c r="F71" s="183"/>
      <c r="G71" s="183"/>
      <c r="H71" s="183"/>
      <c r="I71" s="184">
        <f>Q130</f>
        <v>0</v>
      </c>
      <c r="J71" s="184">
        <f>R130</f>
        <v>0</v>
      </c>
      <c r="K71" s="184">
        <f>K130</f>
        <v>0</v>
      </c>
      <c r="L71" s="181"/>
      <c r="M71" s="18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80"/>
      <c r="C72" s="181"/>
      <c r="D72" s="182" t="s">
        <v>1408</v>
      </c>
      <c r="E72" s="183"/>
      <c r="F72" s="183"/>
      <c r="G72" s="183"/>
      <c r="H72" s="183"/>
      <c r="I72" s="184">
        <f>Q138</f>
        <v>0</v>
      </c>
      <c r="J72" s="184">
        <f>R138</f>
        <v>0</v>
      </c>
      <c r="K72" s="184">
        <f>K138</f>
        <v>0</v>
      </c>
      <c r="L72" s="181"/>
      <c r="M72" s="185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80"/>
      <c r="C73" s="181"/>
      <c r="D73" s="182" t="s">
        <v>1409</v>
      </c>
      <c r="E73" s="183"/>
      <c r="F73" s="183"/>
      <c r="G73" s="183"/>
      <c r="H73" s="183"/>
      <c r="I73" s="184">
        <f>Q139</f>
        <v>0</v>
      </c>
      <c r="J73" s="184">
        <f>R139</f>
        <v>0</v>
      </c>
      <c r="K73" s="184">
        <f>K139</f>
        <v>0</v>
      </c>
      <c r="L73" s="181"/>
      <c r="M73" s="185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80"/>
      <c r="C74" s="181"/>
      <c r="D74" s="182" t="s">
        <v>1193</v>
      </c>
      <c r="E74" s="183"/>
      <c r="F74" s="183"/>
      <c r="G74" s="183"/>
      <c r="H74" s="183"/>
      <c r="I74" s="184">
        <f>Q153</f>
        <v>0</v>
      </c>
      <c r="J74" s="184">
        <f>R153</f>
        <v>0</v>
      </c>
      <c r="K74" s="184">
        <f>K153</f>
        <v>0</v>
      </c>
      <c r="L74" s="181"/>
      <c r="M74" s="185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6"/>
      <c r="C75" s="128"/>
      <c r="D75" s="187" t="s">
        <v>1410</v>
      </c>
      <c r="E75" s="188"/>
      <c r="F75" s="188"/>
      <c r="G75" s="188"/>
      <c r="H75" s="188"/>
      <c r="I75" s="189">
        <f>Q154</f>
        <v>0</v>
      </c>
      <c r="J75" s="189">
        <f>R154</f>
        <v>0</v>
      </c>
      <c r="K75" s="189">
        <f>K154</f>
        <v>0</v>
      </c>
      <c r="L75" s="128"/>
      <c r="M75" s="19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80"/>
      <c r="C76" s="181"/>
      <c r="D76" s="182" t="s">
        <v>1411</v>
      </c>
      <c r="E76" s="183"/>
      <c r="F76" s="183"/>
      <c r="G76" s="183"/>
      <c r="H76" s="183"/>
      <c r="I76" s="184">
        <f>Q157</f>
        <v>0</v>
      </c>
      <c r="J76" s="184">
        <f>R157</f>
        <v>0</v>
      </c>
      <c r="K76" s="184">
        <f>K157</f>
        <v>0</v>
      </c>
      <c r="L76" s="181"/>
      <c r="M76" s="185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9" customFormat="1" ht="24.96" customHeight="1">
      <c r="A77" s="9"/>
      <c r="B77" s="180"/>
      <c r="C77" s="181"/>
      <c r="D77" s="182" t="s">
        <v>1412</v>
      </c>
      <c r="E77" s="183"/>
      <c r="F77" s="183"/>
      <c r="G77" s="183"/>
      <c r="H77" s="183"/>
      <c r="I77" s="184">
        <f>Q160</f>
        <v>0</v>
      </c>
      <c r="J77" s="184">
        <f>R160</f>
        <v>0</v>
      </c>
      <c r="K77" s="184">
        <f>K160</f>
        <v>0</v>
      </c>
      <c r="L77" s="181"/>
      <c r="M77" s="185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9" customFormat="1" ht="24.96" customHeight="1">
      <c r="A78" s="9"/>
      <c r="B78" s="180"/>
      <c r="C78" s="181"/>
      <c r="D78" s="182" t="s">
        <v>144</v>
      </c>
      <c r="E78" s="183"/>
      <c r="F78" s="183"/>
      <c r="G78" s="183"/>
      <c r="H78" s="183"/>
      <c r="I78" s="184">
        <f>Q163</f>
        <v>0</v>
      </c>
      <c r="J78" s="184">
        <f>R163</f>
        <v>0</v>
      </c>
      <c r="K78" s="184">
        <f>K163</f>
        <v>0</v>
      </c>
      <c r="L78" s="181"/>
      <c r="M78" s="185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86"/>
      <c r="C79" s="128"/>
      <c r="D79" s="187" t="s">
        <v>145</v>
      </c>
      <c r="E79" s="188"/>
      <c r="F79" s="188"/>
      <c r="G79" s="188"/>
      <c r="H79" s="188"/>
      <c r="I79" s="189">
        <f>Q164</f>
        <v>0</v>
      </c>
      <c r="J79" s="189">
        <f>R164</f>
        <v>0</v>
      </c>
      <c r="K79" s="189">
        <f>K164</f>
        <v>0</v>
      </c>
      <c r="L79" s="128"/>
      <c r="M79" s="19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6"/>
      <c r="C80" s="128"/>
      <c r="D80" s="187" t="s">
        <v>146</v>
      </c>
      <c r="E80" s="188"/>
      <c r="F80" s="188"/>
      <c r="G80" s="188"/>
      <c r="H80" s="188"/>
      <c r="I80" s="189">
        <f>Q166</f>
        <v>0</v>
      </c>
      <c r="J80" s="189">
        <f>R166</f>
        <v>0</v>
      </c>
      <c r="K80" s="189">
        <f>K166</f>
        <v>0</v>
      </c>
      <c r="L80" s="128"/>
      <c r="M80" s="19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15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60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15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6" s="2" customFormat="1" ht="6.96" customHeight="1">
      <c r="A86" s="39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15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4.96" customHeight="1">
      <c r="A87" s="39"/>
      <c r="B87" s="40"/>
      <c r="C87" s="24" t="s">
        <v>148</v>
      </c>
      <c r="D87" s="41"/>
      <c r="E87" s="41"/>
      <c r="F87" s="41"/>
      <c r="G87" s="41"/>
      <c r="H87" s="41"/>
      <c r="I87" s="41"/>
      <c r="J87" s="41"/>
      <c r="K87" s="41"/>
      <c r="L87" s="41"/>
      <c r="M87" s="15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15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17</v>
      </c>
      <c r="D89" s="41"/>
      <c r="E89" s="41"/>
      <c r="F89" s="41"/>
      <c r="G89" s="41"/>
      <c r="H89" s="41"/>
      <c r="I89" s="41"/>
      <c r="J89" s="41"/>
      <c r="K89" s="41"/>
      <c r="L89" s="41"/>
      <c r="M89" s="15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41"/>
      <c r="D90" s="41"/>
      <c r="E90" s="175" t="str">
        <f>E7</f>
        <v>Průmyslová zóna Ke Skrýšovu V. ETAPA</v>
      </c>
      <c r="F90" s="33"/>
      <c r="G90" s="33"/>
      <c r="H90" s="33"/>
      <c r="I90" s="41"/>
      <c r="J90" s="41"/>
      <c r="K90" s="41"/>
      <c r="L90" s="41"/>
      <c r="M90" s="15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" customFormat="1" ht="12" customHeight="1">
      <c r="B91" s="22"/>
      <c r="C91" s="33" t="s">
        <v>122</v>
      </c>
      <c r="D91" s="23"/>
      <c r="E91" s="23"/>
      <c r="F91" s="23"/>
      <c r="G91" s="23"/>
      <c r="H91" s="23"/>
      <c r="I91" s="23"/>
      <c r="J91" s="23"/>
      <c r="K91" s="23"/>
      <c r="L91" s="23"/>
      <c r="M91" s="21"/>
    </row>
    <row r="92" s="2" customFormat="1" ht="16.5" customHeight="1">
      <c r="A92" s="39"/>
      <c r="B92" s="40"/>
      <c r="C92" s="41"/>
      <c r="D92" s="41"/>
      <c r="E92" s="175" t="s">
        <v>1396</v>
      </c>
      <c r="F92" s="41"/>
      <c r="G92" s="41"/>
      <c r="H92" s="41"/>
      <c r="I92" s="41"/>
      <c r="J92" s="41"/>
      <c r="K92" s="41"/>
      <c r="L92" s="41"/>
      <c r="M92" s="15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124</v>
      </c>
      <c r="D93" s="41"/>
      <c r="E93" s="41"/>
      <c r="F93" s="41"/>
      <c r="G93" s="41"/>
      <c r="H93" s="41"/>
      <c r="I93" s="41"/>
      <c r="J93" s="41"/>
      <c r="K93" s="41"/>
      <c r="L93" s="41"/>
      <c r="M93" s="15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70" t="str">
        <f>E11</f>
        <v>SO 06 - Veřejné osvětlení, datové rozvody</v>
      </c>
      <c r="F94" s="41"/>
      <c r="G94" s="41"/>
      <c r="H94" s="41"/>
      <c r="I94" s="41"/>
      <c r="J94" s="41"/>
      <c r="K94" s="41"/>
      <c r="L94" s="41"/>
      <c r="M94" s="15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15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22</v>
      </c>
      <c r="D96" s="41"/>
      <c r="E96" s="41"/>
      <c r="F96" s="28" t="str">
        <f>F14</f>
        <v>Pelhřimov</v>
      </c>
      <c r="G96" s="41"/>
      <c r="H96" s="41"/>
      <c r="I96" s="33" t="s">
        <v>24</v>
      </c>
      <c r="J96" s="73" t="str">
        <f>IF(J14="","",J14)</f>
        <v>16. 12. 2022</v>
      </c>
      <c r="K96" s="41"/>
      <c r="L96" s="41"/>
      <c r="M96" s="15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15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26</v>
      </c>
      <c r="D98" s="41"/>
      <c r="E98" s="41"/>
      <c r="F98" s="28" t="str">
        <f>E17</f>
        <v>STUDIO A s.r.o. Pelhřimov</v>
      </c>
      <c r="G98" s="41"/>
      <c r="H98" s="41"/>
      <c r="I98" s="33" t="s">
        <v>32</v>
      </c>
      <c r="J98" s="37" t="str">
        <f>E23</f>
        <v xml:space="preserve"> </v>
      </c>
      <c r="K98" s="41"/>
      <c r="L98" s="41"/>
      <c r="M98" s="15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30</v>
      </c>
      <c r="D99" s="41"/>
      <c r="E99" s="41"/>
      <c r="F99" s="28" t="str">
        <f>IF(E20="","",E20)</f>
        <v>Vyplň údaj</v>
      </c>
      <c r="G99" s="41"/>
      <c r="H99" s="41"/>
      <c r="I99" s="33" t="s">
        <v>34</v>
      </c>
      <c r="J99" s="37" t="str">
        <f>E26</f>
        <v>Ing. Oldřich Ira</v>
      </c>
      <c r="K99" s="41"/>
      <c r="L99" s="41"/>
      <c r="M99" s="15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15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91"/>
      <c r="B101" s="192"/>
      <c r="C101" s="193" t="s">
        <v>149</v>
      </c>
      <c r="D101" s="194" t="s">
        <v>58</v>
      </c>
      <c r="E101" s="194" t="s">
        <v>54</v>
      </c>
      <c r="F101" s="194" t="s">
        <v>55</v>
      </c>
      <c r="G101" s="194" t="s">
        <v>150</v>
      </c>
      <c r="H101" s="194" t="s">
        <v>151</v>
      </c>
      <c r="I101" s="194" t="s">
        <v>152</v>
      </c>
      <c r="J101" s="194" t="s">
        <v>153</v>
      </c>
      <c r="K101" s="194" t="s">
        <v>133</v>
      </c>
      <c r="L101" s="195" t="s">
        <v>154</v>
      </c>
      <c r="M101" s="196"/>
      <c r="N101" s="93" t="s">
        <v>20</v>
      </c>
      <c r="O101" s="94" t="s">
        <v>43</v>
      </c>
      <c r="P101" s="94" t="s">
        <v>155</v>
      </c>
      <c r="Q101" s="94" t="s">
        <v>156</v>
      </c>
      <c r="R101" s="94" t="s">
        <v>157</v>
      </c>
      <c r="S101" s="94" t="s">
        <v>158</v>
      </c>
      <c r="T101" s="94" t="s">
        <v>159</v>
      </c>
      <c r="U101" s="94" t="s">
        <v>160</v>
      </c>
      <c r="V101" s="94" t="s">
        <v>161</v>
      </c>
      <c r="W101" s="94" t="s">
        <v>162</v>
      </c>
      <c r="X101" s="95" t="s">
        <v>163</v>
      </c>
      <c r="Y101" s="191"/>
      <c r="Z101" s="191"/>
      <c r="AA101" s="191"/>
      <c r="AB101" s="191"/>
      <c r="AC101" s="191"/>
      <c r="AD101" s="191"/>
      <c r="AE101" s="191"/>
    </row>
    <row r="102" s="2" customFormat="1" ht="22.8" customHeight="1">
      <c r="A102" s="39"/>
      <c r="B102" s="40"/>
      <c r="C102" s="100" t="s">
        <v>164</v>
      </c>
      <c r="D102" s="41"/>
      <c r="E102" s="41"/>
      <c r="F102" s="41"/>
      <c r="G102" s="41"/>
      <c r="H102" s="41"/>
      <c r="I102" s="41"/>
      <c r="J102" s="41"/>
      <c r="K102" s="197">
        <f>BK102</f>
        <v>0</v>
      </c>
      <c r="L102" s="41"/>
      <c r="M102" s="45"/>
      <c r="N102" s="96"/>
      <c r="O102" s="198"/>
      <c r="P102" s="97"/>
      <c r="Q102" s="199">
        <f>Q103+Q106+Q117+Q122+Q126+Q130+Q138+Q139+Q153+Q157+Q160+Q163</f>
        <v>0</v>
      </c>
      <c r="R102" s="199">
        <f>R103+R106+R117+R122+R126+R130+R138+R139+R153+R157+R160+R163</f>
        <v>0</v>
      </c>
      <c r="S102" s="97"/>
      <c r="T102" s="200">
        <f>T103+T106+T117+T122+T126+T130+T138+T139+T153+T157+T160+T163</f>
        <v>0</v>
      </c>
      <c r="U102" s="97"/>
      <c r="V102" s="200">
        <f>V103+V106+V117+V122+V126+V130+V138+V139+V153+V157+V160+V163</f>
        <v>29.540960000000002</v>
      </c>
      <c r="W102" s="97"/>
      <c r="X102" s="201">
        <f>X103+X106+X117+X122+X126+X130+X138+X139+X153+X157+X160+X163</f>
        <v>0</v>
      </c>
      <c r="Y102" s="39"/>
      <c r="Z102" s="39"/>
      <c r="AA102" s="39"/>
      <c r="AB102" s="39"/>
      <c r="AC102" s="39"/>
      <c r="AD102" s="39"/>
      <c r="AE102" s="39"/>
      <c r="AT102" s="18" t="s">
        <v>74</v>
      </c>
      <c r="AU102" s="18" t="s">
        <v>134</v>
      </c>
      <c r="BK102" s="202">
        <f>BK103+BK106+BK117+BK122+BK126+BK130+BK138+BK139+BK153+BK157+BK160+BK163</f>
        <v>0</v>
      </c>
    </row>
    <row r="103" s="12" customFormat="1" ht="25.92" customHeight="1">
      <c r="A103" s="12"/>
      <c r="B103" s="203"/>
      <c r="C103" s="204"/>
      <c r="D103" s="205" t="s">
        <v>74</v>
      </c>
      <c r="E103" s="206" t="s">
        <v>1413</v>
      </c>
      <c r="F103" s="206" t="s">
        <v>1414</v>
      </c>
      <c r="G103" s="204"/>
      <c r="H103" s="204"/>
      <c r="I103" s="207"/>
      <c r="J103" s="207"/>
      <c r="K103" s="208">
        <f>BK103</f>
        <v>0</v>
      </c>
      <c r="L103" s="204"/>
      <c r="M103" s="209"/>
      <c r="N103" s="210"/>
      <c r="O103" s="211"/>
      <c r="P103" s="211"/>
      <c r="Q103" s="212">
        <f>SUM(Q104:Q105)</f>
        <v>0</v>
      </c>
      <c r="R103" s="212">
        <f>SUM(R104:R105)</f>
        <v>0</v>
      </c>
      <c r="S103" s="211"/>
      <c r="T103" s="213">
        <f>SUM(T104:T105)</f>
        <v>0</v>
      </c>
      <c r="U103" s="211"/>
      <c r="V103" s="213">
        <f>SUM(V104:V105)</f>
        <v>0</v>
      </c>
      <c r="W103" s="211"/>
      <c r="X103" s="214">
        <f>SUM(X104:X105)</f>
        <v>0</v>
      </c>
      <c r="Y103" s="12"/>
      <c r="Z103" s="12"/>
      <c r="AA103" s="12"/>
      <c r="AB103" s="12"/>
      <c r="AC103" s="12"/>
      <c r="AD103" s="12"/>
      <c r="AE103" s="12"/>
      <c r="AR103" s="215" t="s">
        <v>82</v>
      </c>
      <c r="AT103" s="216" t="s">
        <v>74</v>
      </c>
      <c r="AU103" s="216" t="s">
        <v>75</v>
      </c>
      <c r="AY103" s="215" t="s">
        <v>167</v>
      </c>
      <c r="BK103" s="217">
        <f>SUM(BK104:BK105)</f>
        <v>0</v>
      </c>
    </row>
    <row r="104" s="2" customFormat="1" ht="16.5" customHeight="1">
      <c r="A104" s="39"/>
      <c r="B104" s="40"/>
      <c r="C104" s="220" t="s">
        <v>220</v>
      </c>
      <c r="D104" s="220" t="s">
        <v>169</v>
      </c>
      <c r="E104" s="221" t="s">
        <v>1415</v>
      </c>
      <c r="F104" s="222" t="s">
        <v>1416</v>
      </c>
      <c r="G104" s="223" t="s">
        <v>365</v>
      </c>
      <c r="H104" s="224">
        <v>12</v>
      </c>
      <c r="I104" s="225"/>
      <c r="J104" s="225"/>
      <c r="K104" s="226">
        <f>ROUND(P104*H104,2)</f>
        <v>0</v>
      </c>
      <c r="L104" s="222" t="s">
        <v>20</v>
      </c>
      <c r="M104" s="45"/>
      <c r="N104" s="227" t="s">
        <v>20</v>
      </c>
      <c r="O104" s="228" t="s">
        <v>44</v>
      </c>
      <c r="P104" s="229">
        <f>I104+J104</f>
        <v>0</v>
      </c>
      <c r="Q104" s="229">
        <f>ROUND(I104*H104,2)</f>
        <v>0</v>
      </c>
      <c r="R104" s="229">
        <f>ROUND(J104*H104,2)</f>
        <v>0</v>
      </c>
      <c r="S104" s="85"/>
      <c r="T104" s="230">
        <f>S104*H104</f>
        <v>0</v>
      </c>
      <c r="U104" s="230">
        <v>0</v>
      </c>
      <c r="V104" s="230">
        <f>U104*H104</f>
        <v>0</v>
      </c>
      <c r="W104" s="230">
        <v>0</v>
      </c>
      <c r="X104" s="231">
        <f>W104*H104</f>
        <v>0</v>
      </c>
      <c r="Y104" s="39"/>
      <c r="Z104" s="39"/>
      <c r="AA104" s="39"/>
      <c r="AB104" s="39"/>
      <c r="AC104" s="39"/>
      <c r="AD104" s="39"/>
      <c r="AE104" s="39"/>
      <c r="AR104" s="232" t="s">
        <v>174</v>
      </c>
      <c r="AT104" s="232" t="s">
        <v>169</v>
      </c>
      <c r="AU104" s="232" t="s">
        <v>82</v>
      </c>
      <c r="AY104" s="18" t="s">
        <v>167</v>
      </c>
      <c r="BE104" s="233">
        <f>IF(O104="základní",K104,0)</f>
        <v>0</v>
      </c>
      <c r="BF104" s="233">
        <f>IF(O104="snížená",K104,0)</f>
        <v>0</v>
      </c>
      <c r="BG104" s="233">
        <f>IF(O104="zákl. přenesená",K104,0)</f>
        <v>0</v>
      </c>
      <c r="BH104" s="233">
        <f>IF(O104="sníž. přenesená",K104,0)</f>
        <v>0</v>
      </c>
      <c r="BI104" s="233">
        <f>IF(O104="nulová",K104,0)</f>
        <v>0</v>
      </c>
      <c r="BJ104" s="18" t="s">
        <v>82</v>
      </c>
      <c r="BK104" s="233">
        <f>ROUND(P104*H104,2)</f>
        <v>0</v>
      </c>
      <c r="BL104" s="18" t="s">
        <v>174</v>
      </c>
      <c r="BM104" s="232" t="s">
        <v>1417</v>
      </c>
    </row>
    <row r="105" s="2" customFormat="1" ht="16.5" customHeight="1">
      <c r="A105" s="39"/>
      <c r="B105" s="40"/>
      <c r="C105" s="272" t="s">
        <v>227</v>
      </c>
      <c r="D105" s="272" t="s">
        <v>269</v>
      </c>
      <c r="E105" s="273" t="s">
        <v>1418</v>
      </c>
      <c r="F105" s="274" t="s">
        <v>1419</v>
      </c>
      <c r="G105" s="275" t="s">
        <v>365</v>
      </c>
      <c r="H105" s="276">
        <v>12</v>
      </c>
      <c r="I105" s="277"/>
      <c r="J105" s="278"/>
      <c r="K105" s="279">
        <f>ROUND(P105*H105,2)</f>
        <v>0</v>
      </c>
      <c r="L105" s="274" t="s">
        <v>20</v>
      </c>
      <c r="M105" s="280"/>
      <c r="N105" s="281" t="s">
        <v>20</v>
      </c>
      <c r="O105" s="228" t="s">
        <v>44</v>
      </c>
      <c r="P105" s="229">
        <f>I105+J105</f>
        <v>0</v>
      </c>
      <c r="Q105" s="229">
        <f>ROUND(I105*H105,2)</f>
        <v>0</v>
      </c>
      <c r="R105" s="229">
        <f>ROUND(J105*H105,2)</f>
        <v>0</v>
      </c>
      <c r="S105" s="85"/>
      <c r="T105" s="230">
        <f>S105*H105</f>
        <v>0</v>
      </c>
      <c r="U105" s="230">
        <v>0</v>
      </c>
      <c r="V105" s="230">
        <f>U105*H105</f>
        <v>0</v>
      </c>
      <c r="W105" s="230">
        <v>0</v>
      </c>
      <c r="X105" s="231">
        <f>W105*H105</f>
        <v>0</v>
      </c>
      <c r="Y105" s="39"/>
      <c r="Z105" s="39"/>
      <c r="AA105" s="39"/>
      <c r="AB105" s="39"/>
      <c r="AC105" s="39"/>
      <c r="AD105" s="39"/>
      <c r="AE105" s="39"/>
      <c r="AR105" s="232" t="s">
        <v>220</v>
      </c>
      <c r="AT105" s="232" t="s">
        <v>269</v>
      </c>
      <c r="AU105" s="232" t="s">
        <v>82</v>
      </c>
      <c r="AY105" s="18" t="s">
        <v>167</v>
      </c>
      <c r="BE105" s="233">
        <f>IF(O105="základní",K105,0)</f>
        <v>0</v>
      </c>
      <c r="BF105" s="233">
        <f>IF(O105="snížená",K105,0)</f>
        <v>0</v>
      </c>
      <c r="BG105" s="233">
        <f>IF(O105="zákl. přenesená",K105,0)</f>
        <v>0</v>
      </c>
      <c r="BH105" s="233">
        <f>IF(O105="sníž. přenesená",K105,0)</f>
        <v>0</v>
      </c>
      <c r="BI105" s="233">
        <f>IF(O105="nulová",K105,0)</f>
        <v>0</v>
      </c>
      <c r="BJ105" s="18" t="s">
        <v>82</v>
      </c>
      <c r="BK105" s="233">
        <f>ROUND(P105*H105,2)</f>
        <v>0</v>
      </c>
      <c r="BL105" s="18" t="s">
        <v>174</v>
      </c>
      <c r="BM105" s="232" t="s">
        <v>1420</v>
      </c>
    </row>
    <row r="106" s="12" customFormat="1" ht="25.92" customHeight="1">
      <c r="A106" s="12"/>
      <c r="B106" s="203"/>
      <c r="C106" s="204"/>
      <c r="D106" s="205" t="s">
        <v>74</v>
      </c>
      <c r="E106" s="206" t="s">
        <v>1421</v>
      </c>
      <c r="F106" s="206" t="s">
        <v>1422</v>
      </c>
      <c r="G106" s="204"/>
      <c r="H106" s="204"/>
      <c r="I106" s="207"/>
      <c r="J106" s="207"/>
      <c r="K106" s="208">
        <f>BK106</f>
        <v>0</v>
      </c>
      <c r="L106" s="204"/>
      <c r="M106" s="209"/>
      <c r="N106" s="210"/>
      <c r="O106" s="211"/>
      <c r="P106" s="211"/>
      <c r="Q106" s="212">
        <f>SUM(Q107:Q116)</f>
        <v>0</v>
      </c>
      <c r="R106" s="212">
        <f>SUM(R107:R116)</f>
        <v>0</v>
      </c>
      <c r="S106" s="211"/>
      <c r="T106" s="213">
        <f>SUM(T107:T116)</f>
        <v>0</v>
      </c>
      <c r="U106" s="211"/>
      <c r="V106" s="213">
        <f>SUM(V107:V116)</f>
        <v>0</v>
      </c>
      <c r="W106" s="211"/>
      <c r="X106" s="214">
        <f>SUM(X107:X116)</f>
        <v>0</v>
      </c>
      <c r="Y106" s="12"/>
      <c r="Z106" s="12"/>
      <c r="AA106" s="12"/>
      <c r="AB106" s="12"/>
      <c r="AC106" s="12"/>
      <c r="AD106" s="12"/>
      <c r="AE106" s="12"/>
      <c r="AR106" s="215" t="s">
        <v>88</v>
      </c>
      <c r="AT106" s="216" t="s">
        <v>74</v>
      </c>
      <c r="AU106" s="216" t="s">
        <v>75</v>
      </c>
      <c r="AY106" s="215" t="s">
        <v>167</v>
      </c>
      <c r="BK106" s="217">
        <f>SUM(BK107:BK116)</f>
        <v>0</v>
      </c>
    </row>
    <row r="107" s="2" customFormat="1" ht="16.5" customHeight="1">
      <c r="A107" s="39"/>
      <c r="B107" s="40"/>
      <c r="C107" s="220" t="s">
        <v>268</v>
      </c>
      <c r="D107" s="220" t="s">
        <v>169</v>
      </c>
      <c r="E107" s="221" t="s">
        <v>1423</v>
      </c>
      <c r="F107" s="222" t="s">
        <v>1424</v>
      </c>
      <c r="G107" s="223" t="s">
        <v>172</v>
      </c>
      <c r="H107" s="224">
        <v>164</v>
      </c>
      <c r="I107" s="225"/>
      <c r="J107" s="225"/>
      <c r="K107" s="226">
        <f>ROUND(P107*H107,2)</f>
        <v>0</v>
      </c>
      <c r="L107" s="222" t="s">
        <v>20</v>
      </c>
      <c r="M107" s="45"/>
      <c r="N107" s="227" t="s">
        <v>20</v>
      </c>
      <c r="O107" s="228" t="s">
        <v>44</v>
      </c>
      <c r="P107" s="229">
        <f>I107+J107</f>
        <v>0</v>
      </c>
      <c r="Q107" s="229">
        <f>ROUND(I107*H107,2)</f>
        <v>0</v>
      </c>
      <c r="R107" s="229">
        <f>ROUND(J107*H107,2)</f>
        <v>0</v>
      </c>
      <c r="S107" s="85"/>
      <c r="T107" s="230">
        <f>S107*H107</f>
        <v>0</v>
      </c>
      <c r="U107" s="230">
        <v>0</v>
      </c>
      <c r="V107" s="230">
        <f>U107*H107</f>
        <v>0</v>
      </c>
      <c r="W107" s="230">
        <v>0</v>
      </c>
      <c r="X107" s="231">
        <f>W107*H107</f>
        <v>0</v>
      </c>
      <c r="Y107" s="39"/>
      <c r="Z107" s="39"/>
      <c r="AA107" s="39"/>
      <c r="AB107" s="39"/>
      <c r="AC107" s="39"/>
      <c r="AD107" s="39"/>
      <c r="AE107" s="39"/>
      <c r="AR107" s="232" t="s">
        <v>280</v>
      </c>
      <c r="AT107" s="232" t="s">
        <v>169</v>
      </c>
      <c r="AU107" s="232" t="s">
        <v>82</v>
      </c>
      <c r="AY107" s="18" t="s">
        <v>167</v>
      </c>
      <c r="BE107" s="233">
        <f>IF(O107="základní",K107,0)</f>
        <v>0</v>
      </c>
      <c r="BF107" s="233">
        <f>IF(O107="snížená",K107,0)</f>
        <v>0</v>
      </c>
      <c r="BG107" s="233">
        <f>IF(O107="zákl. přenesená",K107,0)</f>
        <v>0</v>
      </c>
      <c r="BH107" s="233">
        <f>IF(O107="sníž. přenesená",K107,0)</f>
        <v>0</v>
      </c>
      <c r="BI107" s="233">
        <f>IF(O107="nulová",K107,0)</f>
        <v>0</v>
      </c>
      <c r="BJ107" s="18" t="s">
        <v>82</v>
      </c>
      <c r="BK107" s="233">
        <f>ROUND(P107*H107,2)</f>
        <v>0</v>
      </c>
      <c r="BL107" s="18" t="s">
        <v>280</v>
      </c>
      <c r="BM107" s="232" t="s">
        <v>1425</v>
      </c>
    </row>
    <row r="108" s="2" customFormat="1" ht="16.5" customHeight="1">
      <c r="A108" s="39"/>
      <c r="B108" s="40"/>
      <c r="C108" s="272" t="s">
        <v>9</v>
      </c>
      <c r="D108" s="272" t="s">
        <v>269</v>
      </c>
      <c r="E108" s="273" t="s">
        <v>1426</v>
      </c>
      <c r="F108" s="274" t="s">
        <v>1427</v>
      </c>
      <c r="G108" s="275" t="s">
        <v>172</v>
      </c>
      <c r="H108" s="276">
        <v>164</v>
      </c>
      <c r="I108" s="277"/>
      <c r="J108" s="278"/>
      <c r="K108" s="279">
        <f>ROUND(P108*H108,2)</f>
        <v>0</v>
      </c>
      <c r="L108" s="274" t="s">
        <v>20</v>
      </c>
      <c r="M108" s="280"/>
      <c r="N108" s="281" t="s">
        <v>20</v>
      </c>
      <c r="O108" s="228" t="s">
        <v>44</v>
      </c>
      <c r="P108" s="229">
        <f>I108+J108</f>
        <v>0</v>
      </c>
      <c r="Q108" s="229">
        <f>ROUND(I108*H108,2)</f>
        <v>0</v>
      </c>
      <c r="R108" s="229">
        <f>ROUND(J108*H108,2)</f>
        <v>0</v>
      </c>
      <c r="S108" s="85"/>
      <c r="T108" s="230">
        <f>S108*H108</f>
        <v>0</v>
      </c>
      <c r="U108" s="230">
        <v>0</v>
      </c>
      <c r="V108" s="230">
        <f>U108*H108</f>
        <v>0</v>
      </c>
      <c r="W108" s="230">
        <v>0</v>
      </c>
      <c r="X108" s="231">
        <f>W108*H108</f>
        <v>0</v>
      </c>
      <c r="Y108" s="39"/>
      <c r="Z108" s="39"/>
      <c r="AA108" s="39"/>
      <c r="AB108" s="39"/>
      <c r="AC108" s="39"/>
      <c r="AD108" s="39"/>
      <c r="AE108" s="39"/>
      <c r="AR108" s="232" t="s">
        <v>392</v>
      </c>
      <c r="AT108" s="232" t="s">
        <v>269</v>
      </c>
      <c r="AU108" s="232" t="s">
        <v>82</v>
      </c>
      <c r="AY108" s="18" t="s">
        <v>167</v>
      </c>
      <c r="BE108" s="233">
        <f>IF(O108="základní",K108,0)</f>
        <v>0</v>
      </c>
      <c r="BF108" s="233">
        <f>IF(O108="snížená",K108,0)</f>
        <v>0</v>
      </c>
      <c r="BG108" s="233">
        <f>IF(O108="zákl. přenesená",K108,0)</f>
        <v>0</v>
      </c>
      <c r="BH108" s="233">
        <f>IF(O108="sníž. přenesená",K108,0)</f>
        <v>0</v>
      </c>
      <c r="BI108" s="233">
        <f>IF(O108="nulová",K108,0)</f>
        <v>0</v>
      </c>
      <c r="BJ108" s="18" t="s">
        <v>82</v>
      </c>
      <c r="BK108" s="233">
        <f>ROUND(P108*H108,2)</f>
        <v>0</v>
      </c>
      <c r="BL108" s="18" t="s">
        <v>280</v>
      </c>
      <c r="BM108" s="232" t="s">
        <v>1428</v>
      </c>
    </row>
    <row r="109" s="2" customFormat="1" ht="16.5" customHeight="1">
      <c r="A109" s="39"/>
      <c r="B109" s="40"/>
      <c r="C109" s="220" t="s">
        <v>280</v>
      </c>
      <c r="D109" s="220" t="s">
        <v>169</v>
      </c>
      <c r="E109" s="221" t="s">
        <v>1429</v>
      </c>
      <c r="F109" s="222" t="s">
        <v>1430</v>
      </c>
      <c r="G109" s="223" t="s">
        <v>172</v>
      </c>
      <c r="H109" s="224">
        <v>164</v>
      </c>
      <c r="I109" s="225"/>
      <c r="J109" s="225"/>
      <c r="K109" s="226">
        <f>ROUND(P109*H109,2)</f>
        <v>0</v>
      </c>
      <c r="L109" s="222" t="s">
        <v>20</v>
      </c>
      <c r="M109" s="45"/>
      <c r="N109" s="227" t="s">
        <v>20</v>
      </c>
      <c r="O109" s="228" t="s">
        <v>44</v>
      </c>
      <c r="P109" s="229">
        <f>I109+J109</f>
        <v>0</v>
      </c>
      <c r="Q109" s="229">
        <f>ROUND(I109*H109,2)</f>
        <v>0</v>
      </c>
      <c r="R109" s="229">
        <f>ROUND(J109*H109,2)</f>
        <v>0</v>
      </c>
      <c r="S109" s="85"/>
      <c r="T109" s="230">
        <f>S109*H109</f>
        <v>0</v>
      </c>
      <c r="U109" s="230">
        <v>0</v>
      </c>
      <c r="V109" s="230">
        <f>U109*H109</f>
        <v>0</v>
      </c>
      <c r="W109" s="230">
        <v>0</v>
      </c>
      <c r="X109" s="231">
        <f>W109*H109</f>
        <v>0</v>
      </c>
      <c r="Y109" s="39"/>
      <c r="Z109" s="39"/>
      <c r="AA109" s="39"/>
      <c r="AB109" s="39"/>
      <c r="AC109" s="39"/>
      <c r="AD109" s="39"/>
      <c r="AE109" s="39"/>
      <c r="AR109" s="232" t="s">
        <v>280</v>
      </c>
      <c r="AT109" s="232" t="s">
        <v>169</v>
      </c>
      <c r="AU109" s="232" t="s">
        <v>82</v>
      </c>
      <c r="AY109" s="18" t="s">
        <v>167</v>
      </c>
      <c r="BE109" s="233">
        <f>IF(O109="základní",K109,0)</f>
        <v>0</v>
      </c>
      <c r="BF109" s="233">
        <f>IF(O109="snížená",K109,0)</f>
        <v>0</v>
      </c>
      <c r="BG109" s="233">
        <f>IF(O109="zákl. přenesená",K109,0)</f>
        <v>0</v>
      </c>
      <c r="BH109" s="233">
        <f>IF(O109="sníž. přenesená",K109,0)</f>
        <v>0</v>
      </c>
      <c r="BI109" s="233">
        <f>IF(O109="nulová",K109,0)</f>
        <v>0</v>
      </c>
      <c r="BJ109" s="18" t="s">
        <v>82</v>
      </c>
      <c r="BK109" s="233">
        <f>ROUND(P109*H109,2)</f>
        <v>0</v>
      </c>
      <c r="BL109" s="18" t="s">
        <v>280</v>
      </c>
      <c r="BM109" s="232" t="s">
        <v>1431</v>
      </c>
    </row>
    <row r="110" s="2" customFormat="1" ht="16.5" customHeight="1">
      <c r="A110" s="39"/>
      <c r="B110" s="40"/>
      <c r="C110" s="272" t="s">
        <v>288</v>
      </c>
      <c r="D110" s="272" t="s">
        <v>269</v>
      </c>
      <c r="E110" s="273" t="s">
        <v>1432</v>
      </c>
      <c r="F110" s="274" t="s">
        <v>1433</v>
      </c>
      <c r="G110" s="275" t="s">
        <v>320</v>
      </c>
      <c r="H110" s="276">
        <v>164</v>
      </c>
      <c r="I110" s="277"/>
      <c r="J110" s="278"/>
      <c r="K110" s="279">
        <f>ROUND(P110*H110,2)</f>
        <v>0</v>
      </c>
      <c r="L110" s="274" t="s">
        <v>20</v>
      </c>
      <c r="M110" s="280"/>
      <c r="N110" s="281" t="s">
        <v>20</v>
      </c>
      <c r="O110" s="228" t="s">
        <v>44</v>
      </c>
      <c r="P110" s="229">
        <f>I110+J110</f>
        <v>0</v>
      </c>
      <c r="Q110" s="229">
        <f>ROUND(I110*H110,2)</f>
        <v>0</v>
      </c>
      <c r="R110" s="229">
        <f>ROUND(J110*H110,2)</f>
        <v>0</v>
      </c>
      <c r="S110" s="85"/>
      <c r="T110" s="230">
        <f>S110*H110</f>
        <v>0</v>
      </c>
      <c r="U110" s="230">
        <v>0</v>
      </c>
      <c r="V110" s="230">
        <f>U110*H110</f>
        <v>0</v>
      </c>
      <c r="W110" s="230">
        <v>0</v>
      </c>
      <c r="X110" s="231">
        <f>W110*H110</f>
        <v>0</v>
      </c>
      <c r="Y110" s="39"/>
      <c r="Z110" s="39"/>
      <c r="AA110" s="39"/>
      <c r="AB110" s="39"/>
      <c r="AC110" s="39"/>
      <c r="AD110" s="39"/>
      <c r="AE110" s="39"/>
      <c r="AR110" s="232" t="s">
        <v>392</v>
      </c>
      <c r="AT110" s="232" t="s">
        <v>269</v>
      </c>
      <c r="AU110" s="232" t="s">
        <v>82</v>
      </c>
      <c r="AY110" s="18" t="s">
        <v>167</v>
      </c>
      <c r="BE110" s="233">
        <f>IF(O110="základní",K110,0)</f>
        <v>0</v>
      </c>
      <c r="BF110" s="233">
        <f>IF(O110="snížená",K110,0)</f>
        <v>0</v>
      </c>
      <c r="BG110" s="233">
        <f>IF(O110="zákl. přenesená",K110,0)</f>
        <v>0</v>
      </c>
      <c r="BH110" s="233">
        <f>IF(O110="sníž. přenesená",K110,0)</f>
        <v>0</v>
      </c>
      <c r="BI110" s="233">
        <f>IF(O110="nulová",K110,0)</f>
        <v>0</v>
      </c>
      <c r="BJ110" s="18" t="s">
        <v>82</v>
      </c>
      <c r="BK110" s="233">
        <f>ROUND(P110*H110,2)</f>
        <v>0</v>
      </c>
      <c r="BL110" s="18" t="s">
        <v>280</v>
      </c>
      <c r="BM110" s="232" t="s">
        <v>1434</v>
      </c>
    </row>
    <row r="111" s="2" customFormat="1" ht="16.5" customHeight="1">
      <c r="A111" s="39"/>
      <c r="B111" s="40"/>
      <c r="C111" s="220" t="s">
        <v>295</v>
      </c>
      <c r="D111" s="220" t="s">
        <v>169</v>
      </c>
      <c r="E111" s="221" t="s">
        <v>1435</v>
      </c>
      <c r="F111" s="222" t="s">
        <v>1436</v>
      </c>
      <c r="G111" s="223" t="s">
        <v>172</v>
      </c>
      <c r="H111" s="224">
        <v>18</v>
      </c>
      <c r="I111" s="225"/>
      <c r="J111" s="225"/>
      <c r="K111" s="226">
        <f>ROUND(P111*H111,2)</f>
        <v>0</v>
      </c>
      <c r="L111" s="222" t="s">
        <v>20</v>
      </c>
      <c r="M111" s="45"/>
      <c r="N111" s="227" t="s">
        <v>20</v>
      </c>
      <c r="O111" s="228" t="s">
        <v>44</v>
      </c>
      <c r="P111" s="229">
        <f>I111+J111</f>
        <v>0</v>
      </c>
      <c r="Q111" s="229">
        <f>ROUND(I111*H111,2)</f>
        <v>0</v>
      </c>
      <c r="R111" s="229">
        <f>ROUND(J111*H111,2)</f>
        <v>0</v>
      </c>
      <c r="S111" s="85"/>
      <c r="T111" s="230">
        <f>S111*H111</f>
        <v>0</v>
      </c>
      <c r="U111" s="230">
        <v>0</v>
      </c>
      <c r="V111" s="230">
        <f>U111*H111</f>
        <v>0</v>
      </c>
      <c r="W111" s="230">
        <v>0</v>
      </c>
      <c r="X111" s="231">
        <f>W111*H111</f>
        <v>0</v>
      </c>
      <c r="Y111" s="39"/>
      <c r="Z111" s="39"/>
      <c r="AA111" s="39"/>
      <c r="AB111" s="39"/>
      <c r="AC111" s="39"/>
      <c r="AD111" s="39"/>
      <c r="AE111" s="39"/>
      <c r="AR111" s="232" t="s">
        <v>280</v>
      </c>
      <c r="AT111" s="232" t="s">
        <v>169</v>
      </c>
      <c r="AU111" s="232" t="s">
        <v>82</v>
      </c>
      <c r="AY111" s="18" t="s">
        <v>167</v>
      </c>
      <c r="BE111" s="233">
        <f>IF(O111="základní",K111,0)</f>
        <v>0</v>
      </c>
      <c r="BF111" s="233">
        <f>IF(O111="snížená",K111,0)</f>
        <v>0</v>
      </c>
      <c r="BG111" s="233">
        <f>IF(O111="zákl. přenesená",K111,0)</f>
        <v>0</v>
      </c>
      <c r="BH111" s="233">
        <f>IF(O111="sníž. přenesená",K111,0)</f>
        <v>0</v>
      </c>
      <c r="BI111" s="233">
        <f>IF(O111="nulová",K111,0)</f>
        <v>0</v>
      </c>
      <c r="BJ111" s="18" t="s">
        <v>82</v>
      </c>
      <c r="BK111" s="233">
        <f>ROUND(P111*H111,2)</f>
        <v>0</v>
      </c>
      <c r="BL111" s="18" t="s">
        <v>280</v>
      </c>
      <c r="BM111" s="232" t="s">
        <v>1437</v>
      </c>
    </row>
    <row r="112" s="2" customFormat="1" ht="16.5" customHeight="1">
      <c r="A112" s="39"/>
      <c r="B112" s="40"/>
      <c r="C112" s="272" t="s">
        <v>301</v>
      </c>
      <c r="D112" s="272" t="s">
        <v>269</v>
      </c>
      <c r="E112" s="273" t="s">
        <v>1438</v>
      </c>
      <c r="F112" s="274" t="s">
        <v>1439</v>
      </c>
      <c r="G112" s="275" t="s">
        <v>320</v>
      </c>
      <c r="H112" s="276">
        <v>18</v>
      </c>
      <c r="I112" s="277"/>
      <c r="J112" s="278"/>
      <c r="K112" s="279">
        <f>ROUND(P112*H112,2)</f>
        <v>0</v>
      </c>
      <c r="L112" s="274" t="s">
        <v>20</v>
      </c>
      <c r="M112" s="280"/>
      <c r="N112" s="281" t="s">
        <v>20</v>
      </c>
      <c r="O112" s="228" t="s">
        <v>44</v>
      </c>
      <c r="P112" s="229">
        <f>I112+J112</f>
        <v>0</v>
      </c>
      <c r="Q112" s="229">
        <f>ROUND(I112*H112,2)</f>
        <v>0</v>
      </c>
      <c r="R112" s="229">
        <f>ROUND(J112*H112,2)</f>
        <v>0</v>
      </c>
      <c r="S112" s="85"/>
      <c r="T112" s="230">
        <f>S112*H112</f>
        <v>0</v>
      </c>
      <c r="U112" s="230">
        <v>0</v>
      </c>
      <c r="V112" s="230">
        <f>U112*H112</f>
        <v>0</v>
      </c>
      <c r="W112" s="230">
        <v>0</v>
      </c>
      <c r="X112" s="231">
        <f>W112*H112</f>
        <v>0</v>
      </c>
      <c r="Y112" s="39"/>
      <c r="Z112" s="39"/>
      <c r="AA112" s="39"/>
      <c r="AB112" s="39"/>
      <c r="AC112" s="39"/>
      <c r="AD112" s="39"/>
      <c r="AE112" s="39"/>
      <c r="AR112" s="232" t="s">
        <v>392</v>
      </c>
      <c r="AT112" s="232" t="s">
        <v>269</v>
      </c>
      <c r="AU112" s="232" t="s">
        <v>82</v>
      </c>
      <c r="AY112" s="18" t="s">
        <v>167</v>
      </c>
      <c r="BE112" s="233">
        <f>IF(O112="základní",K112,0)</f>
        <v>0</v>
      </c>
      <c r="BF112" s="233">
        <f>IF(O112="snížená",K112,0)</f>
        <v>0</v>
      </c>
      <c r="BG112" s="233">
        <f>IF(O112="zákl. přenesená",K112,0)</f>
        <v>0</v>
      </c>
      <c r="BH112" s="233">
        <f>IF(O112="sníž. přenesená",K112,0)</f>
        <v>0</v>
      </c>
      <c r="BI112" s="233">
        <f>IF(O112="nulová",K112,0)</f>
        <v>0</v>
      </c>
      <c r="BJ112" s="18" t="s">
        <v>82</v>
      </c>
      <c r="BK112" s="233">
        <f>ROUND(P112*H112,2)</f>
        <v>0</v>
      </c>
      <c r="BL112" s="18" t="s">
        <v>280</v>
      </c>
      <c r="BM112" s="232" t="s">
        <v>1440</v>
      </c>
    </row>
    <row r="113" s="2" customFormat="1" ht="16.5" customHeight="1">
      <c r="A113" s="39"/>
      <c r="B113" s="40"/>
      <c r="C113" s="220" t="s">
        <v>307</v>
      </c>
      <c r="D113" s="220" t="s">
        <v>169</v>
      </c>
      <c r="E113" s="221" t="s">
        <v>1441</v>
      </c>
      <c r="F113" s="222" t="s">
        <v>1442</v>
      </c>
      <c r="G113" s="223" t="s">
        <v>365</v>
      </c>
      <c r="H113" s="224">
        <v>22</v>
      </c>
      <c r="I113" s="225"/>
      <c r="J113" s="225"/>
      <c r="K113" s="226">
        <f>ROUND(P113*H113,2)</f>
        <v>0</v>
      </c>
      <c r="L113" s="222" t="s">
        <v>20</v>
      </c>
      <c r="M113" s="45"/>
      <c r="N113" s="227" t="s">
        <v>20</v>
      </c>
      <c r="O113" s="228" t="s">
        <v>44</v>
      </c>
      <c r="P113" s="229">
        <f>I113+J113</f>
        <v>0</v>
      </c>
      <c r="Q113" s="229">
        <f>ROUND(I113*H113,2)</f>
        <v>0</v>
      </c>
      <c r="R113" s="229">
        <f>ROUND(J113*H113,2)</f>
        <v>0</v>
      </c>
      <c r="S113" s="85"/>
      <c r="T113" s="230">
        <f>S113*H113</f>
        <v>0</v>
      </c>
      <c r="U113" s="230">
        <v>0</v>
      </c>
      <c r="V113" s="230">
        <f>U113*H113</f>
        <v>0</v>
      </c>
      <c r="W113" s="230">
        <v>0</v>
      </c>
      <c r="X113" s="231">
        <f>W113*H113</f>
        <v>0</v>
      </c>
      <c r="Y113" s="39"/>
      <c r="Z113" s="39"/>
      <c r="AA113" s="39"/>
      <c r="AB113" s="39"/>
      <c r="AC113" s="39"/>
      <c r="AD113" s="39"/>
      <c r="AE113" s="39"/>
      <c r="AR113" s="232" t="s">
        <v>280</v>
      </c>
      <c r="AT113" s="232" t="s">
        <v>169</v>
      </c>
      <c r="AU113" s="232" t="s">
        <v>82</v>
      </c>
      <c r="AY113" s="18" t="s">
        <v>167</v>
      </c>
      <c r="BE113" s="233">
        <f>IF(O113="základní",K113,0)</f>
        <v>0</v>
      </c>
      <c r="BF113" s="233">
        <f>IF(O113="snížená",K113,0)</f>
        <v>0</v>
      </c>
      <c r="BG113" s="233">
        <f>IF(O113="zákl. přenesená",K113,0)</f>
        <v>0</v>
      </c>
      <c r="BH113" s="233">
        <f>IF(O113="sníž. přenesená",K113,0)</f>
        <v>0</v>
      </c>
      <c r="BI113" s="233">
        <f>IF(O113="nulová",K113,0)</f>
        <v>0</v>
      </c>
      <c r="BJ113" s="18" t="s">
        <v>82</v>
      </c>
      <c r="BK113" s="233">
        <f>ROUND(P113*H113,2)</f>
        <v>0</v>
      </c>
      <c r="BL113" s="18" t="s">
        <v>280</v>
      </c>
      <c r="BM113" s="232" t="s">
        <v>1443</v>
      </c>
    </row>
    <row r="114" s="2" customFormat="1" ht="16.5" customHeight="1">
      <c r="A114" s="39"/>
      <c r="B114" s="40"/>
      <c r="C114" s="272" t="s">
        <v>8</v>
      </c>
      <c r="D114" s="272" t="s">
        <v>269</v>
      </c>
      <c r="E114" s="273" t="s">
        <v>1444</v>
      </c>
      <c r="F114" s="274" t="s">
        <v>1445</v>
      </c>
      <c r="G114" s="275" t="s">
        <v>365</v>
      </c>
      <c r="H114" s="276">
        <v>10</v>
      </c>
      <c r="I114" s="277"/>
      <c r="J114" s="278"/>
      <c r="K114" s="279">
        <f>ROUND(P114*H114,2)</f>
        <v>0</v>
      </c>
      <c r="L114" s="274" t="s">
        <v>20</v>
      </c>
      <c r="M114" s="280"/>
      <c r="N114" s="281" t="s">
        <v>20</v>
      </c>
      <c r="O114" s="228" t="s">
        <v>44</v>
      </c>
      <c r="P114" s="229">
        <f>I114+J114</f>
        <v>0</v>
      </c>
      <c r="Q114" s="229">
        <f>ROUND(I114*H114,2)</f>
        <v>0</v>
      </c>
      <c r="R114" s="229">
        <f>ROUND(J114*H114,2)</f>
        <v>0</v>
      </c>
      <c r="S114" s="85"/>
      <c r="T114" s="230">
        <f>S114*H114</f>
        <v>0</v>
      </c>
      <c r="U114" s="230">
        <v>0</v>
      </c>
      <c r="V114" s="230">
        <f>U114*H114</f>
        <v>0</v>
      </c>
      <c r="W114" s="230">
        <v>0</v>
      </c>
      <c r="X114" s="231">
        <f>W114*H114</f>
        <v>0</v>
      </c>
      <c r="Y114" s="39"/>
      <c r="Z114" s="39"/>
      <c r="AA114" s="39"/>
      <c r="AB114" s="39"/>
      <c r="AC114" s="39"/>
      <c r="AD114" s="39"/>
      <c r="AE114" s="39"/>
      <c r="AR114" s="232" t="s">
        <v>392</v>
      </c>
      <c r="AT114" s="232" t="s">
        <v>269</v>
      </c>
      <c r="AU114" s="232" t="s">
        <v>82</v>
      </c>
      <c r="AY114" s="18" t="s">
        <v>167</v>
      </c>
      <c r="BE114" s="233">
        <f>IF(O114="základní",K114,0)</f>
        <v>0</v>
      </c>
      <c r="BF114" s="233">
        <f>IF(O114="snížená",K114,0)</f>
        <v>0</v>
      </c>
      <c r="BG114" s="233">
        <f>IF(O114="zákl. přenesená",K114,0)</f>
        <v>0</v>
      </c>
      <c r="BH114" s="233">
        <f>IF(O114="sníž. přenesená",K114,0)</f>
        <v>0</v>
      </c>
      <c r="BI114" s="233">
        <f>IF(O114="nulová",K114,0)</f>
        <v>0</v>
      </c>
      <c r="BJ114" s="18" t="s">
        <v>82</v>
      </c>
      <c r="BK114" s="233">
        <f>ROUND(P114*H114,2)</f>
        <v>0</v>
      </c>
      <c r="BL114" s="18" t="s">
        <v>280</v>
      </c>
      <c r="BM114" s="232" t="s">
        <v>1446</v>
      </c>
    </row>
    <row r="115" s="2" customFormat="1" ht="16.5" customHeight="1">
      <c r="A115" s="39"/>
      <c r="B115" s="40"/>
      <c r="C115" s="272" t="s">
        <v>317</v>
      </c>
      <c r="D115" s="272" t="s">
        <v>269</v>
      </c>
      <c r="E115" s="273" t="s">
        <v>1447</v>
      </c>
      <c r="F115" s="274" t="s">
        <v>1448</v>
      </c>
      <c r="G115" s="275" t="s">
        <v>365</v>
      </c>
      <c r="H115" s="276">
        <v>6</v>
      </c>
      <c r="I115" s="277"/>
      <c r="J115" s="278"/>
      <c r="K115" s="279">
        <f>ROUND(P115*H115,2)</f>
        <v>0</v>
      </c>
      <c r="L115" s="274" t="s">
        <v>20</v>
      </c>
      <c r="M115" s="280"/>
      <c r="N115" s="281" t="s">
        <v>20</v>
      </c>
      <c r="O115" s="228" t="s">
        <v>44</v>
      </c>
      <c r="P115" s="229">
        <f>I115+J115</f>
        <v>0</v>
      </c>
      <c r="Q115" s="229">
        <f>ROUND(I115*H115,2)</f>
        <v>0</v>
      </c>
      <c r="R115" s="229">
        <f>ROUND(J115*H115,2)</f>
        <v>0</v>
      </c>
      <c r="S115" s="85"/>
      <c r="T115" s="230">
        <f>S115*H115</f>
        <v>0</v>
      </c>
      <c r="U115" s="230">
        <v>0</v>
      </c>
      <c r="V115" s="230">
        <f>U115*H115</f>
        <v>0</v>
      </c>
      <c r="W115" s="230">
        <v>0</v>
      </c>
      <c r="X115" s="231">
        <f>W115*H115</f>
        <v>0</v>
      </c>
      <c r="Y115" s="39"/>
      <c r="Z115" s="39"/>
      <c r="AA115" s="39"/>
      <c r="AB115" s="39"/>
      <c r="AC115" s="39"/>
      <c r="AD115" s="39"/>
      <c r="AE115" s="39"/>
      <c r="AR115" s="232" t="s">
        <v>392</v>
      </c>
      <c r="AT115" s="232" t="s">
        <v>269</v>
      </c>
      <c r="AU115" s="232" t="s">
        <v>82</v>
      </c>
      <c r="AY115" s="18" t="s">
        <v>167</v>
      </c>
      <c r="BE115" s="233">
        <f>IF(O115="základní",K115,0)</f>
        <v>0</v>
      </c>
      <c r="BF115" s="233">
        <f>IF(O115="snížená",K115,0)</f>
        <v>0</v>
      </c>
      <c r="BG115" s="233">
        <f>IF(O115="zákl. přenesená",K115,0)</f>
        <v>0</v>
      </c>
      <c r="BH115" s="233">
        <f>IF(O115="sníž. přenesená",K115,0)</f>
        <v>0</v>
      </c>
      <c r="BI115" s="233">
        <f>IF(O115="nulová",K115,0)</f>
        <v>0</v>
      </c>
      <c r="BJ115" s="18" t="s">
        <v>82</v>
      </c>
      <c r="BK115" s="233">
        <f>ROUND(P115*H115,2)</f>
        <v>0</v>
      </c>
      <c r="BL115" s="18" t="s">
        <v>280</v>
      </c>
      <c r="BM115" s="232" t="s">
        <v>1449</v>
      </c>
    </row>
    <row r="116" s="2" customFormat="1" ht="16.5" customHeight="1">
      <c r="A116" s="39"/>
      <c r="B116" s="40"/>
      <c r="C116" s="272" t="s">
        <v>324</v>
      </c>
      <c r="D116" s="272" t="s">
        <v>269</v>
      </c>
      <c r="E116" s="273" t="s">
        <v>1450</v>
      </c>
      <c r="F116" s="274" t="s">
        <v>1451</v>
      </c>
      <c r="G116" s="275" t="s">
        <v>365</v>
      </c>
      <c r="H116" s="276">
        <v>6</v>
      </c>
      <c r="I116" s="277"/>
      <c r="J116" s="278"/>
      <c r="K116" s="279">
        <f>ROUND(P116*H116,2)</f>
        <v>0</v>
      </c>
      <c r="L116" s="274" t="s">
        <v>20</v>
      </c>
      <c r="M116" s="280"/>
      <c r="N116" s="281" t="s">
        <v>20</v>
      </c>
      <c r="O116" s="228" t="s">
        <v>44</v>
      </c>
      <c r="P116" s="229">
        <f>I116+J116</f>
        <v>0</v>
      </c>
      <c r="Q116" s="229">
        <f>ROUND(I116*H116,2)</f>
        <v>0</v>
      </c>
      <c r="R116" s="229">
        <f>ROUND(J116*H116,2)</f>
        <v>0</v>
      </c>
      <c r="S116" s="85"/>
      <c r="T116" s="230">
        <f>S116*H116</f>
        <v>0</v>
      </c>
      <c r="U116" s="230">
        <v>0</v>
      </c>
      <c r="V116" s="230">
        <f>U116*H116</f>
        <v>0</v>
      </c>
      <c r="W116" s="230">
        <v>0</v>
      </c>
      <c r="X116" s="231">
        <f>W116*H116</f>
        <v>0</v>
      </c>
      <c r="Y116" s="39"/>
      <c r="Z116" s="39"/>
      <c r="AA116" s="39"/>
      <c r="AB116" s="39"/>
      <c r="AC116" s="39"/>
      <c r="AD116" s="39"/>
      <c r="AE116" s="39"/>
      <c r="AR116" s="232" t="s">
        <v>392</v>
      </c>
      <c r="AT116" s="232" t="s">
        <v>269</v>
      </c>
      <c r="AU116" s="232" t="s">
        <v>82</v>
      </c>
      <c r="AY116" s="18" t="s">
        <v>167</v>
      </c>
      <c r="BE116" s="233">
        <f>IF(O116="základní",K116,0)</f>
        <v>0</v>
      </c>
      <c r="BF116" s="233">
        <f>IF(O116="snížená",K116,0)</f>
        <v>0</v>
      </c>
      <c r="BG116" s="233">
        <f>IF(O116="zákl. přenesená",K116,0)</f>
        <v>0</v>
      </c>
      <c r="BH116" s="233">
        <f>IF(O116="sníž. přenesená",K116,0)</f>
        <v>0</v>
      </c>
      <c r="BI116" s="233">
        <f>IF(O116="nulová",K116,0)</f>
        <v>0</v>
      </c>
      <c r="BJ116" s="18" t="s">
        <v>82</v>
      </c>
      <c r="BK116" s="233">
        <f>ROUND(P116*H116,2)</f>
        <v>0</v>
      </c>
      <c r="BL116" s="18" t="s">
        <v>280</v>
      </c>
      <c r="BM116" s="232" t="s">
        <v>1452</v>
      </c>
    </row>
    <row r="117" s="12" customFormat="1" ht="25.92" customHeight="1">
      <c r="A117" s="12"/>
      <c r="B117" s="203"/>
      <c r="C117" s="204"/>
      <c r="D117" s="205" t="s">
        <v>74</v>
      </c>
      <c r="E117" s="206" t="s">
        <v>1453</v>
      </c>
      <c r="F117" s="206" t="s">
        <v>1454</v>
      </c>
      <c r="G117" s="204"/>
      <c r="H117" s="204"/>
      <c r="I117" s="207"/>
      <c r="J117" s="207"/>
      <c r="K117" s="208">
        <f>BK117</f>
        <v>0</v>
      </c>
      <c r="L117" s="204"/>
      <c r="M117" s="209"/>
      <c r="N117" s="210"/>
      <c r="O117" s="211"/>
      <c r="P117" s="211"/>
      <c r="Q117" s="212">
        <f>SUM(Q118:Q121)</f>
        <v>0</v>
      </c>
      <c r="R117" s="212">
        <f>SUM(R118:R121)</f>
        <v>0</v>
      </c>
      <c r="S117" s="211"/>
      <c r="T117" s="213">
        <f>SUM(T118:T121)</f>
        <v>0</v>
      </c>
      <c r="U117" s="211"/>
      <c r="V117" s="213">
        <f>SUM(V118:V121)</f>
        <v>0.010500000000000001</v>
      </c>
      <c r="W117" s="211"/>
      <c r="X117" s="214">
        <f>SUM(X118:X121)</f>
        <v>0</v>
      </c>
      <c r="Y117" s="12"/>
      <c r="Z117" s="12"/>
      <c r="AA117" s="12"/>
      <c r="AB117" s="12"/>
      <c r="AC117" s="12"/>
      <c r="AD117" s="12"/>
      <c r="AE117" s="12"/>
      <c r="AR117" s="215" t="s">
        <v>88</v>
      </c>
      <c r="AT117" s="216" t="s">
        <v>74</v>
      </c>
      <c r="AU117" s="216" t="s">
        <v>75</v>
      </c>
      <c r="AY117" s="215" t="s">
        <v>167</v>
      </c>
      <c r="BK117" s="217">
        <f>SUM(BK118:BK121)</f>
        <v>0</v>
      </c>
    </row>
    <row r="118" s="2" customFormat="1" ht="16.5" customHeight="1">
      <c r="A118" s="39"/>
      <c r="B118" s="40"/>
      <c r="C118" s="272" t="s">
        <v>331</v>
      </c>
      <c r="D118" s="272" t="s">
        <v>269</v>
      </c>
      <c r="E118" s="273" t="s">
        <v>1455</v>
      </c>
      <c r="F118" s="274" t="s">
        <v>1456</v>
      </c>
      <c r="G118" s="275" t="s">
        <v>172</v>
      </c>
      <c r="H118" s="276">
        <v>42</v>
      </c>
      <c r="I118" s="277"/>
      <c r="J118" s="278"/>
      <c r="K118" s="279">
        <f>ROUND(P118*H118,2)</f>
        <v>0</v>
      </c>
      <c r="L118" s="274" t="s">
        <v>20</v>
      </c>
      <c r="M118" s="280"/>
      <c r="N118" s="281" t="s">
        <v>20</v>
      </c>
      <c r="O118" s="228" t="s">
        <v>44</v>
      </c>
      <c r="P118" s="229">
        <f>I118+J118</f>
        <v>0</v>
      </c>
      <c r="Q118" s="229">
        <f>ROUND(I118*H118,2)</f>
        <v>0</v>
      </c>
      <c r="R118" s="229">
        <f>ROUND(J118*H118,2)</f>
        <v>0</v>
      </c>
      <c r="S118" s="85"/>
      <c r="T118" s="230">
        <f>S118*H118</f>
        <v>0</v>
      </c>
      <c r="U118" s="230">
        <v>0.00025000000000000001</v>
      </c>
      <c r="V118" s="230">
        <f>U118*H118</f>
        <v>0.010500000000000001</v>
      </c>
      <c r="W118" s="230">
        <v>0</v>
      </c>
      <c r="X118" s="231">
        <f>W118*H118</f>
        <v>0</v>
      </c>
      <c r="Y118" s="39"/>
      <c r="Z118" s="39"/>
      <c r="AA118" s="39"/>
      <c r="AB118" s="39"/>
      <c r="AC118" s="39"/>
      <c r="AD118" s="39"/>
      <c r="AE118" s="39"/>
      <c r="AR118" s="232" t="s">
        <v>392</v>
      </c>
      <c r="AT118" s="232" t="s">
        <v>269</v>
      </c>
      <c r="AU118" s="232" t="s">
        <v>82</v>
      </c>
      <c r="AY118" s="18" t="s">
        <v>167</v>
      </c>
      <c r="BE118" s="233">
        <f>IF(O118="základní",K118,0)</f>
        <v>0</v>
      </c>
      <c r="BF118" s="233">
        <f>IF(O118="snížená",K118,0)</f>
        <v>0</v>
      </c>
      <c r="BG118" s="233">
        <f>IF(O118="zákl. přenesená",K118,0)</f>
        <v>0</v>
      </c>
      <c r="BH118" s="233">
        <f>IF(O118="sníž. přenesená",K118,0)</f>
        <v>0</v>
      </c>
      <c r="BI118" s="233">
        <f>IF(O118="nulová",K118,0)</f>
        <v>0</v>
      </c>
      <c r="BJ118" s="18" t="s">
        <v>82</v>
      </c>
      <c r="BK118" s="233">
        <f>ROUND(P118*H118,2)</f>
        <v>0</v>
      </c>
      <c r="BL118" s="18" t="s">
        <v>280</v>
      </c>
      <c r="BM118" s="232" t="s">
        <v>1457</v>
      </c>
    </row>
    <row r="119" s="2" customFormat="1" ht="16.5" customHeight="1">
      <c r="A119" s="39"/>
      <c r="B119" s="40"/>
      <c r="C119" s="220" t="s">
        <v>337</v>
      </c>
      <c r="D119" s="220" t="s">
        <v>169</v>
      </c>
      <c r="E119" s="221" t="s">
        <v>1458</v>
      </c>
      <c r="F119" s="222" t="s">
        <v>1459</v>
      </c>
      <c r="G119" s="223" t="s">
        <v>172</v>
      </c>
      <c r="H119" s="224">
        <v>42</v>
      </c>
      <c r="I119" s="225"/>
      <c r="J119" s="225"/>
      <c r="K119" s="226">
        <f>ROUND(P119*H119,2)</f>
        <v>0</v>
      </c>
      <c r="L119" s="222" t="s">
        <v>20</v>
      </c>
      <c r="M119" s="45"/>
      <c r="N119" s="227" t="s">
        <v>20</v>
      </c>
      <c r="O119" s="228" t="s">
        <v>44</v>
      </c>
      <c r="P119" s="229">
        <f>I119+J119</f>
        <v>0</v>
      </c>
      <c r="Q119" s="229">
        <f>ROUND(I119*H119,2)</f>
        <v>0</v>
      </c>
      <c r="R119" s="229">
        <f>ROUND(J119*H119,2)</f>
        <v>0</v>
      </c>
      <c r="S119" s="85"/>
      <c r="T119" s="230">
        <f>S119*H119</f>
        <v>0</v>
      </c>
      <c r="U119" s="230">
        <v>0</v>
      </c>
      <c r="V119" s="230">
        <f>U119*H119</f>
        <v>0</v>
      </c>
      <c r="W119" s="230">
        <v>0</v>
      </c>
      <c r="X119" s="231">
        <f>W119*H119</f>
        <v>0</v>
      </c>
      <c r="Y119" s="39"/>
      <c r="Z119" s="39"/>
      <c r="AA119" s="39"/>
      <c r="AB119" s="39"/>
      <c r="AC119" s="39"/>
      <c r="AD119" s="39"/>
      <c r="AE119" s="39"/>
      <c r="AR119" s="232" t="s">
        <v>280</v>
      </c>
      <c r="AT119" s="232" t="s">
        <v>169</v>
      </c>
      <c r="AU119" s="232" t="s">
        <v>82</v>
      </c>
      <c r="AY119" s="18" t="s">
        <v>167</v>
      </c>
      <c r="BE119" s="233">
        <f>IF(O119="základní",K119,0)</f>
        <v>0</v>
      </c>
      <c r="BF119" s="233">
        <f>IF(O119="snížená",K119,0)</f>
        <v>0</v>
      </c>
      <c r="BG119" s="233">
        <f>IF(O119="zákl. přenesená",K119,0)</f>
        <v>0</v>
      </c>
      <c r="BH119" s="233">
        <f>IF(O119="sníž. přenesená",K119,0)</f>
        <v>0</v>
      </c>
      <c r="BI119" s="233">
        <f>IF(O119="nulová",K119,0)</f>
        <v>0</v>
      </c>
      <c r="BJ119" s="18" t="s">
        <v>82</v>
      </c>
      <c r="BK119" s="233">
        <f>ROUND(P119*H119,2)</f>
        <v>0</v>
      </c>
      <c r="BL119" s="18" t="s">
        <v>280</v>
      </c>
      <c r="BM119" s="232" t="s">
        <v>1460</v>
      </c>
    </row>
    <row r="120" s="2" customFormat="1" ht="16.5" customHeight="1">
      <c r="A120" s="39"/>
      <c r="B120" s="40"/>
      <c r="C120" s="220" t="s">
        <v>345</v>
      </c>
      <c r="D120" s="220" t="s">
        <v>169</v>
      </c>
      <c r="E120" s="221" t="s">
        <v>1461</v>
      </c>
      <c r="F120" s="222" t="s">
        <v>1462</v>
      </c>
      <c r="G120" s="223" t="s">
        <v>172</v>
      </c>
      <c r="H120" s="224">
        <v>184</v>
      </c>
      <c r="I120" s="225"/>
      <c r="J120" s="225"/>
      <c r="K120" s="226">
        <f>ROUND(P120*H120,2)</f>
        <v>0</v>
      </c>
      <c r="L120" s="222" t="s">
        <v>20</v>
      </c>
      <c r="M120" s="45"/>
      <c r="N120" s="227" t="s">
        <v>20</v>
      </c>
      <c r="O120" s="228" t="s">
        <v>44</v>
      </c>
      <c r="P120" s="229">
        <f>I120+J120</f>
        <v>0</v>
      </c>
      <c r="Q120" s="229">
        <f>ROUND(I120*H120,2)</f>
        <v>0</v>
      </c>
      <c r="R120" s="229">
        <f>ROUND(J120*H120,2)</f>
        <v>0</v>
      </c>
      <c r="S120" s="85"/>
      <c r="T120" s="230">
        <f>S120*H120</f>
        <v>0</v>
      </c>
      <c r="U120" s="230">
        <v>0</v>
      </c>
      <c r="V120" s="230">
        <f>U120*H120</f>
        <v>0</v>
      </c>
      <c r="W120" s="230">
        <v>0</v>
      </c>
      <c r="X120" s="231">
        <f>W120*H120</f>
        <v>0</v>
      </c>
      <c r="Y120" s="39"/>
      <c r="Z120" s="39"/>
      <c r="AA120" s="39"/>
      <c r="AB120" s="39"/>
      <c r="AC120" s="39"/>
      <c r="AD120" s="39"/>
      <c r="AE120" s="39"/>
      <c r="AR120" s="232" t="s">
        <v>280</v>
      </c>
      <c r="AT120" s="232" t="s">
        <v>169</v>
      </c>
      <c r="AU120" s="232" t="s">
        <v>82</v>
      </c>
      <c r="AY120" s="18" t="s">
        <v>167</v>
      </c>
      <c r="BE120" s="233">
        <f>IF(O120="základní",K120,0)</f>
        <v>0</v>
      </c>
      <c r="BF120" s="233">
        <f>IF(O120="snížená",K120,0)</f>
        <v>0</v>
      </c>
      <c r="BG120" s="233">
        <f>IF(O120="zákl. přenesená",K120,0)</f>
        <v>0</v>
      </c>
      <c r="BH120" s="233">
        <f>IF(O120="sníž. přenesená",K120,0)</f>
        <v>0</v>
      </c>
      <c r="BI120" s="233">
        <f>IF(O120="nulová",K120,0)</f>
        <v>0</v>
      </c>
      <c r="BJ120" s="18" t="s">
        <v>82</v>
      </c>
      <c r="BK120" s="233">
        <f>ROUND(P120*H120,2)</f>
        <v>0</v>
      </c>
      <c r="BL120" s="18" t="s">
        <v>280</v>
      </c>
      <c r="BM120" s="232" t="s">
        <v>1463</v>
      </c>
    </row>
    <row r="121" s="2" customFormat="1" ht="16.5" customHeight="1">
      <c r="A121" s="39"/>
      <c r="B121" s="40"/>
      <c r="C121" s="272" t="s">
        <v>354</v>
      </c>
      <c r="D121" s="272" t="s">
        <v>269</v>
      </c>
      <c r="E121" s="273" t="s">
        <v>1464</v>
      </c>
      <c r="F121" s="274" t="s">
        <v>1465</v>
      </c>
      <c r="G121" s="275" t="s">
        <v>172</v>
      </c>
      <c r="H121" s="276">
        <v>184</v>
      </c>
      <c r="I121" s="277"/>
      <c r="J121" s="278"/>
      <c r="K121" s="279">
        <f>ROUND(P121*H121,2)</f>
        <v>0</v>
      </c>
      <c r="L121" s="274" t="s">
        <v>20</v>
      </c>
      <c r="M121" s="280"/>
      <c r="N121" s="281" t="s">
        <v>20</v>
      </c>
      <c r="O121" s="228" t="s">
        <v>44</v>
      </c>
      <c r="P121" s="229">
        <f>I121+J121</f>
        <v>0</v>
      </c>
      <c r="Q121" s="229">
        <f>ROUND(I121*H121,2)</f>
        <v>0</v>
      </c>
      <c r="R121" s="229">
        <f>ROUND(J121*H121,2)</f>
        <v>0</v>
      </c>
      <c r="S121" s="85"/>
      <c r="T121" s="230">
        <f>S121*H121</f>
        <v>0</v>
      </c>
      <c r="U121" s="230">
        <v>0</v>
      </c>
      <c r="V121" s="230">
        <f>U121*H121</f>
        <v>0</v>
      </c>
      <c r="W121" s="230">
        <v>0</v>
      </c>
      <c r="X121" s="231">
        <f>W121*H121</f>
        <v>0</v>
      </c>
      <c r="Y121" s="39"/>
      <c r="Z121" s="39"/>
      <c r="AA121" s="39"/>
      <c r="AB121" s="39"/>
      <c r="AC121" s="39"/>
      <c r="AD121" s="39"/>
      <c r="AE121" s="39"/>
      <c r="AR121" s="232" t="s">
        <v>392</v>
      </c>
      <c r="AT121" s="232" t="s">
        <v>269</v>
      </c>
      <c r="AU121" s="232" t="s">
        <v>82</v>
      </c>
      <c r="AY121" s="18" t="s">
        <v>167</v>
      </c>
      <c r="BE121" s="233">
        <f>IF(O121="základní",K121,0)</f>
        <v>0</v>
      </c>
      <c r="BF121" s="233">
        <f>IF(O121="snížená",K121,0)</f>
        <v>0</v>
      </c>
      <c r="BG121" s="233">
        <f>IF(O121="zákl. přenesená",K121,0)</f>
        <v>0</v>
      </c>
      <c r="BH121" s="233">
        <f>IF(O121="sníž. přenesená",K121,0)</f>
        <v>0</v>
      </c>
      <c r="BI121" s="233">
        <f>IF(O121="nulová",K121,0)</f>
        <v>0</v>
      </c>
      <c r="BJ121" s="18" t="s">
        <v>82</v>
      </c>
      <c r="BK121" s="233">
        <f>ROUND(P121*H121,2)</f>
        <v>0</v>
      </c>
      <c r="BL121" s="18" t="s">
        <v>280</v>
      </c>
      <c r="BM121" s="232" t="s">
        <v>1466</v>
      </c>
    </row>
    <row r="122" s="12" customFormat="1" ht="25.92" customHeight="1">
      <c r="A122" s="12"/>
      <c r="B122" s="203"/>
      <c r="C122" s="204"/>
      <c r="D122" s="205" t="s">
        <v>74</v>
      </c>
      <c r="E122" s="206" t="s">
        <v>1467</v>
      </c>
      <c r="F122" s="206" t="s">
        <v>1468</v>
      </c>
      <c r="G122" s="204"/>
      <c r="H122" s="204"/>
      <c r="I122" s="207"/>
      <c r="J122" s="207"/>
      <c r="K122" s="208">
        <f>BK122</f>
        <v>0</v>
      </c>
      <c r="L122" s="204"/>
      <c r="M122" s="209"/>
      <c r="N122" s="210"/>
      <c r="O122" s="211"/>
      <c r="P122" s="211"/>
      <c r="Q122" s="212">
        <f>SUM(Q123:Q125)</f>
        <v>0</v>
      </c>
      <c r="R122" s="212">
        <f>SUM(R123:R125)</f>
        <v>0</v>
      </c>
      <c r="S122" s="211"/>
      <c r="T122" s="213">
        <f>SUM(T123:T125)</f>
        <v>0</v>
      </c>
      <c r="U122" s="211"/>
      <c r="V122" s="213">
        <f>SUM(V123:V125)</f>
        <v>0</v>
      </c>
      <c r="W122" s="211"/>
      <c r="X122" s="214">
        <f>SUM(X123:X125)</f>
        <v>0</v>
      </c>
      <c r="Y122" s="12"/>
      <c r="Z122" s="12"/>
      <c r="AA122" s="12"/>
      <c r="AB122" s="12"/>
      <c r="AC122" s="12"/>
      <c r="AD122" s="12"/>
      <c r="AE122" s="12"/>
      <c r="AR122" s="215" t="s">
        <v>88</v>
      </c>
      <c r="AT122" s="216" t="s">
        <v>74</v>
      </c>
      <c r="AU122" s="216" t="s">
        <v>75</v>
      </c>
      <c r="AY122" s="215" t="s">
        <v>167</v>
      </c>
      <c r="BK122" s="217">
        <f>SUM(BK123:BK125)</f>
        <v>0</v>
      </c>
    </row>
    <row r="123" s="2" customFormat="1" ht="16.5" customHeight="1">
      <c r="A123" s="39"/>
      <c r="B123" s="40"/>
      <c r="C123" s="220" t="s">
        <v>362</v>
      </c>
      <c r="D123" s="220" t="s">
        <v>169</v>
      </c>
      <c r="E123" s="221" t="s">
        <v>1469</v>
      </c>
      <c r="F123" s="222" t="s">
        <v>1470</v>
      </c>
      <c r="G123" s="223" t="s">
        <v>365</v>
      </c>
      <c r="H123" s="224">
        <v>12</v>
      </c>
      <c r="I123" s="225"/>
      <c r="J123" s="225"/>
      <c r="K123" s="226">
        <f>ROUND(P123*H123,2)</f>
        <v>0</v>
      </c>
      <c r="L123" s="222" t="s">
        <v>20</v>
      </c>
      <c r="M123" s="45"/>
      <c r="N123" s="227" t="s">
        <v>20</v>
      </c>
      <c r="O123" s="228" t="s">
        <v>44</v>
      </c>
      <c r="P123" s="229">
        <f>I123+J123</f>
        <v>0</v>
      </c>
      <c r="Q123" s="229">
        <f>ROUND(I123*H123,2)</f>
        <v>0</v>
      </c>
      <c r="R123" s="229">
        <f>ROUND(J123*H123,2)</f>
        <v>0</v>
      </c>
      <c r="S123" s="85"/>
      <c r="T123" s="230">
        <f>S123*H123</f>
        <v>0</v>
      </c>
      <c r="U123" s="230">
        <v>0</v>
      </c>
      <c r="V123" s="230">
        <f>U123*H123</f>
        <v>0</v>
      </c>
      <c r="W123" s="230">
        <v>0</v>
      </c>
      <c r="X123" s="231">
        <f>W123*H123</f>
        <v>0</v>
      </c>
      <c r="Y123" s="39"/>
      <c r="Z123" s="39"/>
      <c r="AA123" s="39"/>
      <c r="AB123" s="39"/>
      <c r="AC123" s="39"/>
      <c r="AD123" s="39"/>
      <c r="AE123" s="39"/>
      <c r="AR123" s="232" t="s">
        <v>280</v>
      </c>
      <c r="AT123" s="232" t="s">
        <v>169</v>
      </c>
      <c r="AU123" s="232" t="s">
        <v>82</v>
      </c>
      <c r="AY123" s="18" t="s">
        <v>167</v>
      </c>
      <c r="BE123" s="233">
        <f>IF(O123="základní",K123,0)</f>
        <v>0</v>
      </c>
      <c r="BF123" s="233">
        <f>IF(O123="snížená",K123,0)</f>
        <v>0</v>
      </c>
      <c r="BG123" s="233">
        <f>IF(O123="zákl. přenesená",K123,0)</f>
        <v>0</v>
      </c>
      <c r="BH123" s="233">
        <f>IF(O123="sníž. přenesená",K123,0)</f>
        <v>0</v>
      </c>
      <c r="BI123" s="233">
        <f>IF(O123="nulová",K123,0)</f>
        <v>0</v>
      </c>
      <c r="BJ123" s="18" t="s">
        <v>82</v>
      </c>
      <c r="BK123" s="233">
        <f>ROUND(P123*H123,2)</f>
        <v>0</v>
      </c>
      <c r="BL123" s="18" t="s">
        <v>280</v>
      </c>
      <c r="BM123" s="232" t="s">
        <v>1471</v>
      </c>
    </row>
    <row r="124" s="2" customFormat="1" ht="16.5" customHeight="1">
      <c r="A124" s="39"/>
      <c r="B124" s="40"/>
      <c r="C124" s="220" t="s">
        <v>370</v>
      </c>
      <c r="D124" s="220" t="s">
        <v>169</v>
      </c>
      <c r="E124" s="221" t="s">
        <v>1472</v>
      </c>
      <c r="F124" s="222" t="s">
        <v>1473</v>
      </c>
      <c r="G124" s="223" t="s">
        <v>365</v>
      </c>
      <c r="H124" s="224">
        <v>1</v>
      </c>
      <c r="I124" s="225"/>
      <c r="J124" s="225"/>
      <c r="K124" s="226">
        <f>ROUND(P124*H124,2)</f>
        <v>0</v>
      </c>
      <c r="L124" s="222" t="s">
        <v>20</v>
      </c>
      <c r="M124" s="45"/>
      <c r="N124" s="227" t="s">
        <v>20</v>
      </c>
      <c r="O124" s="228" t="s">
        <v>44</v>
      </c>
      <c r="P124" s="229">
        <f>I124+J124</f>
        <v>0</v>
      </c>
      <c r="Q124" s="229">
        <f>ROUND(I124*H124,2)</f>
        <v>0</v>
      </c>
      <c r="R124" s="229">
        <f>ROUND(J124*H124,2)</f>
        <v>0</v>
      </c>
      <c r="S124" s="85"/>
      <c r="T124" s="230">
        <f>S124*H124</f>
        <v>0</v>
      </c>
      <c r="U124" s="230">
        <v>0</v>
      </c>
      <c r="V124" s="230">
        <f>U124*H124</f>
        <v>0</v>
      </c>
      <c r="W124" s="230">
        <v>0</v>
      </c>
      <c r="X124" s="231">
        <f>W124*H124</f>
        <v>0</v>
      </c>
      <c r="Y124" s="39"/>
      <c r="Z124" s="39"/>
      <c r="AA124" s="39"/>
      <c r="AB124" s="39"/>
      <c r="AC124" s="39"/>
      <c r="AD124" s="39"/>
      <c r="AE124" s="39"/>
      <c r="AR124" s="232" t="s">
        <v>280</v>
      </c>
      <c r="AT124" s="232" t="s">
        <v>169</v>
      </c>
      <c r="AU124" s="232" t="s">
        <v>82</v>
      </c>
      <c r="AY124" s="18" t="s">
        <v>167</v>
      </c>
      <c r="BE124" s="233">
        <f>IF(O124="základní",K124,0)</f>
        <v>0</v>
      </c>
      <c r="BF124" s="233">
        <f>IF(O124="snížená",K124,0)</f>
        <v>0</v>
      </c>
      <c r="BG124" s="233">
        <f>IF(O124="zákl. přenesená",K124,0)</f>
        <v>0</v>
      </c>
      <c r="BH124" s="233">
        <f>IF(O124="sníž. přenesená",K124,0)</f>
        <v>0</v>
      </c>
      <c r="BI124" s="233">
        <f>IF(O124="nulová",K124,0)</f>
        <v>0</v>
      </c>
      <c r="BJ124" s="18" t="s">
        <v>82</v>
      </c>
      <c r="BK124" s="233">
        <f>ROUND(P124*H124,2)</f>
        <v>0</v>
      </c>
      <c r="BL124" s="18" t="s">
        <v>280</v>
      </c>
      <c r="BM124" s="232" t="s">
        <v>1474</v>
      </c>
    </row>
    <row r="125" s="2" customFormat="1" ht="16.5" customHeight="1">
      <c r="A125" s="39"/>
      <c r="B125" s="40"/>
      <c r="C125" s="272" t="s">
        <v>375</v>
      </c>
      <c r="D125" s="272" t="s">
        <v>269</v>
      </c>
      <c r="E125" s="273" t="s">
        <v>1475</v>
      </c>
      <c r="F125" s="274" t="s">
        <v>1476</v>
      </c>
      <c r="G125" s="275" t="s">
        <v>365</v>
      </c>
      <c r="H125" s="276">
        <v>1</v>
      </c>
      <c r="I125" s="277"/>
      <c r="J125" s="278"/>
      <c r="K125" s="279">
        <f>ROUND(P125*H125,2)</f>
        <v>0</v>
      </c>
      <c r="L125" s="274" t="s">
        <v>20</v>
      </c>
      <c r="M125" s="280"/>
      <c r="N125" s="281" t="s">
        <v>20</v>
      </c>
      <c r="O125" s="228" t="s">
        <v>44</v>
      </c>
      <c r="P125" s="229">
        <f>I125+J125</f>
        <v>0</v>
      </c>
      <c r="Q125" s="229">
        <f>ROUND(I125*H125,2)</f>
        <v>0</v>
      </c>
      <c r="R125" s="229">
        <f>ROUND(J125*H125,2)</f>
        <v>0</v>
      </c>
      <c r="S125" s="85"/>
      <c r="T125" s="230">
        <f>S125*H125</f>
        <v>0</v>
      </c>
      <c r="U125" s="230">
        <v>0</v>
      </c>
      <c r="V125" s="230">
        <f>U125*H125</f>
        <v>0</v>
      </c>
      <c r="W125" s="230">
        <v>0</v>
      </c>
      <c r="X125" s="231">
        <f>W125*H125</f>
        <v>0</v>
      </c>
      <c r="Y125" s="39"/>
      <c r="Z125" s="39"/>
      <c r="AA125" s="39"/>
      <c r="AB125" s="39"/>
      <c r="AC125" s="39"/>
      <c r="AD125" s="39"/>
      <c r="AE125" s="39"/>
      <c r="AR125" s="232" t="s">
        <v>392</v>
      </c>
      <c r="AT125" s="232" t="s">
        <v>269</v>
      </c>
      <c r="AU125" s="232" t="s">
        <v>82</v>
      </c>
      <c r="AY125" s="18" t="s">
        <v>167</v>
      </c>
      <c r="BE125" s="233">
        <f>IF(O125="základní",K125,0)</f>
        <v>0</v>
      </c>
      <c r="BF125" s="233">
        <f>IF(O125="snížená",K125,0)</f>
        <v>0</v>
      </c>
      <c r="BG125" s="233">
        <f>IF(O125="zákl. přenesená",K125,0)</f>
        <v>0</v>
      </c>
      <c r="BH125" s="233">
        <f>IF(O125="sníž. přenesená",K125,0)</f>
        <v>0</v>
      </c>
      <c r="BI125" s="233">
        <f>IF(O125="nulová",K125,0)</f>
        <v>0</v>
      </c>
      <c r="BJ125" s="18" t="s">
        <v>82</v>
      </c>
      <c r="BK125" s="233">
        <f>ROUND(P125*H125,2)</f>
        <v>0</v>
      </c>
      <c r="BL125" s="18" t="s">
        <v>280</v>
      </c>
      <c r="BM125" s="232" t="s">
        <v>1477</v>
      </c>
    </row>
    <row r="126" s="12" customFormat="1" ht="25.92" customHeight="1">
      <c r="A126" s="12"/>
      <c r="B126" s="203"/>
      <c r="C126" s="204"/>
      <c r="D126" s="205" t="s">
        <v>74</v>
      </c>
      <c r="E126" s="206" t="s">
        <v>1478</v>
      </c>
      <c r="F126" s="206" t="s">
        <v>1479</v>
      </c>
      <c r="G126" s="204"/>
      <c r="H126" s="204"/>
      <c r="I126" s="207"/>
      <c r="J126" s="207"/>
      <c r="K126" s="208">
        <f>BK126</f>
        <v>0</v>
      </c>
      <c r="L126" s="204"/>
      <c r="M126" s="209"/>
      <c r="N126" s="210"/>
      <c r="O126" s="211"/>
      <c r="P126" s="211"/>
      <c r="Q126" s="212">
        <f>SUM(Q127:Q129)</f>
        <v>0</v>
      </c>
      <c r="R126" s="212">
        <f>SUM(R127:R129)</f>
        <v>0</v>
      </c>
      <c r="S126" s="211"/>
      <c r="T126" s="213">
        <f>SUM(T127:T129)</f>
        <v>0</v>
      </c>
      <c r="U126" s="211"/>
      <c r="V126" s="213">
        <f>SUM(V127:V129)</f>
        <v>0</v>
      </c>
      <c r="W126" s="211"/>
      <c r="X126" s="214">
        <f>SUM(X127:X129)</f>
        <v>0</v>
      </c>
      <c r="Y126" s="12"/>
      <c r="Z126" s="12"/>
      <c r="AA126" s="12"/>
      <c r="AB126" s="12"/>
      <c r="AC126" s="12"/>
      <c r="AD126" s="12"/>
      <c r="AE126" s="12"/>
      <c r="AR126" s="215" t="s">
        <v>88</v>
      </c>
      <c r="AT126" s="216" t="s">
        <v>74</v>
      </c>
      <c r="AU126" s="216" t="s">
        <v>75</v>
      </c>
      <c r="AY126" s="215" t="s">
        <v>167</v>
      </c>
      <c r="BK126" s="217">
        <f>SUM(BK127:BK129)</f>
        <v>0</v>
      </c>
    </row>
    <row r="127" s="2" customFormat="1" ht="16.5" customHeight="1">
      <c r="A127" s="39"/>
      <c r="B127" s="40"/>
      <c r="C127" s="220" t="s">
        <v>384</v>
      </c>
      <c r="D127" s="220" t="s">
        <v>169</v>
      </c>
      <c r="E127" s="221" t="s">
        <v>1480</v>
      </c>
      <c r="F127" s="222" t="s">
        <v>1481</v>
      </c>
      <c r="G127" s="223" t="s">
        <v>365</v>
      </c>
      <c r="H127" s="224">
        <v>5</v>
      </c>
      <c r="I127" s="225"/>
      <c r="J127" s="225"/>
      <c r="K127" s="226">
        <f>ROUND(P127*H127,2)</f>
        <v>0</v>
      </c>
      <c r="L127" s="222" t="s">
        <v>20</v>
      </c>
      <c r="M127" s="45"/>
      <c r="N127" s="227" t="s">
        <v>20</v>
      </c>
      <c r="O127" s="228" t="s">
        <v>44</v>
      </c>
      <c r="P127" s="229">
        <f>I127+J127</f>
        <v>0</v>
      </c>
      <c r="Q127" s="229">
        <f>ROUND(I127*H127,2)</f>
        <v>0</v>
      </c>
      <c r="R127" s="229">
        <f>ROUND(J127*H127,2)</f>
        <v>0</v>
      </c>
      <c r="S127" s="85"/>
      <c r="T127" s="230">
        <f>S127*H127</f>
        <v>0</v>
      </c>
      <c r="U127" s="230">
        <v>0</v>
      </c>
      <c r="V127" s="230">
        <f>U127*H127</f>
        <v>0</v>
      </c>
      <c r="W127" s="230">
        <v>0</v>
      </c>
      <c r="X127" s="231">
        <f>W127*H127</f>
        <v>0</v>
      </c>
      <c r="Y127" s="39"/>
      <c r="Z127" s="39"/>
      <c r="AA127" s="39"/>
      <c r="AB127" s="39"/>
      <c r="AC127" s="39"/>
      <c r="AD127" s="39"/>
      <c r="AE127" s="39"/>
      <c r="AR127" s="232" t="s">
        <v>280</v>
      </c>
      <c r="AT127" s="232" t="s">
        <v>169</v>
      </c>
      <c r="AU127" s="232" t="s">
        <v>82</v>
      </c>
      <c r="AY127" s="18" t="s">
        <v>167</v>
      </c>
      <c r="BE127" s="233">
        <f>IF(O127="základní",K127,0)</f>
        <v>0</v>
      </c>
      <c r="BF127" s="233">
        <f>IF(O127="snížená",K127,0)</f>
        <v>0</v>
      </c>
      <c r="BG127" s="233">
        <f>IF(O127="zákl. přenesená",K127,0)</f>
        <v>0</v>
      </c>
      <c r="BH127" s="233">
        <f>IF(O127="sníž. přenesená",K127,0)</f>
        <v>0</v>
      </c>
      <c r="BI127" s="233">
        <f>IF(O127="nulová",K127,0)</f>
        <v>0</v>
      </c>
      <c r="BJ127" s="18" t="s">
        <v>82</v>
      </c>
      <c r="BK127" s="233">
        <f>ROUND(P127*H127,2)</f>
        <v>0</v>
      </c>
      <c r="BL127" s="18" t="s">
        <v>280</v>
      </c>
      <c r="BM127" s="232" t="s">
        <v>1482</v>
      </c>
    </row>
    <row r="128" s="2" customFormat="1" ht="16.5" customHeight="1">
      <c r="A128" s="39"/>
      <c r="B128" s="40"/>
      <c r="C128" s="272" t="s">
        <v>392</v>
      </c>
      <c r="D128" s="272" t="s">
        <v>269</v>
      </c>
      <c r="E128" s="273" t="s">
        <v>1483</v>
      </c>
      <c r="F128" s="274" t="s">
        <v>1484</v>
      </c>
      <c r="G128" s="275" t="s">
        <v>365</v>
      </c>
      <c r="H128" s="276">
        <v>5</v>
      </c>
      <c r="I128" s="277"/>
      <c r="J128" s="278"/>
      <c r="K128" s="279">
        <f>ROUND(P128*H128,2)</f>
        <v>0</v>
      </c>
      <c r="L128" s="274" t="s">
        <v>20</v>
      </c>
      <c r="M128" s="280"/>
      <c r="N128" s="281" t="s">
        <v>20</v>
      </c>
      <c r="O128" s="228" t="s">
        <v>44</v>
      </c>
      <c r="P128" s="229">
        <f>I128+J128</f>
        <v>0</v>
      </c>
      <c r="Q128" s="229">
        <f>ROUND(I128*H128,2)</f>
        <v>0</v>
      </c>
      <c r="R128" s="229">
        <f>ROUND(J128*H128,2)</f>
        <v>0</v>
      </c>
      <c r="S128" s="85"/>
      <c r="T128" s="230">
        <f>S128*H128</f>
        <v>0</v>
      </c>
      <c r="U128" s="230">
        <v>0</v>
      </c>
      <c r="V128" s="230">
        <f>U128*H128</f>
        <v>0</v>
      </c>
      <c r="W128" s="230">
        <v>0</v>
      </c>
      <c r="X128" s="231">
        <f>W128*H128</f>
        <v>0</v>
      </c>
      <c r="Y128" s="39"/>
      <c r="Z128" s="39"/>
      <c r="AA128" s="39"/>
      <c r="AB128" s="39"/>
      <c r="AC128" s="39"/>
      <c r="AD128" s="39"/>
      <c r="AE128" s="39"/>
      <c r="AR128" s="232" t="s">
        <v>392</v>
      </c>
      <c r="AT128" s="232" t="s">
        <v>269</v>
      </c>
      <c r="AU128" s="232" t="s">
        <v>82</v>
      </c>
      <c r="AY128" s="18" t="s">
        <v>167</v>
      </c>
      <c r="BE128" s="233">
        <f>IF(O128="základní",K128,0)</f>
        <v>0</v>
      </c>
      <c r="BF128" s="233">
        <f>IF(O128="snížená",K128,0)</f>
        <v>0</v>
      </c>
      <c r="BG128" s="233">
        <f>IF(O128="zákl. přenesená",K128,0)</f>
        <v>0</v>
      </c>
      <c r="BH128" s="233">
        <f>IF(O128="sníž. přenesená",K128,0)</f>
        <v>0</v>
      </c>
      <c r="BI128" s="233">
        <f>IF(O128="nulová",K128,0)</f>
        <v>0</v>
      </c>
      <c r="BJ128" s="18" t="s">
        <v>82</v>
      </c>
      <c r="BK128" s="233">
        <f>ROUND(P128*H128,2)</f>
        <v>0</v>
      </c>
      <c r="BL128" s="18" t="s">
        <v>280</v>
      </c>
      <c r="BM128" s="232" t="s">
        <v>1485</v>
      </c>
    </row>
    <row r="129" s="2" customFormat="1" ht="16.5" customHeight="1">
      <c r="A129" s="39"/>
      <c r="B129" s="40"/>
      <c r="C129" s="272" t="s">
        <v>398</v>
      </c>
      <c r="D129" s="272" t="s">
        <v>269</v>
      </c>
      <c r="E129" s="273" t="s">
        <v>1486</v>
      </c>
      <c r="F129" s="274" t="s">
        <v>1487</v>
      </c>
      <c r="G129" s="275" t="s">
        <v>365</v>
      </c>
      <c r="H129" s="276">
        <v>5</v>
      </c>
      <c r="I129" s="277"/>
      <c r="J129" s="278"/>
      <c r="K129" s="279">
        <f>ROUND(P129*H129,2)</f>
        <v>0</v>
      </c>
      <c r="L129" s="274" t="s">
        <v>20</v>
      </c>
      <c r="M129" s="280"/>
      <c r="N129" s="281" t="s">
        <v>20</v>
      </c>
      <c r="O129" s="228" t="s">
        <v>44</v>
      </c>
      <c r="P129" s="229">
        <f>I129+J129</f>
        <v>0</v>
      </c>
      <c r="Q129" s="229">
        <f>ROUND(I129*H129,2)</f>
        <v>0</v>
      </c>
      <c r="R129" s="229">
        <f>ROUND(J129*H129,2)</f>
        <v>0</v>
      </c>
      <c r="S129" s="85"/>
      <c r="T129" s="230">
        <f>S129*H129</f>
        <v>0</v>
      </c>
      <c r="U129" s="230">
        <v>0</v>
      </c>
      <c r="V129" s="230">
        <f>U129*H129</f>
        <v>0</v>
      </c>
      <c r="W129" s="230">
        <v>0</v>
      </c>
      <c r="X129" s="231">
        <f>W129*H129</f>
        <v>0</v>
      </c>
      <c r="Y129" s="39"/>
      <c r="Z129" s="39"/>
      <c r="AA129" s="39"/>
      <c r="AB129" s="39"/>
      <c r="AC129" s="39"/>
      <c r="AD129" s="39"/>
      <c r="AE129" s="39"/>
      <c r="AR129" s="232" t="s">
        <v>392</v>
      </c>
      <c r="AT129" s="232" t="s">
        <v>269</v>
      </c>
      <c r="AU129" s="232" t="s">
        <v>82</v>
      </c>
      <c r="AY129" s="18" t="s">
        <v>167</v>
      </c>
      <c r="BE129" s="233">
        <f>IF(O129="základní",K129,0)</f>
        <v>0</v>
      </c>
      <c r="BF129" s="233">
        <f>IF(O129="snížená",K129,0)</f>
        <v>0</v>
      </c>
      <c r="BG129" s="233">
        <f>IF(O129="zákl. přenesená",K129,0)</f>
        <v>0</v>
      </c>
      <c r="BH129" s="233">
        <f>IF(O129="sníž. přenesená",K129,0)</f>
        <v>0</v>
      </c>
      <c r="BI129" s="233">
        <f>IF(O129="nulová",K129,0)</f>
        <v>0</v>
      </c>
      <c r="BJ129" s="18" t="s">
        <v>82</v>
      </c>
      <c r="BK129" s="233">
        <f>ROUND(P129*H129,2)</f>
        <v>0</v>
      </c>
      <c r="BL129" s="18" t="s">
        <v>280</v>
      </c>
      <c r="BM129" s="232" t="s">
        <v>1488</v>
      </c>
    </row>
    <row r="130" s="12" customFormat="1" ht="25.92" customHeight="1">
      <c r="A130" s="12"/>
      <c r="B130" s="203"/>
      <c r="C130" s="204"/>
      <c r="D130" s="205" t="s">
        <v>74</v>
      </c>
      <c r="E130" s="206" t="s">
        <v>1489</v>
      </c>
      <c r="F130" s="206" t="s">
        <v>1490</v>
      </c>
      <c r="G130" s="204"/>
      <c r="H130" s="204"/>
      <c r="I130" s="207"/>
      <c r="J130" s="207"/>
      <c r="K130" s="208">
        <f>BK130</f>
        <v>0</v>
      </c>
      <c r="L130" s="204"/>
      <c r="M130" s="209"/>
      <c r="N130" s="210"/>
      <c r="O130" s="211"/>
      <c r="P130" s="211"/>
      <c r="Q130" s="212">
        <f>SUM(Q131:Q137)</f>
        <v>0</v>
      </c>
      <c r="R130" s="212">
        <f>SUM(R131:R137)</f>
        <v>0</v>
      </c>
      <c r="S130" s="211"/>
      <c r="T130" s="213">
        <f>SUM(T131:T137)</f>
        <v>0</v>
      </c>
      <c r="U130" s="211"/>
      <c r="V130" s="213">
        <f>SUM(V131:V137)</f>
        <v>0.02</v>
      </c>
      <c r="W130" s="211"/>
      <c r="X130" s="214">
        <f>SUM(X131:X137)</f>
        <v>0</v>
      </c>
      <c r="Y130" s="12"/>
      <c r="Z130" s="12"/>
      <c r="AA130" s="12"/>
      <c r="AB130" s="12"/>
      <c r="AC130" s="12"/>
      <c r="AD130" s="12"/>
      <c r="AE130" s="12"/>
      <c r="AR130" s="215" t="s">
        <v>88</v>
      </c>
      <c r="AT130" s="216" t="s">
        <v>74</v>
      </c>
      <c r="AU130" s="216" t="s">
        <v>75</v>
      </c>
      <c r="AY130" s="215" t="s">
        <v>167</v>
      </c>
      <c r="BK130" s="217">
        <f>SUM(BK131:BK137)</f>
        <v>0</v>
      </c>
    </row>
    <row r="131" s="2" customFormat="1" ht="16.5" customHeight="1">
      <c r="A131" s="39"/>
      <c r="B131" s="40"/>
      <c r="C131" s="272" t="s">
        <v>418</v>
      </c>
      <c r="D131" s="272" t="s">
        <v>269</v>
      </c>
      <c r="E131" s="273" t="s">
        <v>240</v>
      </c>
      <c r="F131" s="274" t="s">
        <v>1491</v>
      </c>
      <c r="G131" s="275" t="s">
        <v>365</v>
      </c>
      <c r="H131" s="276">
        <v>5</v>
      </c>
      <c r="I131" s="277"/>
      <c r="J131" s="278"/>
      <c r="K131" s="279">
        <f>ROUND(P131*H131,2)</f>
        <v>0</v>
      </c>
      <c r="L131" s="274" t="s">
        <v>20</v>
      </c>
      <c r="M131" s="280"/>
      <c r="N131" s="281" t="s">
        <v>20</v>
      </c>
      <c r="O131" s="228" t="s">
        <v>44</v>
      </c>
      <c r="P131" s="229">
        <f>I131+J131</f>
        <v>0</v>
      </c>
      <c r="Q131" s="229">
        <f>ROUND(I131*H131,2)</f>
        <v>0</v>
      </c>
      <c r="R131" s="229">
        <f>ROUND(J131*H131,2)</f>
        <v>0</v>
      </c>
      <c r="S131" s="85"/>
      <c r="T131" s="230">
        <f>S131*H131</f>
        <v>0</v>
      </c>
      <c r="U131" s="230">
        <v>0.0040000000000000001</v>
      </c>
      <c r="V131" s="230">
        <f>U131*H131</f>
        <v>0.02</v>
      </c>
      <c r="W131" s="230">
        <v>0</v>
      </c>
      <c r="X131" s="231">
        <f>W131*H131</f>
        <v>0</v>
      </c>
      <c r="Y131" s="39"/>
      <c r="Z131" s="39"/>
      <c r="AA131" s="39"/>
      <c r="AB131" s="39"/>
      <c r="AC131" s="39"/>
      <c r="AD131" s="39"/>
      <c r="AE131" s="39"/>
      <c r="AR131" s="232" t="s">
        <v>392</v>
      </c>
      <c r="AT131" s="232" t="s">
        <v>269</v>
      </c>
      <c r="AU131" s="232" t="s">
        <v>82</v>
      </c>
      <c r="AY131" s="18" t="s">
        <v>167</v>
      </c>
      <c r="BE131" s="233">
        <f>IF(O131="základní",K131,0)</f>
        <v>0</v>
      </c>
      <c r="BF131" s="233">
        <f>IF(O131="snížená",K131,0)</f>
        <v>0</v>
      </c>
      <c r="BG131" s="233">
        <f>IF(O131="zákl. přenesená",K131,0)</f>
        <v>0</v>
      </c>
      <c r="BH131" s="233">
        <f>IF(O131="sníž. přenesená",K131,0)</f>
        <v>0</v>
      </c>
      <c r="BI131" s="233">
        <f>IF(O131="nulová",K131,0)</f>
        <v>0</v>
      </c>
      <c r="BJ131" s="18" t="s">
        <v>82</v>
      </c>
      <c r="BK131" s="233">
        <f>ROUND(P131*H131,2)</f>
        <v>0</v>
      </c>
      <c r="BL131" s="18" t="s">
        <v>280</v>
      </c>
      <c r="BM131" s="232" t="s">
        <v>1492</v>
      </c>
    </row>
    <row r="132" s="2" customFormat="1" ht="16.5" customHeight="1">
      <c r="A132" s="39"/>
      <c r="B132" s="40"/>
      <c r="C132" s="220" t="s">
        <v>453</v>
      </c>
      <c r="D132" s="220" t="s">
        <v>169</v>
      </c>
      <c r="E132" s="221" t="s">
        <v>1493</v>
      </c>
      <c r="F132" s="222" t="s">
        <v>1494</v>
      </c>
      <c r="G132" s="223" t="s">
        <v>365</v>
      </c>
      <c r="H132" s="224">
        <v>7</v>
      </c>
      <c r="I132" s="225"/>
      <c r="J132" s="225"/>
      <c r="K132" s="226">
        <f>ROUND(P132*H132,2)</f>
        <v>0</v>
      </c>
      <c r="L132" s="222" t="s">
        <v>20</v>
      </c>
      <c r="M132" s="45"/>
      <c r="N132" s="227" t="s">
        <v>20</v>
      </c>
      <c r="O132" s="228" t="s">
        <v>44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5"/>
      <c r="T132" s="230">
        <f>S132*H132</f>
        <v>0</v>
      </c>
      <c r="U132" s="230">
        <v>0</v>
      </c>
      <c r="V132" s="230">
        <f>U132*H132</f>
        <v>0</v>
      </c>
      <c r="W132" s="230">
        <v>0</v>
      </c>
      <c r="X132" s="231">
        <f>W132*H132</f>
        <v>0</v>
      </c>
      <c r="Y132" s="39"/>
      <c r="Z132" s="39"/>
      <c r="AA132" s="39"/>
      <c r="AB132" s="39"/>
      <c r="AC132" s="39"/>
      <c r="AD132" s="39"/>
      <c r="AE132" s="39"/>
      <c r="AR132" s="232" t="s">
        <v>280</v>
      </c>
      <c r="AT132" s="232" t="s">
        <v>169</v>
      </c>
      <c r="AU132" s="232" t="s">
        <v>82</v>
      </c>
      <c r="AY132" s="18" t="s">
        <v>167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8" t="s">
        <v>82</v>
      </c>
      <c r="BK132" s="233">
        <f>ROUND(P132*H132,2)</f>
        <v>0</v>
      </c>
      <c r="BL132" s="18" t="s">
        <v>280</v>
      </c>
      <c r="BM132" s="232" t="s">
        <v>1495</v>
      </c>
    </row>
    <row r="133" s="2" customFormat="1" ht="16.5" customHeight="1">
      <c r="A133" s="39"/>
      <c r="B133" s="40"/>
      <c r="C133" s="272" t="s">
        <v>458</v>
      </c>
      <c r="D133" s="272" t="s">
        <v>269</v>
      </c>
      <c r="E133" s="273" t="s">
        <v>331</v>
      </c>
      <c r="F133" s="274" t="s">
        <v>1496</v>
      </c>
      <c r="G133" s="275" t="s">
        <v>365</v>
      </c>
      <c r="H133" s="276">
        <v>5</v>
      </c>
      <c r="I133" s="277"/>
      <c r="J133" s="278"/>
      <c r="K133" s="279">
        <f>ROUND(P133*H133,2)</f>
        <v>0</v>
      </c>
      <c r="L133" s="274" t="s">
        <v>20</v>
      </c>
      <c r="M133" s="280"/>
      <c r="N133" s="281" t="s">
        <v>20</v>
      </c>
      <c r="O133" s="228" t="s">
        <v>44</v>
      </c>
      <c r="P133" s="229">
        <f>I133+J133</f>
        <v>0</v>
      </c>
      <c r="Q133" s="229">
        <f>ROUND(I133*H133,2)</f>
        <v>0</v>
      </c>
      <c r="R133" s="229">
        <f>ROUND(J133*H133,2)</f>
        <v>0</v>
      </c>
      <c r="S133" s="85"/>
      <c r="T133" s="230">
        <f>S133*H133</f>
        <v>0</v>
      </c>
      <c r="U133" s="230">
        <v>0</v>
      </c>
      <c r="V133" s="230">
        <f>U133*H133</f>
        <v>0</v>
      </c>
      <c r="W133" s="230">
        <v>0</v>
      </c>
      <c r="X133" s="231">
        <f>W133*H133</f>
        <v>0</v>
      </c>
      <c r="Y133" s="39"/>
      <c r="Z133" s="39"/>
      <c r="AA133" s="39"/>
      <c r="AB133" s="39"/>
      <c r="AC133" s="39"/>
      <c r="AD133" s="39"/>
      <c r="AE133" s="39"/>
      <c r="AR133" s="232" t="s">
        <v>392</v>
      </c>
      <c r="AT133" s="232" t="s">
        <v>269</v>
      </c>
      <c r="AU133" s="232" t="s">
        <v>82</v>
      </c>
      <c r="AY133" s="18" t="s">
        <v>167</v>
      </c>
      <c r="BE133" s="233">
        <f>IF(O133="základní",K133,0)</f>
        <v>0</v>
      </c>
      <c r="BF133" s="233">
        <f>IF(O133="snížená",K133,0)</f>
        <v>0</v>
      </c>
      <c r="BG133" s="233">
        <f>IF(O133="zákl. přenesená",K133,0)</f>
        <v>0</v>
      </c>
      <c r="BH133" s="233">
        <f>IF(O133="sníž. přenesená",K133,0)</f>
        <v>0</v>
      </c>
      <c r="BI133" s="233">
        <f>IF(O133="nulová",K133,0)</f>
        <v>0</v>
      </c>
      <c r="BJ133" s="18" t="s">
        <v>82</v>
      </c>
      <c r="BK133" s="233">
        <f>ROUND(P133*H133,2)</f>
        <v>0</v>
      </c>
      <c r="BL133" s="18" t="s">
        <v>280</v>
      </c>
      <c r="BM133" s="232" t="s">
        <v>1497</v>
      </c>
    </row>
    <row r="134" s="2" customFormat="1" ht="16.5" customHeight="1">
      <c r="A134" s="39"/>
      <c r="B134" s="40"/>
      <c r="C134" s="272" t="s">
        <v>463</v>
      </c>
      <c r="D134" s="272" t="s">
        <v>269</v>
      </c>
      <c r="E134" s="273" t="s">
        <v>337</v>
      </c>
      <c r="F134" s="274" t="s">
        <v>1498</v>
      </c>
      <c r="G134" s="275" t="s">
        <v>365</v>
      </c>
      <c r="H134" s="276">
        <v>6</v>
      </c>
      <c r="I134" s="277"/>
      <c r="J134" s="278"/>
      <c r="K134" s="279">
        <f>ROUND(P134*H134,2)</f>
        <v>0</v>
      </c>
      <c r="L134" s="274" t="s">
        <v>20</v>
      </c>
      <c r="M134" s="280"/>
      <c r="N134" s="281" t="s">
        <v>20</v>
      </c>
      <c r="O134" s="228" t="s">
        <v>44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5"/>
      <c r="T134" s="230">
        <f>S134*H134</f>
        <v>0</v>
      </c>
      <c r="U134" s="230">
        <v>0</v>
      </c>
      <c r="V134" s="230">
        <f>U134*H134</f>
        <v>0</v>
      </c>
      <c r="W134" s="230">
        <v>0</v>
      </c>
      <c r="X134" s="231">
        <f>W134*H134</f>
        <v>0</v>
      </c>
      <c r="Y134" s="39"/>
      <c r="Z134" s="39"/>
      <c r="AA134" s="39"/>
      <c r="AB134" s="39"/>
      <c r="AC134" s="39"/>
      <c r="AD134" s="39"/>
      <c r="AE134" s="39"/>
      <c r="AR134" s="232" t="s">
        <v>392</v>
      </c>
      <c r="AT134" s="232" t="s">
        <v>269</v>
      </c>
      <c r="AU134" s="232" t="s">
        <v>82</v>
      </c>
      <c r="AY134" s="18" t="s">
        <v>167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8" t="s">
        <v>82</v>
      </c>
      <c r="BK134" s="233">
        <f>ROUND(P134*H134,2)</f>
        <v>0</v>
      </c>
      <c r="BL134" s="18" t="s">
        <v>280</v>
      </c>
      <c r="BM134" s="232" t="s">
        <v>1499</v>
      </c>
    </row>
    <row r="135" s="2" customFormat="1" ht="16.5" customHeight="1">
      <c r="A135" s="39"/>
      <c r="B135" s="40"/>
      <c r="C135" s="272" t="s">
        <v>467</v>
      </c>
      <c r="D135" s="272" t="s">
        <v>269</v>
      </c>
      <c r="E135" s="273" t="s">
        <v>345</v>
      </c>
      <c r="F135" s="274" t="s">
        <v>1500</v>
      </c>
      <c r="G135" s="275" t="s">
        <v>365</v>
      </c>
      <c r="H135" s="276">
        <v>6</v>
      </c>
      <c r="I135" s="277"/>
      <c r="J135" s="278"/>
      <c r="K135" s="279">
        <f>ROUND(P135*H135,2)</f>
        <v>0</v>
      </c>
      <c r="L135" s="274" t="s">
        <v>20</v>
      </c>
      <c r="M135" s="280"/>
      <c r="N135" s="281" t="s">
        <v>20</v>
      </c>
      <c r="O135" s="228" t="s">
        <v>44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5"/>
      <c r="T135" s="230">
        <f>S135*H135</f>
        <v>0</v>
      </c>
      <c r="U135" s="230">
        <v>0</v>
      </c>
      <c r="V135" s="230">
        <f>U135*H135</f>
        <v>0</v>
      </c>
      <c r="W135" s="230">
        <v>0</v>
      </c>
      <c r="X135" s="231">
        <f>W135*H135</f>
        <v>0</v>
      </c>
      <c r="Y135" s="39"/>
      <c r="Z135" s="39"/>
      <c r="AA135" s="39"/>
      <c r="AB135" s="39"/>
      <c r="AC135" s="39"/>
      <c r="AD135" s="39"/>
      <c r="AE135" s="39"/>
      <c r="AR135" s="232" t="s">
        <v>392</v>
      </c>
      <c r="AT135" s="232" t="s">
        <v>269</v>
      </c>
      <c r="AU135" s="232" t="s">
        <v>82</v>
      </c>
      <c r="AY135" s="18" t="s">
        <v>167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8" t="s">
        <v>82</v>
      </c>
      <c r="BK135" s="233">
        <f>ROUND(P135*H135,2)</f>
        <v>0</v>
      </c>
      <c r="BL135" s="18" t="s">
        <v>280</v>
      </c>
      <c r="BM135" s="232" t="s">
        <v>1501</v>
      </c>
    </row>
    <row r="136" s="2" customFormat="1" ht="16.5" customHeight="1">
      <c r="A136" s="39"/>
      <c r="B136" s="40"/>
      <c r="C136" s="220" t="s">
        <v>476</v>
      </c>
      <c r="D136" s="220" t="s">
        <v>169</v>
      </c>
      <c r="E136" s="221" t="s">
        <v>1502</v>
      </c>
      <c r="F136" s="222" t="s">
        <v>1503</v>
      </c>
      <c r="G136" s="223" t="s">
        <v>365</v>
      </c>
      <c r="H136" s="224">
        <v>5</v>
      </c>
      <c r="I136" s="225"/>
      <c r="J136" s="225"/>
      <c r="K136" s="226">
        <f>ROUND(P136*H136,2)</f>
        <v>0</v>
      </c>
      <c r="L136" s="222" t="s">
        <v>20</v>
      </c>
      <c r="M136" s="45"/>
      <c r="N136" s="227" t="s">
        <v>20</v>
      </c>
      <c r="O136" s="228" t="s">
        <v>44</v>
      </c>
      <c r="P136" s="229">
        <f>I136+J136</f>
        <v>0</v>
      </c>
      <c r="Q136" s="229">
        <f>ROUND(I136*H136,2)</f>
        <v>0</v>
      </c>
      <c r="R136" s="229">
        <f>ROUND(J136*H136,2)</f>
        <v>0</v>
      </c>
      <c r="S136" s="85"/>
      <c r="T136" s="230">
        <f>S136*H136</f>
        <v>0</v>
      </c>
      <c r="U136" s="230">
        <v>0</v>
      </c>
      <c r="V136" s="230">
        <f>U136*H136</f>
        <v>0</v>
      </c>
      <c r="W136" s="230">
        <v>0</v>
      </c>
      <c r="X136" s="231">
        <f>W136*H136</f>
        <v>0</v>
      </c>
      <c r="Y136" s="39"/>
      <c r="Z136" s="39"/>
      <c r="AA136" s="39"/>
      <c r="AB136" s="39"/>
      <c r="AC136" s="39"/>
      <c r="AD136" s="39"/>
      <c r="AE136" s="39"/>
      <c r="AR136" s="232" t="s">
        <v>280</v>
      </c>
      <c r="AT136" s="232" t="s">
        <v>169</v>
      </c>
      <c r="AU136" s="232" t="s">
        <v>82</v>
      </c>
      <c r="AY136" s="18" t="s">
        <v>167</v>
      </c>
      <c r="BE136" s="233">
        <f>IF(O136="základní",K136,0)</f>
        <v>0</v>
      </c>
      <c r="BF136" s="233">
        <f>IF(O136="snížená",K136,0)</f>
        <v>0</v>
      </c>
      <c r="BG136" s="233">
        <f>IF(O136="zákl. přenesená",K136,0)</f>
        <v>0</v>
      </c>
      <c r="BH136" s="233">
        <f>IF(O136="sníž. přenesená",K136,0)</f>
        <v>0</v>
      </c>
      <c r="BI136" s="233">
        <f>IF(O136="nulová",K136,0)</f>
        <v>0</v>
      </c>
      <c r="BJ136" s="18" t="s">
        <v>82</v>
      </c>
      <c r="BK136" s="233">
        <f>ROUND(P136*H136,2)</f>
        <v>0</v>
      </c>
      <c r="BL136" s="18" t="s">
        <v>280</v>
      </c>
      <c r="BM136" s="232" t="s">
        <v>1504</v>
      </c>
    </row>
    <row r="137" s="2" customFormat="1" ht="16.5" customHeight="1">
      <c r="A137" s="39"/>
      <c r="B137" s="40"/>
      <c r="C137" s="272" t="s">
        <v>481</v>
      </c>
      <c r="D137" s="272" t="s">
        <v>269</v>
      </c>
      <c r="E137" s="273" t="s">
        <v>1505</v>
      </c>
      <c r="F137" s="274" t="s">
        <v>1506</v>
      </c>
      <c r="G137" s="275" t="s">
        <v>365</v>
      </c>
      <c r="H137" s="276">
        <v>5</v>
      </c>
      <c r="I137" s="277"/>
      <c r="J137" s="278"/>
      <c r="K137" s="279">
        <f>ROUND(P137*H137,2)</f>
        <v>0</v>
      </c>
      <c r="L137" s="274" t="s">
        <v>20</v>
      </c>
      <c r="M137" s="280"/>
      <c r="N137" s="281" t="s">
        <v>20</v>
      </c>
      <c r="O137" s="228" t="s">
        <v>44</v>
      </c>
      <c r="P137" s="229">
        <f>I137+J137</f>
        <v>0</v>
      </c>
      <c r="Q137" s="229">
        <f>ROUND(I137*H137,2)</f>
        <v>0</v>
      </c>
      <c r="R137" s="229">
        <f>ROUND(J137*H137,2)</f>
        <v>0</v>
      </c>
      <c r="S137" s="85"/>
      <c r="T137" s="230">
        <f>S137*H137</f>
        <v>0</v>
      </c>
      <c r="U137" s="230">
        <v>0</v>
      </c>
      <c r="V137" s="230">
        <f>U137*H137</f>
        <v>0</v>
      </c>
      <c r="W137" s="230">
        <v>0</v>
      </c>
      <c r="X137" s="231">
        <f>W137*H137</f>
        <v>0</v>
      </c>
      <c r="Y137" s="39"/>
      <c r="Z137" s="39"/>
      <c r="AA137" s="39"/>
      <c r="AB137" s="39"/>
      <c r="AC137" s="39"/>
      <c r="AD137" s="39"/>
      <c r="AE137" s="39"/>
      <c r="AR137" s="232" t="s">
        <v>392</v>
      </c>
      <c r="AT137" s="232" t="s">
        <v>269</v>
      </c>
      <c r="AU137" s="232" t="s">
        <v>82</v>
      </c>
      <c r="AY137" s="18" t="s">
        <v>167</v>
      </c>
      <c r="BE137" s="233">
        <f>IF(O137="základní",K137,0)</f>
        <v>0</v>
      </c>
      <c r="BF137" s="233">
        <f>IF(O137="snížená",K137,0)</f>
        <v>0</v>
      </c>
      <c r="BG137" s="233">
        <f>IF(O137="zákl. přenesená",K137,0)</f>
        <v>0</v>
      </c>
      <c r="BH137" s="233">
        <f>IF(O137="sníž. přenesená",K137,0)</f>
        <v>0</v>
      </c>
      <c r="BI137" s="233">
        <f>IF(O137="nulová",K137,0)</f>
        <v>0</v>
      </c>
      <c r="BJ137" s="18" t="s">
        <v>82</v>
      </c>
      <c r="BK137" s="233">
        <f>ROUND(P137*H137,2)</f>
        <v>0</v>
      </c>
      <c r="BL137" s="18" t="s">
        <v>280</v>
      </c>
      <c r="BM137" s="232" t="s">
        <v>1507</v>
      </c>
    </row>
    <row r="138" s="12" customFormat="1" ht="25.92" customHeight="1">
      <c r="A138" s="12"/>
      <c r="B138" s="203"/>
      <c r="C138" s="204"/>
      <c r="D138" s="205" t="s">
        <v>74</v>
      </c>
      <c r="E138" s="206" t="s">
        <v>1508</v>
      </c>
      <c r="F138" s="206" t="s">
        <v>1509</v>
      </c>
      <c r="G138" s="204"/>
      <c r="H138" s="204"/>
      <c r="I138" s="207"/>
      <c r="J138" s="207"/>
      <c r="K138" s="208">
        <f>BK138</f>
        <v>0</v>
      </c>
      <c r="L138" s="204"/>
      <c r="M138" s="209"/>
      <c r="N138" s="210"/>
      <c r="O138" s="211"/>
      <c r="P138" s="211"/>
      <c r="Q138" s="212">
        <v>0</v>
      </c>
      <c r="R138" s="212">
        <v>0</v>
      </c>
      <c r="S138" s="211"/>
      <c r="T138" s="213">
        <v>0</v>
      </c>
      <c r="U138" s="211"/>
      <c r="V138" s="213">
        <v>0</v>
      </c>
      <c r="W138" s="211"/>
      <c r="X138" s="214">
        <v>0</v>
      </c>
      <c r="Y138" s="12"/>
      <c r="Z138" s="12"/>
      <c r="AA138" s="12"/>
      <c r="AB138" s="12"/>
      <c r="AC138" s="12"/>
      <c r="AD138" s="12"/>
      <c r="AE138" s="12"/>
      <c r="AR138" s="215" t="s">
        <v>88</v>
      </c>
      <c r="AT138" s="216" t="s">
        <v>74</v>
      </c>
      <c r="AU138" s="216" t="s">
        <v>75</v>
      </c>
      <c r="AY138" s="215" t="s">
        <v>167</v>
      </c>
      <c r="BK138" s="217">
        <v>0</v>
      </c>
    </row>
    <row r="139" s="12" customFormat="1" ht="25.92" customHeight="1">
      <c r="A139" s="12"/>
      <c r="B139" s="203"/>
      <c r="C139" s="204"/>
      <c r="D139" s="205" t="s">
        <v>74</v>
      </c>
      <c r="E139" s="206" t="s">
        <v>1510</v>
      </c>
      <c r="F139" s="206" t="s">
        <v>1511</v>
      </c>
      <c r="G139" s="204"/>
      <c r="H139" s="204"/>
      <c r="I139" s="207"/>
      <c r="J139" s="207"/>
      <c r="K139" s="208">
        <f>BK139</f>
        <v>0</v>
      </c>
      <c r="L139" s="204"/>
      <c r="M139" s="209"/>
      <c r="N139" s="210"/>
      <c r="O139" s="211"/>
      <c r="P139" s="211"/>
      <c r="Q139" s="212">
        <f>SUM(Q140:Q152)</f>
        <v>0</v>
      </c>
      <c r="R139" s="212">
        <f>SUM(R140:R152)</f>
        <v>0</v>
      </c>
      <c r="S139" s="211"/>
      <c r="T139" s="213">
        <f>SUM(T140:T152)</f>
        <v>0</v>
      </c>
      <c r="U139" s="211"/>
      <c r="V139" s="213">
        <f>SUM(V140:V152)</f>
        <v>29.510460000000002</v>
      </c>
      <c r="W139" s="211"/>
      <c r="X139" s="214">
        <f>SUM(X140:X152)</f>
        <v>0</v>
      </c>
      <c r="Y139" s="12"/>
      <c r="Z139" s="12"/>
      <c r="AA139" s="12"/>
      <c r="AB139" s="12"/>
      <c r="AC139" s="12"/>
      <c r="AD139" s="12"/>
      <c r="AE139" s="12"/>
      <c r="AR139" s="215" t="s">
        <v>107</v>
      </c>
      <c r="AT139" s="216" t="s">
        <v>74</v>
      </c>
      <c r="AU139" s="216" t="s">
        <v>75</v>
      </c>
      <c r="AY139" s="215" t="s">
        <v>167</v>
      </c>
      <c r="BK139" s="217">
        <f>SUM(BK140:BK152)</f>
        <v>0</v>
      </c>
    </row>
    <row r="140" s="2" customFormat="1" ht="16.5" customHeight="1">
      <c r="A140" s="39"/>
      <c r="B140" s="40"/>
      <c r="C140" s="220" t="s">
        <v>490</v>
      </c>
      <c r="D140" s="220" t="s">
        <v>169</v>
      </c>
      <c r="E140" s="221" t="s">
        <v>240</v>
      </c>
      <c r="F140" s="222" t="s">
        <v>1512</v>
      </c>
      <c r="G140" s="223" t="s">
        <v>249</v>
      </c>
      <c r="H140" s="224">
        <v>26</v>
      </c>
      <c r="I140" s="225"/>
      <c r="J140" s="225"/>
      <c r="K140" s="226">
        <f>ROUND(P140*H140,2)</f>
        <v>0</v>
      </c>
      <c r="L140" s="222" t="s">
        <v>20</v>
      </c>
      <c r="M140" s="45"/>
      <c r="N140" s="227" t="s">
        <v>20</v>
      </c>
      <c r="O140" s="228" t="s">
        <v>44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5"/>
      <c r="T140" s="230">
        <f>S140*H140</f>
        <v>0</v>
      </c>
      <c r="U140" s="230">
        <v>0</v>
      </c>
      <c r="V140" s="230">
        <f>U140*H140</f>
        <v>0</v>
      </c>
      <c r="W140" s="230">
        <v>0</v>
      </c>
      <c r="X140" s="231">
        <f>W140*H140</f>
        <v>0</v>
      </c>
      <c r="Y140" s="39"/>
      <c r="Z140" s="39"/>
      <c r="AA140" s="39"/>
      <c r="AB140" s="39"/>
      <c r="AC140" s="39"/>
      <c r="AD140" s="39"/>
      <c r="AE140" s="39"/>
      <c r="AR140" s="232" t="s">
        <v>571</v>
      </c>
      <c r="AT140" s="232" t="s">
        <v>169</v>
      </c>
      <c r="AU140" s="232" t="s">
        <v>82</v>
      </c>
      <c r="AY140" s="18" t="s">
        <v>167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8" t="s">
        <v>82</v>
      </c>
      <c r="BK140" s="233">
        <f>ROUND(P140*H140,2)</f>
        <v>0</v>
      </c>
      <c r="BL140" s="18" t="s">
        <v>571</v>
      </c>
      <c r="BM140" s="232" t="s">
        <v>1513</v>
      </c>
    </row>
    <row r="141" s="2" customFormat="1" ht="16.5" customHeight="1">
      <c r="A141" s="39"/>
      <c r="B141" s="40"/>
      <c r="C141" s="220" t="s">
        <v>494</v>
      </c>
      <c r="D141" s="220" t="s">
        <v>169</v>
      </c>
      <c r="E141" s="221" t="s">
        <v>1514</v>
      </c>
      <c r="F141" s="222" t="s">
        <v>1515</v>
      </c>
      <c r="G141" s="223" t="s">
        <v>1516</v>
      </c>
      <c r="H141" s="224">
        <v>0.189</v>
      </c>
      <c r="I141" s="225"/>
      <c r="J141" s="225"/>
      <c r="K141" s="226">
        <f>ROUND(P141*H141,2)</f>
        <v>0</v>
      </c>
      <c r="L141" s="222" t="s">
        <v>20</v>
      </c>
      <c r="M141" s="45"/>
      <c r="N141" s="227" t="s">
        <v>20</v>
      </c>
      <c r="O141" s="228" t="s">
        <v>44</v>
      </c>
      <c r="P141" s="229">
        <f>I141+J141</f>
        <v>0</v>
      </c>
      <c r="Q141" s="229">
        <f>ROUND(I141*H141,2)</f>
        <v>0</v>
      </c>
      <c r="R141" s="229">
        <f>ROUND(J141*H141,2)</f>
        <v>0</v>
      </c>
      <c r="S141" s="85"/>
      <c r="T141" s="230">
        <f>S141*H141</f>
        <v>0</v>
      </c>
      <c r="U141" s="230">
        <v>0</v>
      </c>
      <c r="V141" s="230">
        <f>U141*H141</f>
        <v>0</v>
      </c>
      <c r="W141" s="230">
        <v>0</v>
      </c>
      <c r="X141" s="231">
        <f>W141*H141</f>
        <v>0</v>
      </c>
      <c r="Y141" s="39"/>
      <c r="Z141" s="39"/>
      <c r="AA141" s="39"/>
      <c r="AB141" s="39"/>
      <c r="AC141" s="39"/>
      <c r="AD141" s="39"/>
      <c r="AE141" s="39"/>
      <c r="AR141" s="232" t="s">
        <v>571</v>
      </c>
      <c r="AT141" s="232" t="s">
        <v>169</v>
      </c>
      <c r="AU141" s="232" t="s">
        <v>82</v>
      </c>
      <c r="AY141" s="18" t="s">
        <v>167</v>
      </c>
      <c r="BE141" s="233">
        <f>IF(O141="základní",K141,0)</f>
        <v>0</v>
      </c>
      <c r="BF141" s="233">
        <f>IF(O141="snížená",K141,0)</f>
        <v>0</v>
      </c>
      <c r="BG141" s="233">
        <f>IF(O141="zákl. přenesená",K141,0)</f>
        <v>0</v>
      </c>
      <c r="BH141" s="233">
        <f>IF(O141="sníž. přenesená",K141,0)</f>
        <v>0</v>
      </c>
      <c r="BI141" s="233">
        <f>IF(O141="nulová",K141,0)</f>
        <v>0</v>
      </c>
      <c r="BJ141" s="18" t="s">
        <v>82</v>
      </c>
      <c r="BK141" s="233">
        <f>ROUND(P141*H141,2)</f>
        <v>0</v>
      </c>
      <c r="BL141" s="18" t="s">
        <v>571</v>
      </c>
      <c r="BM141" s="232" t="s">
        <v>1517</v>
      </c>
    </row>
    <row r="142" s="2" customFormat="1" ht="16.5" customHeight="1">
      <c r="A142" s="39"/>
      <c r="B142" s="40"/>
      <c r="C142" s="220" t="s">
        <v>499</v>
      </c>
      <c r="D142" s="220" t="s">
        <v>169</v>
      </c>
      <c r="E142" s="221" t="s">
        <v>1518</v>
      </c>
      <c r="F142" s="222" t="s">
        <v>1519</v>
      </c>
      <c r="G142" s="223" t="s">
        <v>365</v>
      </c>
      <c r="H142" s="224">
        <v>6</v>
      </c>
      <c r="I142" s="225"/>
      <c r="J142" s="225"/>
      <c r="K142" s="226">
        <f>ROUND(P142*H142,2)</f>
        <v>0</v>
      </c>
      <c r="L142" s="222" t="s">
        <v>20</v>
      </c>
      <c r="M142" s="45"/>
      <c r="N142" s="227" t="s">
        <v>20</v>
      </c>
      <c r="O142" s="228" t="s">
        <v>44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5"/>
      <c r="T142" s="230">
        <f>S142*H142</f>
        <v>0</v>
      </c>
      <c r="U142" s="230">
        <v>0</v>
      </c>
      <c r="V142" s="230">
        <f>U142*H142</f>
        <v>0</v>
      </c>
      <c r="W142" s="230">
        <v>0</v>
      </c>
      <c r="X142" s="231">
        <f>W142*H142</f>
        <v>0</v>
      </c>
      <c r="Y142" s="39"/>
      <c r="Z142" s="39"/>
      <c r="AA142" s="39"/>
      <c r="AB142" s="39"/>
      <c r="AC142" s="39"/>
      <c r="AD142" s="39"/>
      <c r="AE142" s="39"/>
      <c r="AR142" s="232" t="s">
        <v>571</v>
      </c>
      <c r="AT142" s="232" t="s">
        <v>169</v>
      </c>
      <c r="AU142" s="232" t="s">
        <v>82</v>
      </c>
      <c r="AY142" s="18" t="s">
        <v>167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8" t="s">
        <v>82</v>
      </c>
      <c r="BK142" s="233">
        <f>ROUND(P142*H142,2)</f>
        <v>0</v>
      </c>
      <c r="BL142" s="18" t="s">
        <v>571</v>
      </c>
      <c r="BM142" s="232" t="s">
        <v>1520</v>
      </c>
    </row>
    <row r="143" s="2" customFormat="1" ht="16.5" customHeight="1">
      <c r="A143" s="39"/>
      <c r="B143" s="40"/>
      <c r="C143" s="220" t="s">
        <v>506</v>
      </c>
      <c r="D143" s="220" t="s">
        <v>169</v>
      </c>
      <c r="E143" s="221" t="s">
        <v>1521</v>
      </c>
      <c r="F143" s="222" t="s">
        <v>1522</v>
      </c>
      <c r="G143" s="223" t="s">
        <v>190</v>
      </c>
      <c r="H143" s="224">
        <v>1.2</v>
      </c>
      <c r="I143" s="225"/>
      <c r="J143" s="225"/>
      <c r="K143" s="226">
        <f>ROUND(P143*H143,2)</f>
        <v>0</v>
      </c>
      <c r="L143" s="222" t="s">
        <v>20</v>
      </c>
      <c r="M143" s="45"/>
      <c r="N143" s="227" t="s">
        <v>20</v>
      </c>
      <c r="O143" s="228" t="s">
        <v>44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5"/>
      <c r="T143" s="230">
        <f>S143*H143</f>
        <v>0</v>
      </c>
      <c r="U143" s="230">
        <v>0</v>
      </c>
      <c r="V143" s="230">
        <f>U143*H143</f>
        <v>0</v>
      </c>
      <c r="W143" s="230">
        <v>0</v>
      </c>
      <c r="X143" s="231">
        <f>W143*H143</f>
        <v>0</v>
      </c>
      <c r="Y143" s="39"/>
      <c r="Z143" s="39"/>
      <c r="AA143" s="39"/>
      <c r="AB143" s="39"/>
      <c r="AC143" s="39"/>
      <c r="AD143" s="39"/>
      <c r="AE143" s="39"/>
      <c r="AR143" s="232" t="s">
        <v>571</v>
      </c>
      <c r="AT143" s="232" t="s">
        <v>169</v>
      </c>
      <c r="AU143" s="232" t="s">
        <v>82</v>
      </c>
      <c r="AY143" s="18" t="s">
        <v>167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8" t="s">
        <v>82</v>
      </c>
      <c r="BK143" s="233">
        <f>ROUND(P143*H143,2)</f>
        <v>0</v>
      </c>
      <c r="BL143" s="18" t="s">
        <v>571</v>
      </c>
      <c r="BM143" s="232" t="s">
        <v>1523</v>
      </c>
    </row>
    <row r="144" s="2" customFormat="1" ht="16.5" customHeight="1">
      <c r="A144" s="39"/>
      <c r="B144" s="40"/>
      <c r="C144" s="220" t="s">
        <v>512</v>
      </c>
      <c r="D144" s="220" t="s">
        <v>169</v>
      </c>
      <c r="E144" s="221" t="s">
        <v>1524</v>
      </c>
      <c r="F144" s="222" t="s">
        <v>1525</v>
      </c>
      <c r="G144" s="223" t="s">
        <v>190</v>
      </c>
      <c r="H144" s="224">
        <v>0.29999999999999999</v>
      </c>
      <c r="I144" s="225"/>
      <c r="J144" s="225"/>
      <c r="K144" s="226">
        <f>ROUND(P144*H144,2)</f>
        <v>0</v>
      </c>
      <c r="L144" s="222" t="s">
        <v>20</v>
      </c>
      <c r="M144" s="45"/>
      <c r="N144" s="227" t="s">
        <v>20</v>
      </c>
      <c r="O144" s="228" t="s">
        <v>44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5"/>
      <c r="T144" s="230">
        <f>S144*H144</f>
        <v>0</v>
      </c>
      <c r="U144" s="230">
        <v>0</v>
      </c>
      <c r="V144" s="230">
        <f>U144*H144</f>
        <v>0</v>
      </c>
      <c r="W144" s="230">
        <v>0</v>
      </c>
      <c r="X144" s="231">
        <f>W144*H144</f>
        <v>0</v>
      </c>
      <c r="Y144" s="39"/>
      <c r="Z144" s="39"/>
      <c r="AA144" s="39"/>
      <c r="AB144" s="39"/>
      <c r="AC144" s="39"/>
      <c r="AD144" s="39"/>
      <c r="AE144" s="39"/>
      <c r="AR144" s="232" t="s">
        <v>571</v>
      </c>
      <c r="AT144" s="232" t="s">
        <v>169</v>
      </c>
      <c r="AU144" s="232" t="s">
        <v>82</v>
      </c>
      <c r="AY144" s="18" t="s">
        <v>167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8" t="s">
        <v>82</v>
      </c>
      <c r="BK144" s="233">
        <f>ROUND(P144*H144,2)</f>
        <v>0</v>
      </c>
      <c r="BL144" s="18" t="s">
        <v>571</v>
      </c>
      <c r="BM144" s="232" t="s">
        <v>1526</v>
      </c>
    </row>
    <row r="145" s="2" customFormat="1" ht="37.8" customHeight="1">
      <c r="A145" s="39"/>
      <c r="B145" s="40"/>
      <c r="C145" s="220" t="s">
        <v>1186</v>
      </c>
      <c r="D145" s="220" t="s">
        <v>169</v>
      </c>
      <c r="E145" s="221" t="s">
        <v>1527</v>
      </c>
      <c r="F145" s="222" t="s">
        <v>1528</v>
      </c>
      <c r="G145" s="223" t="s">
        <v>172</v>
      </c>
      <c r="H145" s="224">
        <v>189</v>
      </c>
      <c r="I145" s="225"/>
      <c r="J145" s="225"/>
      <c r="K145" s="226">
        <f>ROUND(P145*H145,2)</f>
        <v>0</v>
      </c>
      <c r="L145" s="222" t="s">
        <v>20</v>
      </c>
      <c r="M145" s="45"/>
      <c r="N145" s="227" t="s">
        <v>20</v>
      </c>
      <c r="O145" s="228" t="s">
        <v>44</v>
      </c>
      <c r="P145" s="229">
        <f>I145+J145</f>
        <v>0</v>
      </c>
      <c r="Q145" s="229">
        <f>ROUND(I145*H145,2)</f>
        <v>0</v>
      </c>
      <c r="R145" s="229">
        <f>ROUND(J145*H145,2)</f>
        <v>0</v>
      </c>
      <c r="S145" s="85"/>
      <c r="T145" s="230">
        <f>S145*H145</f>
        <v>0</v>
      </c>
      <c r="U145" s="230">
        <v>0</v>
      </c>
      <c r="V145" s="230">
        <f>U145*H145</f>
        <v>0</v>
      </c>
      <c r="W145" s="230">
        <v>0</v>
      </c>
      <c r="X145" s="231">
        <f>W145*H145</f>
        <v>0</v>
      </c>
      <c r="Y145" s="39"/>
      <c r="Z145" s="39"/>
      <c r="AA145" s="39"/>
      <c r="AB145" s="39"/>
      <c r="AC145" s="39"/>
      <c r="AD145" s="39"/>
      <c r="AE145" s="39"/>
      <c r="AR145" s="232" t="s">
        <v>571</v>
      </c>
      <c r="AT145" s="232" t="s">
        <v>169</v>
      </c>
      <c r="AU145" s="232" t="s">
        <v>82</v>
      </c>
      <c r="AY145" s="18" t="s">
        <v>167</v>
      </c>
      <c r="BE145" s="233">
        <f>IF(O145="základní",K145,0)</f>
        <v>0</v>
      </c>
      <c r="BF145" s="233">
        <f>IF(O145="snížená",K145,0)</f>
        <v>0</v>
      </c>
      <c r="BG145" s="233">
        <f>IF(O145="zákl. přenesená",K145,0)</f>
        <v>0</v>
      </c>
      <c r="BH145" s="233">
        <f>IF(O145="sníž. přenesená",K145,0)</f>
        <v>0</v>
      </c>
      <c r="BI145" s="233">
        <f>IF(O145="nulová",K145,0)</f>
        <v>0</v>
      </c>
      <c r="BJ145" s="18" t="s">
        <v>82</v>
      </c>
      <c r="BK145" s="233">
        <f>ROUND(P145*H145,2)</f>
        <v>0</v>
      </c>
      <c r="BL145" s="18" t="s">
        <v>571</v>
      </c>
      <c r="BM145" s="232" t="s">
        <v>1529</v>
      </c>
    </row>
    <row r="146" s="2" customFormat="1" ht="16.5" customHeight="1">
      <c r="A146" s="39"/>
      <c r="B146" s="40"/>
      <c r="C146" s="220" t="s">
        <v>522</v>
      </c>
      <c r="D146" s="220" t="s">
        <v>169</v>
      </c>
      <c r="E146" s="221" t="s">
        <v>1530</v>
      </c>
      <c r="F146" s="222" t="s">
        <v>1531</v>
      </c>
      <c r="G146" s="223" t="s">
        <v>190</v>
      </c>
      <c r="H146" s="224">
        <v>82</v>
      </c>
      <c r="I146" s="225"/>
      <c r="J146" s="225"/>
      <c r="K146" s="226">
        <f>ROUND(P146*H146,2)</f>
        <v>0</v>
      </c>
      <c r="L146" s="222" t="s">
        <v>20</v>
      </c>
      <c r="M146" s="45"/>
      <c r="N146" s="227" t="s">
        <v>20</v>
      </c>
      <c r="O146" s="228" t="s">
        <v>44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5"/>
      <c r="T146" s="230">
        <f>S146*H146</f>
        <v>0</v>
      </c>
      <c r="U146" s="230">
        <v>0</v>
      </c>
      <c r="V146" s="230">
        <f>U146*H146</f>
        <v>0</v>
      </c>
      <c r="W146" s="230">
        <v>0</v>
      </c>
      <c r="X146" s="231">
        <f>W146*H146</f>
        <v>0</v>
      </c>
      <c r="Y146" s="39"/>
      <c r="Z146" s="39"/>
      <c r="AA146" s="39"/>
      <c r="AB146" s="39"/>
      <c r="AC146" s="39"/>
      <c r="AD146" s="39"/>
      <c r="AE146" s="39"/>
      <c r="AR146" s="232" t="s">
        <v>571</v>
      </c>
      <c r="AT146" s="232" t="s">
        <v>169</v>
      </c>
      <c r="AU146" s="232" t="s">
        <v>82</v>
      </c>
      <c r="AY146" s="18" t="s">
        <v>167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8" t="s">
        <v>82</v>
      </c>
      <c r="BK146" s="233">
        <f>ROUND(P146*H146,2)</f>
        <v>0</v>
      </c>
      <c r="BL146" s="18" t="s">
        <v>571</v>
      </c>
      <c r="BM146" s="232" t="s">
        <v>1532</v>
      </c>
    </row>
    <row r="147" s="2" customFormat="1" ht="24.15" customHeight="1">
      <c r="A147" s="39"/>
      <c r="B147" s="40"/>
      <c r="C147" s="220" t="s">
        <v>527</v>
      </c>
      <c r="D147" s="220" t="s">
        <v>169</v>
      </c>
      <c r="E147" s="221" t="s">
        <v>1533</v>
      </c>
      <c r="F147" s="222" t="s">
        <v>1534</v>
      </c>
      <c r="G147" s="223" t="s">
        <v>172</v>
      </c>
      <c r="H147" s="224">
        <v>189</v>
      </c>
      <c r="I147" s="225"/>
      <c r="J147" s="225"/>
      <c r="K147" s="226">
        <f>ROUND(P147*H147,2)</f>
        <v>0</v>
      </c>
      <c r="L147" s="222" t="s">
        <v>20</v>
      </c>
      <c r="M147" s="45"/>
      <c r="N147" s="227" t="s">
        <v>20</v>
      </c>
      <c r="O147" s="228" t="s">
        <v>44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5"/>
      <c r="T147" s="230">
        <f>S147*H147</f>
        <v>0</v>
      </c>
      <c r="U147" s="230">
        <v>0.15614</v>
      </c>
      <c r="V147" s="230">
        <f>U147*H147</f>
        <v>29.510460000000002</v>
      </c>
      <c r="W147" s="230">
        <v>0</v>
      </c>
      <c r="X147" s="231">
        <f>W147*H147</f>
        <v>0</v>
      </c>
      <c r="Y147" s="39"/>
      <c r="Z147" s="39"/>
      <c r="AA147" s="39"/>
      <c r="AB147" s="39"/>
      <c r="AC147" s="39"/>
      <c r="AD147" s="39"/>
      <c r="AE147" s="39"/>
      <c r="AR147" s="232" t="s">
        <v>571</v>
      </c>
      <c r="AT147" s="232" t="s">
        <v>169</v>
      </c>
      <c r="AU147" s="232" t="s">
        <v>82</v>
      </c>
      <c r="AY147" s="18" t="s">
        <v>167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8" t="s">
        <v>82</v>
      </c>
      <c r="BK147" s="233">
        <f>ROUND(P147*H147,2)</f>
        <v>0</v>
      </c>
      <c r="BL147" s="18" t="s">
        <v>571</v>
      </c>
      <c r="BM147" s="232" t="s">
        <v>1535</v>
      </c>
    </row>
    <row r="148" s="2" customFormat="1" ht="24.15" customHeight="1">
      <c r="A148" s="39"/>
      <c r="B148" s="40"/>
      <c r="C148" s="220" t="s">
        <v>532</v>
      </c>
      <c r="D148" s="220" t="s">
        <v>169</v>
      </c>
      <c r="E148" s="221" t="s">
        <v>1536</v>
      </c>
      <c r="F148" s="222" t="s">
        <v>1537</v>
      </c>
      <c r="G148" s="223" t="s">
        <v>172</v>
      </c>
      <c r="H148" s="224">
        <v>200</v>
      </c>
      <c r="I148" s="225"/>
      <c r="J148" s="225"/>
      <c r="K148" s="226">
        <f>ROUND(P148*H148,2)</f>
        <v>0</v>
      </c>
      <c r="L148" s="222" t="s">
        <v>20</v>
      </c>
      <c r="M148" s="45"/>
      <c r="N148" s="227" t="s">
        <v>20</v>
      </c>
      <c r="O148" s="228" t="s">
        <v>44</v>
      </c>
      <c r="P148" s="229">
        <f>I148+J148</f>
        <v>0</v>
      </c>
      <c r="Q148" s="229">
        <f>ROUND(I148*H148,2)</f>
        <v>0</v>
      </c>
      <c r="R148" s="229">
        <f>ROUND(J148*H148,2)</f>
        <v>0</v>
      </c>
      <c r="S148" s="85"/>
      <c r="T148" s="230">
        <f>S148*H148</f>
        <v>0</v>
      </c>
      <c r="U148" s="230">
        <v>0</v>
      </c>
      <c r="V148" s="230">
        <f>U148*H148</f>
        <v>0</v>
      </c>
      <c r="W148" s="230">
        <v>0</v>
      </c>
      <c r="X148" s="231">
        <f>W148*H148</f>
        <v>0</v>
      </c>
      <c r="Y148" s="39"/>
      <c r="Z148" s="39"/>
      <c r="AA148" s="39"/>
      <c r="AB148" s="39"/>
      <c r="AC148" s="39"/>
      <c r="AD148" s="39"/>
      <c r="AE148" s="39"/>
      <c r="AR148" s="232" t="s">
        <v>174</v>
      </c>
      <c r="AT148" s="232" t="s">
        <v>169</v>
      </c>
      <c r="AU148" s="232" t="s">
        <v>82</v>
      </c>
      <c r="AY148" s="18" t="s">
        <v>167</v>
      </c>
      <c r="BE148" s="233">
        <f>IF(O148="základní",K148,0)</f>
        <v>0</v>
      </c>
      <c r="BF148" s="233">
        <f>IF(O148="snížená",K148,0)</f>
        <v>0</v>
      </c>
      <c r="BG148" s="233">
        <f>IF(O148="zákl. přenesená",K148,0)</f>
        <v>0</v>
      </c>
      <c r="BH148" s="233">
        <f>IF(O148="sníž. přenesená",K148,0)</f>
        <v>0</v>
      </c>
      <c r="BI148" s="233">
        <f>IF(O148="nulová",K148,0)</f>
        <v>0</v>
      </c>
      <c r="BJ148" s="18" t="s">
        <v>82</v>
      </c>
      <c r="BK148" s="233">
        <f>ROUND(P148*H148,2)</f>
        <v>0</v>
      </c>
      <c r="BL148" s="18" t="s">
        <v>174</v>
      </c>
      <c r="BM148" s="232" t="s">
        <v>1538</v>
      </c>
    </row>
    <row r="149" s="2" customFormat="1" ht="16.5" customHeight="1">
      <c r="A149" s="39"/>
      <c r="B149" s="40"/>
      <c r="C149" s="272" t="s">
        <v>538</v>
      </c>
      <c r="D149" s="272" t="s">
        <v>269</v>
      </c>
      <c r="E149" s="273" t="s">
        <v>1539</v>
      </c>
      <c r="F149" s="274" t="s">
        <v>1540</v>
      </c>
      <c r="G149" s="275" t="s">
        <v>172</v>
      </c>
      <c r="H149" s="276">
        <v>200</v>
      </c>
      <c r="I149" s="277"/>
      <c r="J149" s="278"/>
      <c r="K149" s="279">
        <f>ROUND(P149*H149,2)</f>
        <v>0</v>
      </c>
      <c r="L149" s="274" t="s">
        <v>20</v>
      </c>
      <c r="M149" s="280"/>
      <c r="N149" s="281" t="s">
        <v>20</v>
      </c>
      <c r="O149" s="228" t="s">
        <v>44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5"/>
      <c r="T149" s="230">
        <f>S149*H149</f>
        <v>0</v>
      </c>
      <c r="U149" s="230">
        <v>0</v>
      </c>
      <c r="V149" s="230">
        <f>U149*H149</f>
        <v>0</v>
      </c>
      <c r="W149" s="230">
        <v>0</v>
      </c>
      <c r="X149" s="231">
        <f>W149*H149</f>
        <v>0</v>
      </c>
      <c r="Y149" s="39"/>
      <c r="Z149" s="39"/>
      <c r="AA149" s="39"/>
      <c r="AB149" s="39"/>
      <c r="AC149" s="39"/>
      <c r="AD149" s="39"/>
      <c r="AE149" s="39"/>
      <c r="AR149" s="232" t="s">
        <v>1275</v>
      </c>
      <c r="AT149" s="232" t="s">
        <v>269</v>
      </c>
      <c r="AU149" s="232" t="s">
        <v>82</v>
      </c>
      <c r="AY149" s="18" t="s">
        <v>167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8" t="s">
        <v>82</v>
      </c>
      <c r="BK149" s="233">
        <f>ROUND(P149*H149,2)</f>
        <v>0</v>
      </c>
      <c r="BL149" s="18" t="s">
        <v>1275</v>
      </c>
      <c r="BM149" s="232" t="s">
        <v>1541</v>
      </c>
    </row>
    <row r="150" s="2" customFormat="1" ht="16.5" customHeight="1">
      <c r="A150" s="39"/>
      <c r="B150" s="40"/>
      <c r="C150" s="220" t="s">
        <v>542</v>
      </c>
      <c r="D150" s="220" t="s">
        <v>169</v>
      </c>
      <c r="E150" s="221" t="s">
        <v>1542</v>
      </c>
      <c r="F150" s="222" t="s">
        <v>1543</v>
      </c>
      <c r="G150" s="223" t="s">
        <v>249</v>
      </c>
      <c r="H150" s="224">
        <v>26</v>
      </c>
      <c r="I150" s="225"/>
      <c r="J150" s="225"/>
      <c r="K150" s="226">
        <f>ROUND(P150*H150,2)</f>
        <v>0</v>
      </c>
      <c r="L150" s="222" t="s">
        <v>20</v>
      </c>
      <c r="M150" s="45"/>
      <c r="N150" s="227" t="s">
        <v>20</v>
      </c>
      <c r="O150" s="228" t="s">
        <v>44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5"/>
      <c r="T150" s="230">
        <f>S150*H150</f>
        <v>0</v>
      </c>
      <c r="U150" s="230">
        <v>0</v>
      </c>
      <c r="V150" s="230">
        <f>U150*H150</f>
        <v>0</v>
      </c>
      <c r="W150" s="230">
        <v>0</v>
      </c>
      <c r="X150" s="231">
        <f>W150*H150</f>
        <v>0</v>
      </c>
      <c r="Y150" s="39"/>
      <c r="Z150" s="39"/>
      <c r="AA150" s="39"/>
      <c r="AB150" s="39"/>
      <c r="AC150" s="39"/>
      <c r="AD150" s="39"/>
      <c r="AE150" s="39"/>
      <c r="AR150" s="232" t="s">
        <v>571</v>
      </c>
      <c r="AT150" s="232" t="s">
        <v>169</v>
      </c>
      <c r="AU150" s="232" t="s">
        <v>82</v>
      </c>
      <c r="AY150" s="18" t="s">
        <v>167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8" t="s">
        <v>82</v>
      </c>
      <c r="BK150" s="233">
        <f>ROUND(P150*H150,2)</f>
        <v>0</v>
      </c>
      <c r="BL150" s="18" t="s">
        <v>571</v>
      </c>
      <c r="BM150" s="232" t="s">
        <v>1544</v>
      </c>
    </row>
    <row r="151" s="2" customFormat="1" ht="24.15" customHeight="1">
      <c r="A151" s="39"/>
      <c r="B151" s="40"/>
      <c r="C151" s="220" t="s">
        <v>548</v>
      </c>
      <c r="D151" s="220" t="s">
        <v>169</v>
      </c>
      <c r="E151" s="221" t="s">
        <v>1545</v>
      </c>
      <c r="F151" s="222" t="s">
        <v>1546</v>
      </c>
      <c r="G151" s="223" t="s">
        <v>249</v>
      </c>
      <c r="H151" s="224">
        <v>78</v>
      </c>
      <c r="I151" s="225"/>
      <c r="J151" s="225"/>
      <c r="K151" s="226">
        <f>ROUND(P151*H151,2)</f>
        <v>0</v>
      </c>
      <c r="L151" s="222" t="s">
        <v>20</v>
      </c>
      <c r="M151" s="45"/>
      <c r="N151" s="227" t="s">
        <v>20</v>
      </c>
      <c r="O151" s="228" t="s">
        <v>44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5"/>
      <c r="T151" s="230">
        <f>S151*H151</f>
        <v>0</v>
      </c>
      <c r="U151" s="230">
        <v>0</v>
      </c>
      <c r="V151" s="230">
        <f>U151*H151</f>
        <v>0</v>
      </c>
      <c r="W151" s="230">
        <v>0</v>
      </c>
      <c r="X151" s="231">
        <f>W151*H151</f>
        <v>0</v>
      </c>
      <c r="Y151" s="39"/>
      <c r="Z151" s="39"/>
      <c r="AA151" s="39"/>
      <c r="AB151" s="39"/>
      <c r="AC151" s="39"/>
      <c r="AD151" s="39"/>
      <c r="AE151" s="39"/>
      <c r="AR151" s="232" t="s">
        <v>571</v>
      </c>
      <c r="AT151" s="232" t="s">
        <v>169</v>
      </c>
      <c r="AU151" s="232" t="s">
        <v>82</v>
      </c>
      <c r="AY151" s="18" t="s">
        <v>167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8" t="s">
        <v>82</v>
      </c>
      <c r="BK151" s="233">
        <f>ROUND(P151*H151,2)</f>
        <v>0</v>
      </c>
      <c r="BL151" s="18" t="s">
        <v>571</v>
      </c>
      <c r="BM151" s="232" t="s">
        <v>1547</v>
      </c>
    </row>
    <row r="152" s="2" customFormat="1" ht="16.5" customHeight="1">
      <c r="A152" s="39"/>
      <c r="B152" s="40"/>
      <c r="C152" s="220" t="s">
        <v>554</v>
      </c>
      <c r="D152" s="220" t="s">
        <v>169</v>
      </c>
      <c r="E152" s="221" t="s">
        <v>1548</v>
      </c>
      <c r="F152" s="222" t="s">
        <v>1549</v>
      </c>
      <c r="G152" s="223" t="s">
        <v>182</v>
      </c>
      <c r="H152" s="224">
        <v>410</v>
      </c>
      <c r="I152" s="225"/>
      <c r="J152" s="225"/>
      <c r="K152" s="226">
        <f>ROUND(P152*H152,2)</f>
        <v>0</v>
      </c>
      <c r="L152" s="222" t="s">
        <v>20</v>
      </c>
      <c r="M152" s="45"/>
      <c r="N152" s="227" t="s">
        <v>20</v>
      </c>
      <c r="O152" s="228" t="s">
        <v>44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5"/>
      <c r="T152" s="230">
        <f>S152*H152</f>
        <v>0</v>
      </c>
      <c r="U152" s="230">
        <v>0</v>
      </c>
      <c r="V152" s="230">
        <f>U152*H152</f>
        <v>0</v>
      </c>
      <c r="W152" s="230">
        <v>0</v>
      </c>
      <c r="X152" s="231">
        <f>W152*H152</f>
        <v>0</v>
      </c>
      <c r="Y152" s="39"/>
      <c r="Z152" s="39"/>
      <c r="AA152" s="39"/>
      <c r="AB152" s="39"/>
      <c r="AC152" s="39"/>
      <c r="AD152" s="39"/>
      <c r="AE152" s="39"/>
      <c r="AR152" s="232" t="s">
        <v>571</v>
      </c>
      <c r="AT152" s="232" t="s">
        <v>169</v>
      </c>
      <c r="AU152" s="232" t="s">
        <v>82</v>
      </c>
      <c r="AY152" s="18" t="s">
        <v>167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8" t="s">
        <v>82</v>
      </c>
      <c r="BK152" s="233">
        <f>ROUND(P152*H152,2)</f>
        <v>0</v>
      </c>
      <c r="BL152" s="18" t="s">
        <v>571</v>
      </c>
      <c r="BM152" s="232" t="s">
        <v>1550</v>
      </c>
    </row>
    <row r="153" s="12" customFormat="1" ht="25.92" customHeight="1">
      <c r="A153" s="12"/>
      <c r="B153" s="203"/>
      <c r="C153" s="204"/>
      <c r="D153" s="205" t="s">
        <v>74</v>
      </c>
      <c r="E153" s="206" t="s">
        <v>269</v>
      </c>
      <c r="F153" s="206" t="s">
        <v>1258</v>
      </c>
      <c r="G153" s="204"/>
      <c r="H153" s="204"/>
      <c r="I153" s="207"/>
      <c r="J153" s="207"/>
      <c r="K153" s="208">
        <f>BK153</f>
        <v>0</v>
      </c>
      <c r="L153" s="204"/>
      <c r="M153" s="209"/>
      <c r="N153" s="210"/>
      <c r="O153" s="211"/>
      <c r="P153" s="211"/>
      <c r="Q153" s="212">
        <f>Q154</f>
        <v>0</v>
      </c>
      <c r="R153" s="212">
        <f>R154</f>
        <v>0</v>
      </c>
      <c r="S153" s="211"/>
      <c r="T153" s="213">
        <f>T154</f>
        <v>0</v>
      </c>
      <c r="U153" s="211"/>
      <c r="V153" s="213">
        <f>V154</f>
        <v>0</v>
      </c>
      <c r="W153" s="211"/>
      <c r="X153" s="214">
        <f>X154</f>
        <v>0</v>
      </c>
      <c r="Y153" s="12"/>
      <c r="Z153" s="12"/>
      <c r="AA153" s="12"/>
      <c r="AB153" s="12"/>
      <c r="AC153" s="12"/>
      <c r="AD153" s="12"/>
      <c r="AE153" s="12"/>
      <c r="AR153" s="215" t="s">
        <v>107</v>
      </c>
      <c r="AT153" s="216" t="s">
        <v>74</v>
      </c>
      <c r="AU153" s="216" t="s">
        <v>75</v>
      </c>
      <c r="AY153" s="215" t="s">
        <v>167</v>
      </c>
      <c r="BK153" s="217">
        <f>BK154</f>
        <v>0</v>
      </c>
    </row>
    <row r="154" s="12" customFormat="1" ht="22.8" customHeight="1">
      <c r="A154" s="12"/>
      <c r="B154" s="203"/>
      <c r="C154" s="204"/>
      <c r="D154" s="205" t="s">
        <v>74</v>
      </c>
      <c r="E154" s="218" t="s">
        <v>1551</v>
      </c>
      <c r="F154" s="218" t="s">
        <v>1414</v>
      </c>
      <c r="G154" s="204"/>
      <c r="H154" s="204"/>
      <c r="I154" s="207"/>
      <c r="J154" s="207"/>
      <c r="K154" s="219">
        <f>BK154</f>
        <v>0</v>
      </c>
      <c r="L154" s="204"/>
      <c r="M154" s="209"/>
      <c r="N154" s="210"/>
      <c r="O154" s="211"/>
      <c r="P154" s="211"/>
      <c r="Q154" s="212">
        <f>SUM(Q155:Q156)</f>
        <v>0</v>
      </c>
      <c r="R154" s="212">
        <f>SUM(R155:R156)</f>
        <v>0</v>
      </c>
      <c r="S154" s="211"/>
      <c r="T154" s="213">
        <f>SUM(T155:T156)</f>
        <v>0</v>
      </c>
      <c r="U154" s="211"/>
      <c r="V154" s="213">
        <f>SUM(V155:V156)</f>
        <v>0</v>
      </c>
      <c r="W154" s="211"/>
      <c r="X154" s="214">
        <f>SUM(X155:X156)</f>
        <v>0</v>
      </c>
      <c r="Y154" s="12"/>
      <c r="Z154" s="12"/>
      <c r="AA154" s="12"/>
      <c r="AB154" s="12"/>
      <c r="AC154" s="12"/>
      <c r="AD154" s="12"/>
      <c r="AE154" s="12"/>
      <c r="AR154" s="215" t="s">
        <v>107</v>
      </c>
      <c r="AT154" s="216" t="s">
        <v>74</v>
      </c>
      <c r="AU154" s="216" t="s">
        <v>82</v>
      </c>
      <c r="AY154" s="215" t="s">
        <v>167</v>
      </c>
      <c r="BK154" s="217">
        <f>SUM(BK155:BK156)</f>
        <v>0</v>
      </c>
    </row>
    <row r="155" s="2" customFormat="1" ht="24.15" customHeight="1">
      <c r="A155" s="39"/>
      <c r="B155" s="40"/>
      <c r="C155" s="220" t="s">
        <v>560</v>
      </c>
      <c r="D155" s="220" t="s">
        <v>169</v>
      </c>
      <c r="E155" s="221" t="s">
        <v>1552</v>
      </c>
      <c r="F155" s="222" t="s">
        <v>1553</v>
      </c>
      <c r="G155" s="223" t="s">
        <v>365</v>
      </c>
      <c r="H155" s="224">
        <v>12</v>
      </c>
      <c r="I155" s="225"/>
      <c r="J155" s="225"/>
      <c r="K155" s="226">
        <f>ROUND(P155*H155,2)</f>
        <v>0</v>
      </c>
      <c r="L155" s="222" t="s">
        <v>20</v>
      </c>
      <c r="M155" s="45"/>
      <c r="N155" s="227" t="s">
        <v>20</v>
      </c>
      <c r="O155" s="228" t="s">
        <v>44</v>
      </c>
      <c r="P155" s="229">
        <f>I155+J155</f>
        <v>0</v>
      </c>
      <c r="Q155" s="229">
        <f>ROUND(I155*H155,2)</f>
        <v>0</v>
      </c>
      <c r="R155" s="229">
        <f>ROUND(J155*H155,2)</f>
        <v>0</v>
      </c>
      <c r="S155" s="85"/>
      <c r="T155" s="230">
        <f>S155*H155</f>
        <v>0</v>
      </c>
      <c r="U155" s="230">
        <v>0</v>
      </c>
      <c r="V155" s="230">
        <f>U155*H155</f>
        <v>0</v>
      </c>
      <c r="W155" s="230">
        <v>0</v>
      </c>
      <c r="X155" s="231">
        <f>W155*H155</f>
        <v>0</v>
      </c>
      <c r="Y155" s="39"/>
      <c r="Z155" s="39"/>
      <c r="AA155" s="39"/>
      <c r="AB155" s="39"/>
      <c r="AC155" s="39"/>
      <c r="AD155" s="39"/>
      <c r="AE155" s="39"/>
      <c r="AR155" s="232" t="s">
        <v>571</v>
      </c>
      <c r="AT155" s="232" t="s">
        <v>169</v>
      </c>
      <c r="AU155" s="232" t="s">
        <v>88</v>
      </c>
      <c r="AY155" s="18" t="s">
        <v>167</v>
      </c>
      <c r="BE155" s="233">
        <f>IF(O155="základní",K155,0)</f>
        <v>0</v>
      </c>
      <c r="BF155" s="233">
        <f>IF(O155="snížená",K155,0)</f>
        <v>0</v>
      </c>
      <c r="BG155" s="233">
        <f>IF(O155="zákl. přenesená",K155,0)</f>
        <v>0</v>
      </c>
      <c r="BH155" s="233">
        <f>IF(O155="sníž. přenesená",K155,0)</f>
        <v>0</v>
      </c>
      <c r="BI155" s="233">
        <f>IF(O155="nulová",K155,0)</f>
        <v>0</v>
      </c>
      <c r="BJ155" s="18" t="s">
        <v>82</v>
      </c>
      <c r="BK155" s="233">
        <f>ROUND(P155*H155,2)</f>
        <v>0</v>
      </c>
      <c r="BL155" s="18" t="s">
        <v>571</v>
      </c>
      <c r="BM155" s="232" t="s">
        <v>1554</v>
      </c>
    </row>
    <row r="156" s="2" customFormat="1" ht="21.75" customHeight="1">
      <c r="A156" s="39"/>
      <c r="B156" s="40"/>
      <c r="C156" s="220" t="s">
        <v>566</v>
      </c>
      <c r="D156" s="220" t="s">
        <v>169</v>
      </c>
      <c r="E156" s="221" t="s">
        <v>1555</v>
      </c>
      <c r="F156" s="222" t="s">
        <v>1556</v>
      </c>
      <c r="G156" s="223" t="s">
        <v>365</v>
      </c>
      <c r="H156" s="224">
        <v>6</v>
      </c>
      <c r="I156" s="225"/>
      <c r="J156" s="225"/>
      <c r="K156" s="226">
        <f>ROUND(P156*H156,2)</f>
        <v>0</v>
      </c>
      <c r="L156" s="222" t="s">
        <v>20</v>
      </c>
      <c r="M156" s="45"/>
      <c r="N156" s="227" t="s">
        <v>20</v>
      </c>
      <c r="O156" s="228" t="s">
        <v>44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5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9"/>
      <c r="Z156" s="39"/>
      <c r="AA156" s="39"/>
      <c r="AB156" s="39"/>
      <c r="AC156" s="39"/>
      <c r="AD156" s="39"/>
      <c r="AE156" s="39"/>
      <c r="AR156" s="232" t="s">
        <v>280</v>
      </c>
      <c r="AT156" s="232" t="s">
        <v>169</v>
      </c>
      <c r="AU156" s="232" t="s">
        <v>88</v>
      </c>
      <c r="AY156" s="18" t="s">
        <v>167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8" t="s">
        <v>82</v>
      </c>
      <c r="BK156" s="233">
        <f>ROUND(P156*H156,2)</f>
        <v>0</v>
      </c>
      <c r="BL156" s="18" t="s">
        <v>280</v>
      </c>
      <c r="BM156" s="232" t="s">
        <v>1557</v>
      </c>
    </row>
    <row r="157" s="12" customFormat="1" ht="25.92" customHeight="1">
      <c r="A157" s="12"/>
      <c r="B157" s="203"/>
      <c r="C157" s="204"/>
      <c r="D157" s="205" t="s">
        <v>74</v>
      </c>
      <c r="E157" s="206" t="s">
        <v>1558</v>
      </c>
      <c r="F157" s="206" t="s">
        <v>1559</v>
      </c>
      <c r="G157" s="204"/>
      <c r="H157" s="204"/>
      <c r="I157" s="207"/>
      <c r="J157" s="207"/>
      <c r="K157" s="208">
        <f>BK157</f>
        <v>0</v>
      </c>
      <c r="L157" s="204"/>
      <c r="M157" s="209"/>
      <c r="N157" s="210"/>
      <c r="O157" s="211"/>
      <c r="P157" s="211"/>
      <c r="Q157" s="212">
        <f>SUM(Q158:Q159)</f>
        <v>0</v>
      </c>
      <c r="R157" s="212">
        <f>SUM(R158:R159)</f>
        <v>0</v>
      </c>
      <c r="S157" s="211"/>
      <c r="T157" s="213">
        <f>SUM(T158:T159)</f>
        <v>0</v>
      </c>
      <c r="U157" s="211"/>
      <c r="V157" s="213">
        <f>SUM(V158:V159)</f>
        <v>0</v>
      </c>
      <c r="W157" s="211"/>
      <c r="X157" s="214">
        <f>SUM(X158:X159)</f>
        <v>0</v>
      </c>
      <c r="Y157" s="12"/>
      <c r="Z157" s="12"/>
      <c r="AA157" s="12"/>
      <c r="AB157" s="12"/>
      <c r="AC157" s="12"/>
      <c r="AD157" s="12"/>
      <c r="AE157" s="12"/>
      <c r="AR157" s="215" t="s">
        <v>174</v>
      </c>
      <c r="AT157" s="216" t="s">
        <v>74</v>
      </c>
      <c r="AU157" s="216" t="s">
        <v>75</v>
      </c>
      <c r="AY157" s="215" t="s">
        <v>167</v>
      </c>
      <c r="BK157" s="217">
        <f>SUM(BK158:BK159)</f>
        <v>0</v>
      </c>
    </row>
    <row r="158" s="2" customFormat="1" ht="16.5" customHeight="1">
      <c r="A158" s="39"/>
      <c r="B158" s="40"/>
      <c r="C158" s="220" t="s">
        <v>582</v>
      </c>
      <c r="D158" s="220" t="s">
        <v>169</v>
      </c>
      <c r="E158" s="221" t="s">
        <v>1560</v>
      </c>
      <c r="F158" s="222" t="s">
        <v>1561</v>
      </c>
      <c r="G158" s="223" t="s">
        <v>1562</v>
      </c>
      <c r="H158" s="224">
        <v>8</v>
      </c>
      <c r="I158" s="225"/>
      <c r="J158" s="225"/>
      <c r="K158" s="226">
        <f>ROUND(P158*H158,2)</f>
        <v>0</v>
      </c>
      <c r="L158" s="222" t="s">
        <v>20</v>
      </c>
      <c r="M158" s="45"/>
      <c r="N158" s="227" t="s">
        <v>20</v>
      </c>
      <c r="O158" s="228" t="s">
        <v>44</v>
      </c>
      <c r="P158" s="229">
        <f>I158+J158</f>
        <v>0</v>
      </c>
      <c r="Q158" s="229">
        <f>ROUND(I158*H158,2)</f>
        <v>0</v>
      </c>
      <c r="R158" s="229">
        <f>ROUND(J158*H158,2)</f>
        <v>0</v>
      </c>
      <c r="S158" s="85"/>
      <c r="T158" s="230">
        <f>S158*H158</f>
        <v>0</v>
      </c>
      <c r="U158" s="230">
        <v>0</v>
      </c>
      <c r="V158" s="230">
        <f>U158*H158</f>
        <v>0</v>
      </c>
      <c r="W158" s="230">
        <v>0</v>
      </c>
      <c r="X158" s="231">
        <f>W158*H158</f>
        <v>0</v>
      </c>
      <c r="Y158" s="39"/>
      <c r="Z158" s="39"/>
      <c r="AA158" s="39"/>
      <c r="AB158" s="39"/>
      <c r="AC158" s="39"/>
      <c r="AD158" s="39"/>
      <c r="AE158" s="39"/>
      <c r="AR158" s="232" t="s">
        <v>1563</v>
      </c>
      <c r="AT158" s="232" t="s">
        <v>169</v>
      </c>
      <c r="AU158" s="232" t="s">
        <v>82</v>
      </c>
      <c r="AY158" s="18" t="s">
        <v>167</v>
      </c>
      <c r="BE158" s="233">
        <f>IF(O158="základní",K158,0)</f>
        <v>0</v>
      </c>
      <c r="BF158" s="233">
        <f>IF(O158="snížená",K158,0)</f>
        <v>0</v>
      </c>
      <c r="BG158" s="233">
        <f>IF(O158="zákl. přenesená",K158,0)</f>
        <v>0</v>
      </c>
      <c r="BH158" s="233">
        <f>IF(O158="sníž. přenesená",K158,0)</f>
        <v>0</v>
      </c>
      <c r="BI158" s="233">
        <f>IF(O158="nulová",K158,0)</f>
        <v>0</v>
      </c>
      <c r="BJ158" s="18" t="s">
        <v>82</v>
      </c>
      <c r="BK158" s="233">
        <f>ROUND(P158*H158,2)</f>
        <v>0</v>
      </c>
      <c r="BL158" s="18" t="s">
        <v>1563</v>
      </c>
      <c r="BM158" s="232" t="s">
        <v>1564</v>
      </c>
    </row>
    <row r="159" s="2" customFormat="1" ht="16.5" customHeight="1">
      <c r="A159" s="39"/>
      <c r="B159" s="40"/>
      <c r="C159" s="220" t="s">
        <v>591</v>
      </c>
      <c r="D159" s="220" t="s">
        <v>169</v>
      </c>
      <c r="E159" s="221" t="s">
        <v>1565</v>
      </c>
      <c r="F159" s="222" t="s">
        <v>1566</v>
      </c>
      <c r="G159" s="223" t="s">
        <v>1562</v>
      </c>
      <c r="H159" s="224">
        <v>16</v>
      </c>
      <c r="I159" s="225"/>
      <c r="J159" s="225"/>
      <c r="K159" s="226">
        <f>ROUND(P159*H159,2)</f>
        <v>0</v>
      </c>
      <c r="L159" s="222" t="s">
        <v>20</v>
      </c>
      <c r="M159" s="45"/>
      <c r="N159" s="227" t="s">
        <v>20</v>
      </c>
      <c r="O159" s="228" t="s">
        <v>44</v>
      </c>
      <c r="P159" s="229">
        <f>I159+J159</f>
        <v>0</v>
      </c>
      <c r="Q159" s="229">
        <f>ROUND(I159*H159,2)</f>
        <v>0</v>
      </c>
      <c r="R159" s="229">
        <f>ROUND(J159*H159,2)</f>
        <v>0</v>
      </c>
      <c r="S159" s="85"/>
      <c r="T159" s="230">
        <f>S159*H159</f>
        <v>0</v>
      </c>
      <c r="U159" s="230">
        <v>0</v>
      </c>
      <c r="V159" s="230">
        <f>U159*H159</f>
        <v>0</v>
      </c>
      <c r="W159" s="230">
        <v>0</v>
      </c>
      <c r="X159" s="231">
        <f>W159*H159</f>
        <v>0</v>
      </c>
      <c r="Y159" s="39"/>
      <c r="Z159" s="39"/>
      <c r="AA159" s="39"/>
      <c r="AB159" s="39"/>
      <c r="AC159" s="39"/>
      <c r="AD159" s="39"/>
      <c r="AE159" s="39"/>
      <c r="AR159" s="232" t="s">
        <v>1563</v>
      </c>
      <c r="AT159" s="232" t="s">
        <v>169</v>
      </c>
      <c r="AU159" s="232" t="s">
        <v>82</v>
      </c>
      <c r="AY159" s="18" t="s">
        <v>167</v>
      </c>
      <c r="BE159" s="233">
        <f>IF(O159="základní",K159,0)</f>
        <v>0</v>
      </c>
      <c r="BF159" s="233">
        <f>IF(O159="snížená",K159,0)</f>
        <v>0</v>
      </c>
      <c r="BG159" s="233">
        <f>IF(O159="zákl. přenesená",K159,0)</f>
        <v>0</v>
      </c>
      <c r="BH159" s="233">
        <f>IF(O159="sníž. přenesená",K159,0)</f>
        <v>0</v>
      </c>
      <c r="BI159" s="233">
        <f>IF(O159="nulová",K159,0)</f>
        <v>0</v>
      </c>
      <c r="BJ159" s="18" t="s">
        <v>82</v>
      </c>
      <c r="BK159" s="233">
        <f>ROUND(P159*H159,2)</f>
        <v>0</v>
      </c>
      <c r="BL159" s="18" t="s">
        <v>1563</v>
      </c>
      <c r="BM159" s="232" t="s">
        <v>1567</v>
      </c>
    </row>
    <row r="160" s="12" customFormat="1" ht="25.92" customHeight="1">
      <c r="A160" s="12"/>
      <c r="B160" s="203"/>
      <c r="C160" s="204"/>
      <c r="D160" s="205" t="s">
        <v>74</v>
      </c>
      <c r="E160" s="206" t="s">
        <v>1568</v>
      </c>
      <c r="F160" s="206" t="s">
        <v>1569</v>
      </c>
      <c r="G160" s="204"/>
      <c r="H160" s="204"/>
      <c r="I160" s="207"/>
      <c r="J160" s="207"/>
      <c r="K160" s="208">
        <f>BK160</f>
        <v>0</v>
      </c>
      <c r="L160" s="204"/>
      <c r="M160" s="209"/>
      <c r="N160" s="210"/>
      <c r="O160" s="211"/>
      <c r="P160" s="211"/>
      <c r="Q160" s="212">
        <f>SUM(Q161:Q162)</f>
        <v>0</v>
      </c>
      <c r="R160" s="212">
        <f>SUM(R161:R162)</f>
        <v>0</v>
      </c>
      <c r="S160" s="211"/>
      <c r="T160" s="213">
        <f>SUM(T161:T162)</f>
        <v>0</v>
      </c>
      <c r="U160" s="211"/>
      <c r="V160" s="213">
        <f>SUM(V161:V162)</f>
        <v>0</v>
      </c>
      <c r="W160" s="211"/>
      <c r="X160" s="214">
        <f>SUM(X161:X162)</f>
        <v>0</v>
      </c>
      <c r="Y160" s="12"/>
      <c r="Z160" s="12"/>
      <c r="AA160" s="12"/>
      <c r="AB160" s="12"/>
      <c r="AC160" s="12"/>
      <c r="AD160" s="12"/>
      <c r="AE160" s="12"/>
      <c r="AR160" s="215" t="s">
        <v>174</v>
      </c>
      <c r="AT160" s="216" t="s">
        <v>74</v>
      </c>
      <c r="AU160" s="216" t="s">
        <v>75</v>
      </c>
      <c r="AY160" s="215" t="s">
        <v>167</v>
      </c>
      <c r="BK160" s="217">
        <f>SUM(BK161:BK162)</f>
        <v>0</v>
      </c>
    </row>
    <row r="161" s="2" customFormat="1" ht="16.5" customHeight="1">
      <c r="A161" s="39"/>
      <c r="B161" s="40"/>
      <c r="C161" s="220" t="s">
        <v>600</v>
      </c>
      <c r="D161" s="220" t="s">
        <v>169</v>
      </c>
      <c r="E161" s="221" t="s">
        <v>1570</v>
      </c>
      <c r="F161" s="222" t="s">
        <v>1571</v>
      </c>
      <c r="G161" s="223" t="s">
        <v>1572</v>
      </c>
      <c r="H161" s="224">
        <v>8</v>
      </c>
      <c r="I161" s="225"/>
      <c r="J161" s="225"/>
      <c r="K161" s="226">
        <f>ROUND(P161*H161,2)</f>
        <v>0</v>
      </c>
      <c r="L161" s="222" t="s">
        <v>20</v>
      </c>
      <c r="M161" s="45"/>
      <c r="N161" s="227" t="s">
        <v>20</v>
      </c>
      <c r="O161" s="228" t="s">
        <v>44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5"/>
      <c r="T161" s="230">
        <f>S161*H161</f>
        <v>0</v>
      </c>
      <c r="U161" s="230">
        <v>0</v>
      </c>
      <c r="V161" s="230">
        <f>U161*H161</f>
        <v>0</v>
      </c>
      <c r="W161" s="230">
        <v>0</v>
      </c>
      <c r="X161" s="231">
        <f>W161*H161</f>
        <v>0</v>
      </c>
      <c r="Y161" s="39"/>
      <c r="Z161" s="39"/>
      <c r="AA161" s="39"/>
      <c r="AB161" s="39"/>
      <c r="AC161" s="39"/>
      <c r="AD161" s="39"/>
      <c r="AE161" s="39"/>
      <c r="AR161" s="232" t="s">
        <v>1563</v>
      </c>
      <c r="AT161" s="232" t="s">
        <v>169</v>
      </c>
      <c r="AU161" s="232" t="s">
        <v>82</v>
      </c>
      <c r="AY161" s="18" t="s">
        <v>167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8" t="s">
        <v>82</v>
      </c>
      <c r="BK161" s="233">
        <f>ROUND(P161*H161,2)</f>
        <v>0</v>
      </c>
      <c r="BL161" s="18" t="s">
        <v>1563</v>
      </c>
      <c r="BM161" s="232" t="s">
        <v>1573</v>
      </c>
    </row>
    <row r="162" s="2" customFormat="1" ht="16.5" customHeight="1">
      <c r="A162" s="39"/>
      <c r="B162" s="40"/>
      <c r="C162" s="220" t="s">
        <v>607</v>
      </c>
      <c r="D162" s="220" t="s">
        <v>169</v>
      </c>
      <c r="E162" s="221" t="s">
        <v>1574</v>
      </c>
      <c r="F162" s="222" t="s">
        <v>1575</v>
      </c>
      <c r="G162" s="223" t="s">
        <v>1516</v>
      </c>
      <c r="H162" s="224">
        <v>360</v>
      </c>
      <c r="I162" s="225"/>
      <c r="J162" s="225"/>
      <c r="K162" s="226">
        <f>ROUND(P162*H162,2)</f>
        <v>0</v>
      </c>
      <c r="L162" s="222" t="s">
        <v>20</v>
      </c>
      <c r="M162" s="45"/>
      <c r="N162" s="227" t="s">
        <v>20</v>
      </c>
      <c r="O162" s="228" t="s">
        <v>44</v>
      </c>
      <c r="P162" s="229">
        <f>I162+J162</f>
        <v>0</v>
      </c>
      <c r="Q162" s="229">
        <f>ROUND(I162*H162,2)</f>
        <v>0</v>
      </c>
      <c r="R162" s="229">
        <f>ROUND(J162*H162,2)</f>
        <v>0</v>
      </c>
      <c r="S162" s="85"/>
      <c r="T162" s="230">
        <f>S162*H162</f>
        <v>0</v>
      </c>
      <c r="U162" s="230">
        <v>0</v>
      </c>
      <c r="V162" s="230">
        <f>U162*H162</f>
        <v>0</v>
      </c>
      <c r="W162" s="230">
        <v>0</v>
      </c>
      <c r="X162" s="231">
        <f>W162*H162</f>
        <v>0</v>
      </c>
      <c r="Y162" s="39"/>
      <c r="Z162" s="39"/>
      <c r="AA162" s="39"/>
      <c r="AB162" s="39"/>
      <c r="AC162" s="39"/>
      <c r="AD162" s="39"/>
      <c r="AE162" s="39"/>
      <c r="AR162" s="232" t="s">
        <v>1563</v>
      </c>
      <c r="AT162" s="232" t="s">
        <v>169</v>
      </c>
      <c r="AU162" s="232" t="s">
        <v>82</v>
      </c>
      <c r="AY162" s="18" t="s">
        <v>167</v>
      </c>
      <c r="BE162" s="233">
        <f>IF(O162="základní",K162,0)</f>
        <v>0</v>
      </c>
      <c r="BF162" s="233">
        <f>IF(O162="snížená",K162,0)</f>
        <v>0</v>
      </c>
      <c r="BG162" s="233">
        <f>IF(O162="zákl. přenesená",K162,0)</f>
        <v>0</v>
      </c>
      <c r="BH162" s="233">
        <f>IF(O162="sníž. přenesená",K162,0)</f>
        <v>0</v>
      </c>
      <c r="BI162" s="233">
        <f>IF(O162="nulová",K162,0)</f>
        <v>0</v>
      </c>
      <c r="BJ162" s="18" t="s">
        <v>82</v>
      </c>
      <c r="BK162" s="233">
        <f>ROUND(P162*H162,2)</f>
        <v>0</v>
      </c>
      <c r="BL162" s="18" t="s">
        <v>1563</v>
      </c>
      <c r="BM162" s="232" t="s">
        <v>1576</v>
      </c>
    </row>
    <row r="163" s="12" customFormat="1" ht="25.92" customHeight="1">
      <c r="A163" s="12"/>
      <c r="B163" s="203"/>
      <c r="C163" s="204"/>
      <c r="D163" s="205" t="s">
        <v>74</v>
      </c>
      <c r="E163" s="206" t="s">
        <v>620</v>
      </c>
      <c r="F163" s="206" t="s">
        <v>621</v>
      </c>
      <c r="G163" s="204"/>
      <c r="H163" s="204"/>
      <c r="I163" s="207"/>
      <c r="J163" s="207"/>
      <c r="K163" s="208">
        <f>BK163</f>
        <v>0</v>
      </c>
      <c r="L163" s="204"/>
      <c r="M163" s="209"/>
      <c r="N163" s="210"/>
      <c r="O163" s="211"/>
      <c r="P163" s="211"/>
      <c r="Q163" s="212">
        <f>Q164+Q166</f>
        <v>0</v>
      </c>
      <c r="R163" s="212">
        <f>R164+R166</f>
        <v>0</v>
      </c>
      <c r="S163" s="211"/>
      <c r="T163" s="213">
        <f>T164+T166</f>
        <v>0</v>
      </c>
      <c r="U163" s="211"/>
      <c r="V163" s="213">
        <f>V164+V166</f>
        <v>0</v>
      </c>
      <c r="W163" s="211"/>
      <c r="X163" s="214">
        <f>X164+X166</f>
        <v>0</v>
      </c>
      <c r="Y163" s="12"/>
      <c r="Z163" s="12"/>
      <c r="AA163" s="12"/>
      <c r="AB163" s="12"/>
      <c r="AC163" s="12"/>
      <c r="AD163" s="12"/>
      <c r="AE163" s="12"/>
      <c r="AR163" s="215" t="s">
        <v>201</v>
      </c>
      <c r="AT163" s="216" t="s">
        <v>74</v>
      </c>
      <c r="AU163" s="216" t="s">
        <v>75</v>
      </c>
      <c r="AY163" s="215" t="s">
        <v>167</v>
      </c>
      <c r="BK163" s="217">
        <f>BK164+BK166</f>
        <v>0</v>
      </c>
    </row>
    <row r="164" s="12" customFormat="1" ht="22.8" customHeight="1">
      <c r="A164" s="12"/>
      <c r="B164" s="203"/>
      <c r="C164" s="204"/>
      <c r="D164" s="205" t="s">
        <v>74</v>
      </c>
      <c r="E164" s="218" t="s">
        <v>622</v>
      </c>
      <c r="F164" s="218" t="s">
        <v>623</v>
      </c>
      <c r="G164" s="204"/>
      <c r="H164" s="204"/>
      <c r="I164" s="207"/>
      <c r="J164" s="207"/>
      <c r="K164" s="219">
        <f>BK164</f>
        <v>0</v>
      </c>
      <c r="L164" s="204"/>
      <c r="M164" s="209"/>
      <c r="N164" s="210"/>
      <c r="O164" s="211"/>
      <c r="P164" s="211"/>
      <c r="Q164" s="212">
        <f>Q165</f>
        <v>0</v>
      </c>
      <c r="R164" s="212">
        <f>R165</f>
        <v>0</v>
      </c>
      <c r="S164" s="211"/>
      <c r="T164" s="213">
        <f>T165</f>
        <v>0</v>
      </c>
      <c r="U164" s="211"/>
      <c r="V164" s="213">
        <f>V165</f>
        <v>0</v>
      </c>
      <c r="W164" s="211"/>
      <c r="X164" s="214">
        <f>X165</f>
        <v>0</v>
      </c>
      <c r="Y164" s="12"/>
      <c r="Z164" s="12"/>
      <c r="AA164" s="12"/>
      <c r="AB164" s="12"/>
      <c r="AC164" s="12"/>
      <c r="AD164" s="12"/>
      <c r="AE164" s="12"/>
      <c r="AR164" s="215" t="s">
        <v>201</v>
      </c>
      <c r="AT164" s="216" t="s">
        <v>74</v>
      </c>
      <c r="AU164" s="216" t="s">
        <v>82</v>
      </c>
      <c r="AY164" s="215" t="s">
        <v>167</v>
      </c>
      <c r="BK164" s="217">
        <f>BK165</f>
        <v>0</v>
      </c>
    </row>
    <row r="165" s="2" customFormat="1" ht="16.5" customHeight="1">
      <c r="A165" s="39"/>
      <c r="B165" s="40"/>
      <c r="C165" s="220" t="s">
        <v>615</v>
      </c>
      <c r="D165" s="220" t="s">
        <v>169</v>
      </c>
      <c r="E165" s="221" t="s">
        <v>645</v>
      </c>
      <c r="F165" s="222" t="s">
        <v>646</v>
      </c>
      <c r="G165" s="223" t="s">
        <v>1577</v>
      </c>
      <c r="H165" s="224">
        <v>1</v>
      </c>
      <c r="I165" s="225"/>
      <c r="J165" s="225"/>
      <c r="K165" s="226">
        <f>ROUND(P165*H165,2)</f>
        <v>0</v>
      </c>
      <c r="L165" s="222" t="s">
        <v>20</v>
      </c>
      <c r="M165" s="45"/>
      <c r="N165" s="227" t="s">
        <v>20</v>
      </c>
      <c r="O165" s="228" t="s">
        <v>44</v>
      </c>
      <c r="P165" s="229">
        <f>I165+J165</f>
        <v>0</v>
      </c>
      <c r="Q165" s="229">
        <f>ROUND(I165*H165,2)</f>
        <v>0</v>
      </c>
      <c r="R165" s="229">
        <f>ROUND(J165*H165,2)</f>
        <v>0</v>
      </c>
      <c r="S165" s="85"/>
      <c r="T165" s="230">
        <f>S165*H165</f>
        <v>0</v>
      </c>
      <c r="U165" s="230">
        <v>0</v>
      </c>
      <c r="V165" s="230">
        <f>U165*H165</f>
        <v>0</v>
      </c>
      <c r="W165" s="230">
        <v>0</v>
      </c>
      <c r="X165" s="231">
        <f>W165*H165</f>
        <v>0</v>
      </c>
      <c r="Y165" s="39"/>
      <c r="Z165" s="39"/>
      <c r="AA165" s="39"/>
      <c r="AB165" s="39"/>
      <c r="AC165" s="39"/>
      <c r="AD165" s="39"/>
      <c r="AE165" s="39"/>
      <c r="AR165" s="232" t="s">
        <v>628</v>
      </c>
      <c r="AT165" s="232" t="s">
        <v>169</v>
      </c>
      <c r="AU165" s="232" t="s">
        <v>88</v>
      </c>
      <c r="AY165" s="18" t="s">
        <v>167</v>
      </c>
      <c r="BE165" s="233">
        <f>IF(O165="základní",K165,0)</f>
        <v>0</v>
      </c>
      <c r="BF165" s="233">
        <f>IF(O165="snížená",K165,0)</f>
        <v>0</v>
      </c>
      <c r="BG165" s="233">
        <f>IF(O165="zákl. přenesená",K165,0)</f>
        <v>0</v>
      </c>
      <c r="BH165" s="233">
        <f>IF(O165="sníž. přenesená",K165,0)</f>
        <v>0</v>
      </c>
      <c r="BI165" s="233">
        <f>IF(O165="nulová",K165,0)</f>
        <v>0</v>
      </c>
      <c r="BJ165" s="18" t="s">
        <v>82</v>
      </c>
      <c r="BK165" s="233">
        <f>ROUND(P165*H165,2)</f>
        <v>0</v>
      </c>
      <c r="BL165" s="18" t="s">
        <v>628</v>
      </c>
      <c r="BM165" s="232" t="s">
        <v>1578</v>
      </c>
    </row>
    <row r="166" s="12" customFormat="1" ht="22.8" customHeight="1">
      <c r="A166" s="12"/>
      <c r="B166" s="203"/>
      <c r="C166" s="204"/>
      <c r="D166" s="205" t="s">
        <v>74</v>
      </c>
      <c r="E166" s="218" t="s">
        <v>651</v>
      </c>
      <c r="F166" s="218" t="s">
        <v>652</v>
      </c>
      <c r="G166" s="204"/>
      <c r="H166" s="204"/>
      <c r="I166" s="207"/>
      <c r="J166" s="207"/>
      <c r="K166" s="219">
        <f>BK166</f>
        <v>0</v>
      </c>
      <c r="L166" s="204"/>
      <c r="M166" s="209"/>
      <c r="N166" s="210"/>
      <c r="O166" s="211"/>
      <c r="P166" s="211"/>
      <c r="Q166" s="212">
        <f>Q167</f>
        <v>0</v>
      </c>
      <c r="R166" s="212">
        <f>R167</f>
        <v>0</v>
      </c>
      <c r="S166" s="211"/>
      <c r="T166" s="213">
        <f>T167</f>
        <v>0</v>
      </c>
      <c r="U166" s="211"/>
      <c r="V166" s="213">
        <f>V167</f>
        <v>0</v>
      </c>
      <c r="W166" s="211"/>
      <c r="X166" s="214">
        <f>X167</f>
        <v>0</v>
      </c>
      <c r="Y166" s="12"/>
      <c r="Z166" s="12"/>
      <c r="AA166" s="12"/>
      <c r="AB166" s="12"/>
      <c r="AC166" s="12"/>
      <c r="AD166" s="12"/>
      <c r="AE166" s="12"/>
      <c r="AR166" s="215" t="s">
        <v>201</v>
      </c>
      <c r="AT166" s="216" t="s">
        <v>74</v>
      </c>
      <c r="AU166" s="216" t="s">
        <v>82</v>
      </c>
      <c r="AY166" s="215" t="s">
        <v>167</v>
      </c>
      <c r="BK166" s="217">
        <f>BK167</f>
        <v>0</v>
      </c>
    </row>
    <row r="167" s="2" customFormat="1" ht="16.5" customHeight="1">
      <c r="A167" s="39"/>
      <c r="B167" s="40"/>
      <c r="C167" s="220" t="s">
        <v>639</v>
      </c>
      <c r="D167" s="220" t="s">
        <v>169</v>
      </c>
      <c r="E167" s="221" t="s">
        <v>1579</v>
      </c>
      <c r="F167" s="222" t="s">
        <v>1580</v>
      </c>
      <c r="G167" s="223" t="s">
        <v>1577</v>
      </c>
      <c r="H167" s="224">
        <v>1</v>
      </c>
      <c r="I167" s="225"/>
      <c r="J167" s="225"/>
      <c r="K167" s="226">
        <f>ROUND(P167*H167,2)</f>
        <v>0</v>
      </c>
      <c r="L167" s="222" t="s">
        <v>20</v>
      </c>
      <c r="M167" s="45"/>
      <c r="N167" s="285" t="s">
        <v>20</v>
      </c>
      <c r="O167" s="286" t="s">
        <v>44</v>
      </c>
      <c r="P167" s="287">
        <f>I167+J167</f>
        <v>0</v>
      </c>
      <c r="Q167" s="287">
        <f>ROUND(I167*H167,2)</f>
        <v>0</v>
      </c>
      <c r="R167" s="287">
        <f>ROUND(J167*H167,2)</f>
        <v>0</v>
      </c>
      <c r="S167" s="288"/>
      <c r="T167" s="289">
        <f>S167*H167</f>
        <v>0</v>
      </c>
      <c r="U167" s="289">
        <v>0</v>
      </c>
      <c r="V167" s="289">
        <f>U167*H167</f>
        <v>0</v>
      </c>
      <c r="W167" s="289">
        <v>0</v>
      </c>
      <c r="X167" s="290">
        <f>W167*H167</f>
        <v>0</v>
      </c>
      <c r="Y167" s="39"/>
      <c r="Z167" s="39"/>
      <c r="AA167" s="39"/>
      <c r="AB167" s="39"/>
      <c r="AC167" s="39"/>
      <c r="AD167" s="39"/>
      <c r="AE167" s="39"/>
      <c r="AR167" s="232" t="s">
        <v>628</v>
      </c>
      <c r="AT167" s="232" t="s">
        <v>169</v>
      </c>
      <c r="AU167" s="232" t="s">
        <v>88</v>
      </c>
      <c r="AY167" s="18" t="s">
        <v>167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8" t="s">
        <v>82</v>
      </c>
      <c r="BK167" s="233">
        <f>ROUND(P167*H167,2)</f>
        <v>0</v>
      </c>
      <c r="BL167" s="18" t="s">
        <v>628</v>
      </c>
      <c r="BM167" s="232" t="s">
        <v>1581</v>
      </c>
    </row>
    <row r="168" s="2" customFormat="1" ht="6.96" customHeight="1">
      <c r="A168" s="39"/>
      <c r="B168" s="60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45"/>
      <c r="N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sheetProtection sheet="1" autoFilter="0" formatColumns="0" formatRows="0" objects="1" scenarios="1" spinCount="100000" saltValue="y/atSXGOMhxXF/4UzJL2hkuckMMgHHCC7bJv/V6tjv0R/xY38ksTrZHRiWgvBegW1Ey1EZ93KU/LLNkuVWwVeg==" hashValue="Pp82AlGYZD6/zki9T+rx769s0GmDNdMm0YOolDdz1LG4UrMKKV+zmPhq/iwujn9sz6i6oNUs7YlYwn3tzkU+yQ==" algorithmName="SHA-512" password="CC35"/>
  <autoFilter ref="C101:L167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90:H90"/>
    <mergeCell ref="E92:H92"/>
    <mergeCell ref="E94:H94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120</v>
      </c>
    </row>
    <row r="3" s="1" customFormat="1" ht="6.96" customHeight="1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"/>
      <c r="AT3" s="18" t="s">
        <v>88</v>
      </c>
    </row>
    <row r="4" s="1" customFormat="1" ht="24.96" customHeight="1">
      <c r="B4" s="21"/>
      <c r="D4" s="146" t="s">
        <v>121</v>
      </c>
      <c r="M4" s="21"/>
      <c r="N4" s="147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48" t="s">
        <v>17</v>
      </c>
      <c r="M6" s="21"/>
    </row>
    <row r="7" s="1" customFormat="1" ht="16.5" customHeight="1">
      <c r="B7" s="21"/>
      <c r="E7" s="149" t="str">
        <f>'Rekapitulace stavby'!K6</f>
        <v>Průmyslová zóna Ke Skrýšovu V. ETAPA</v>
      </c>
      <c r="F7" s="148"/>
      <c r="G7" s="148"/>
      <c r="H7" s="148"/>
      <c r="M7" s="21"/>
    </row>
    <row r="8" s="2" customFormat="1" ht="12" customHeight="1">
      <c r="A8" s="39"/>
      <c r="B8" s="45"/>
      <c r="C8" s="39"/>
      <c r="D8" s="148" t="s">
        <v>122</v>
      </c>
      <c r="E8" s="39"/>
      <c r="F8" s="39"/>
      <c r="G8" s="39"/>
      <c r="H8" s="39"/>
      <c r="I8" s="39"/>
      <c r="J8" s="39"/>
      <c r="K8" s="39"/>
      <c r="L8" s="39"/>
      <c r="M8" s="15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1" t="s">
        <v>1582</v>
      </c>
      <c r="F9" s="39"/>
      <c r="G9" s="39"/>
      <c r="H9" s="39"/>
      <c r="I9" s="39"/>
      <c r="J9" s="39"/>
      <c r="K9" s="39"/>
      <c r="L9" s="39"/>
      <c r="M9" s="15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15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8" t="s">
        <v>19</v>
      </c>
      <c r="E11" s="39"/>
      <c r="F11" s="136" t="s">
        <v>20</v>
      </c>
      <c r="G11" s="39"/>
      <c r="H11" s="39"/>
      <c r="I11" s="148" t="s">
        <v>21</v>
      </c>
      <c r="J11" s="136" t="s">
        <v>20</v>
      </c>
      <c r="K11" s="39"/>
      <c r="L11" s="39"/>
      <c r="M11" s="15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8" t="s">
        <v>22</v>
      </c>
      <c r="E12" s="39"/>
      <c r="F12" s="136" t="s">
        <v>23</v>
      </c>
      <c r="G12" s="39"/>
      <c r="H12" s="39"/>
      <c r="I12" s="148" t="s">
        <v>24</v>
      </c>
      <c r="J12" s="152" t="str">
        <f>'Rekapitulace stavby'!AN8</f>
        <v>16. 12. 2022</v>
      </c>
      <c r="K12" s="39"/>
      <c r="L12" s="39"/>
      <c r="M12" s="15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15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8" t="s">
        <v>26</v>
      </c>
      <c r="E14" s="39"/>
      <c r="F14" s="39"/>
      <c r="G14" s="39"/>
      <c r="H14" s="39"/>
      <c r="I14" s="148" t="s">
        <v>27</v>
      </c>
      <c r="J14" s="136" t="s">
        <v>20</v>
      </c>
      <c r="K14" s="39"/>
      <c r="L14" s="39"/>
      <c r="M14" s="15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6" t="s">
        <v>28</v>
      </c>
      <c r="F15" s="39"/>
      <c r="G15" s="39"/>
      <c r="H15" s="39"/>
      <c r="I15" s="148" t="s">
        <v>29</v>
      </c>
      <c r="J15" s="136" t="s">
        <v>20</v>
      </c>
      <c r="K15" s="39"/>
      <c r="L15" s="39"/>
      <c r="M15" s="15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5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8" t="s">
        <v>30</v>
      </c>
      <c r="E17" s="39"/>
      <c r="F17" s="39"/>
      <c r="G17" s="39"/>
      <c r="H17" s="39"/>
      <c r="I17" s="148" t="s">
        <v>27</v>
      </c>
      <c r="J17" s="34" t="str">
        <f>'Rekapitulace stavby'!AN13</f>
        <v>Vyplň údaj</v>
      </c>
      <c r="K17" s="39"/>
      <c r="L17" s="39"/>
      <c r="M17" s="15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6"/>
      <c r="G18" s="136"/>
      <c r="H18" s="136"/>
      <c r="I18" s="148" t="s">
        <v>29</v>
      </c>
      <c r="J18" s="34" t="str">
        <f>'Rekapitulace stavby'!AN14</f>
        <v>Vyplň údaj</v>
      </c>
      <c r="K18" s="39"/>
      <c r="L18" s="39"/>
      <c r="M18" s="15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15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8" t="s">
        <v>32</v>
      </c>
      <c r="E20" s="39"/>
      <c r="F20" s="39"/>
      <c r="G20" s="39"/>
      <c r="H20" s="39"/>
      <c r="I20" s="148" t="s">
        <v>27</v>
      </c>
      <c r="J20" s="136" t="str">
        <f>IF('Rekapitulace stavby'!AN16="","",'Rekapitulace stavby'!AN16)</f>
        <v/>
      </c>
      <c r="K20" s="39"/>
      <c r="L20" s="39"/>
      <c r="M20" s="15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6" t="str">
        <f>IF('Rekapitulace stavby'!E17="","",'Rekapitulace stavby'!E17)</f>
        <v xml:space="preserve"> </v>
      </c>
      <c r="F21" s="39"/>
      <c r="G21" s="39"/>
      <c r="H21" s="39"/>
      <c r="I21" s="148" t="s">
        <v>29</v>
      </c>
      <c r="J21" s="136" t="str">
        <f>IF('Rekapitulace stavby'!AN17="","",'Rekapitulace stavby'!AN17)</f>
        <v/>
      </c>
      <c r="K21" s="39"/>
      <c r="L21" s="39"/>
      <c r="M21" s="15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15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8" t="s">
        <v>34</v>
      </c>
      <c r="E23" s="39"/>
      <c r="F23" s="39"/>
      <c r="G23" s="39"/>
      <c r="H23" s="39"/>
      <c r="I23" s="148" t="s">
        <v>27</v>
      </c>
      <c r="J23" s="136" t="str">
        <f>IF('Rekapitulace stavby'!AN19="","",'Rekapitulace stavby'!AN19)</f>
        <v>06530591</v>
      </c>
      <c r="K23" s="39"/>
      <c r="L23" s="39"/>
      <c r="M23" s="15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6" t="str">
        <f>IF('Rekapitulace stavby'!E20="","",'Rekapitulace stavby'!E20)</f>
        <v>Studio A s.r.o.</v>
      </c>
      <c r="F24" s="39"/>
      <c r="G24" s="39"/>
      <c r="H24" s="39"/>
      <c r="I24" s="148" t="s">
        <v>29</v>
      </c>
      <c r="J24" s="136" t="str">
        <f>IF('Rekapitulace stavby'!AN20="","",'Rekapitulace stavby'!AN20)</f>
        <v/>
      </c>
      <c r="K24" s="39"/>
      <c r="L24" s="39"/>
      <c r="M24" s="15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15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8" t="s">
        <v>37</v>
      </c>
      <c r="E26" s="39"/>
      <c r="F26" s="39"/>
      <c r="G26" s="39"/>
      <c r="H26" s="39"/>
      <c r="I26" s="39"/>
      <c r="J26" s="39"/>
      <c r="K26" s="39"/>
      <c r="L26" s="39"/>
      <c r="M26" s="15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3"/>
      <c r="B27" s="154"/>
      <c r="C27" s="153"/>
      <c r="D27" s="153"/>
      <c r="E27" s="155" t="s">
        <v>20</v>
      </c>
      <c r="F27" s="155"/>
      <c r="G27" s="155"/>
      <c r="H27" s="155"/>
      <c r="I27" s="153"/>
      <c r="J27" s="153"/>
      <c r="K27" s="153"/>
      <c r="L27" s="153"/>
      <c r="M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15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7"/>
      <c r="E29" s="157"/>
      <c r="F29" s="157"/>
      <c r="G29" s="157"/>
      <c r="H29" s="157"/>
      <c r="I29" s="157"/>
      <c r="J29" s="157"/>
      <c r="K29" s="157"/>
      <c r="L29" s="157"/>
      <c r="M29" s="15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48" t="s">
        <v>127</v>
      </c>
      <c r="F30" s="39"/>
      <c r="G30" s="39"/>
      <c r="H30" s="39"/>
      <c r="I30" s="39"/>
      <c r="J30" s="39"/>
      <c r="K30" s="158">
        <f>I61</f>
        <v>0</v>
      </c>
      <c r="L30" s="39"/>
      <c r="M30" s="15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48" t="s">
        <v>128</v>
      </c>
      <c r="F31" s="39"/>
      <c r="G31" s="39"/>
      <c r="H31" s="39"/>
      <c r="I31" s="39"/>
      <c r="J31" s="39"/>
      <c r="K31" s="158">
        <f>J61</f>
        <v>0</v>
      </c>
      <c r="L31" s="39"/>
      <c r="M31" s="15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9" t="s">
        <v>39</v>
      </c>
      <c r="E32" s="39"/>
      <c r="F32" s="39"/>
      <c r="G32" s="39"/>
      <c r="H32" s="39"/>
      <c r="I32" s="39"/>
      <c r="J32" s="39"/>
      <c r="K32" s="160">
        <f>ROUND(K84, 2)</f>
        <v>0</v>
      </c>
      <c r="L32" s="39"/>
      <c r="M32" s="15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7"/>
      <c r="E33" s="157"/>
      <c r="F33" s="157"/>
      <c r="G33" s="157"/>
      <c r="H33" s="157"/>
      <c r="I33" s="157"/>
      <c r="J33" s="157"/>
      <c r="K33" s="157"/>
      <c r="L33" s="157"/>
      <c r="M33" s="15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1" t="s">
        <v>41</v>
      </c>
      <c r="G34" s="39"/>
      <c r="H34" s="39"/>
      <c r="I34" s="161" t="s">
        <v>40</v>
      </c>
      <c r="J34" s="39"/>
      <c r="K34" s="161" t="s">
        <v>42</v>
      </c>
      <c r="L34" s="39"/>
      <c r="M34" s="15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2" t="s">
        <v>43</v>
      </c>
      <c r="E35" s="148" t="s">
        <v>44</v>
      </c>
      <c r="F35" s="158">
        <f>ROUND((SUM(BE84:BE135)),  2)</f>
        <v>0</v>
      </c>
      <c r="G35" s="39"/>
      <c r="H35" s="39"/>
      <c r="I35" s="163">
        <v>0.20999999999999999</v>
      </c>
      <c r="J35" s="39"/>
      <c r="K35" s="158">
        <f>ROUND(((SUM(BE84:BE135))*I35),  2)</f>
        <v>0</v>
      </c>
      <c r="L35" s="39"/>
      <c r="M35" s="15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8" t="s">
        <v>45</v>
      </c>
      <c r="F36" s="158">
        <f>ROUND((SUM(BF84:BF135)),  2)</f>
        <v>0</v>
      </c>
      <c r="G36" s="39"/>
      <c r="H36" s="39"/>
      <c r="I36" s="163">
        <v>0.14999999999999999</v>
      </c>
      <c r="J36" s="39"/>
      <c r="K36" s="158">
        <f>ROUND(((SUM(BF84:BF135))*I36),  2)</f>
        <v>0</v>
      </c>
      <c r="L36" s="39"/>
      <c r="M36" s="15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8" t="s">
        <v>46</v>
      </c>
      <c r="F37" s="158">
        <f>ROUND((SUM(BG84:BG135)),  2)</f>
        <v>0</v>
      </c>
      <c r="G37" s="39"/>
      <c r="H37" s="39"/>
      <c r="I37" s="163">
        <v>0.20999999999999999</v>
      </c>
      <c r="J37" s="39"/>
      <c r="K37" s="158">
        <f>0</f>
        <v>0</v>
      </c>
      <c r="L37" s="39"/>
      <c r="M37" s="15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8" t="s">
        <v>47</v>
      </c>
      <c r="F38" s="158">
        <f>ROUND((SUM(BH84:BH135)),  2)</f>
        <v>0</v>
      </c>
      <c r="G38" s="39"/>
      <c r="H38" s="39"/>
      <c r="I38" s="163">
        <v>0.14999999999999999</v>
      </c>
      <c r="J38" s="39"/>
      <c r="K38" s="158">
        <f>0</f>
        <v>0</v>
      </c>
      <c r="L38" s="39"/>
      <c r="M38" s="15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8" t="s">
        <v>48</v>
      </c>
      <c r="F39" s="158">
        <f>ROUND((SUM(BI84:BI135)),  2)</f>
        <v>0</v>
      </c>
      <c r="G39" s="39"/>
      <c r="H39" s="39"/>
      <c r="I39" s="163">
        <v>0</v>
      </c>
      <c r="J39" s="39"/>
      <c r="K39" s="158">
        <f>0</f>
        <v>0</v>
      </c>
      <c r="L39" s="39"/>
      <c r="M39" s="15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15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6"/>
      <c r="K41" s="169">
        <f>SUM(K32:K39)</f>
        <v>0</v>
      </c>
      <c r="L41" s="170"/>
      <c r="M41" s="15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71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5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50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129</v>
      </c>
      <c r="D47" s="41"/>
      <c r="E47" s="41"/>
      <c r="F47" s="41"/>
      <c r="G47" s="41"/>
      <c r="H47" s="41"/>
      <c r="I47" s="41"/>
      <c r="J47" s="41"/>
      <c r="K47" s="41"/>
      <c r="L47" s="41"/>
      <c r="M47" s="150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150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41"/>
      <c r="E49" s="41"/>
      <c r="F49" s="41"/>
      <c r="G49" s="41"/>
      <c r="H49" s="41"/>
      <c r="I49" s="41"/>
      <c r="J49" s="41"/>
      <c r="K49" s="41"/>
      <c r="L49" s="41"/>
      <c r="M49" s="150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5" t="str">
        <f>E7</f>
        <v>Průmyslová zóna Ke Skrýšovu V. ETAPA</v>
      </c>
      <c r="F50" s="33"/>
      <c r="G50" s="33"/>
      <c r="H50" s="33"/>
      <c r="I50" s="41"/>
      <c r="J50" s="41"/>
      <c r="K50" s="41"/>
      <c r="L50" s="41"/>
      <c r="M50" s="15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2" customHeight="1">
      <c r="A51" s="39"/>
      <c r="B51" s="40"/>
      <c r="C51" s="33" t="s">
        <v>122</v>
      </c>
      <c r="D51" s="41"/>
      <c r="E51" s="41"/>
      <c r="F51" s="41"/>
      <c r="G51" s="41"/>
      <c r="H51" s="41"/>
      <c r="I51" s="41"/>
      <c r="J51" s="41"/>
      <c r="K51" s="41"/>
      <c r="L51" s="41"/>
      <c r="M51" s="15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6.5" customHeight="1">
      <c r="A52" s="39"/>
      <c r="B52" s="40"/>
      <c r="C52" s="41"/>
      <c r="D52" s="41"/>
      <c r="E52" s="70" t="str">
        <f>E9</f>
        <v>D.5 - Veřejná zeleň</v>
      </c>
      <c r="F52" s="41"/>
      <c r="G52" s="41"/>
      <c r="H52" s="41"/>
      <c r="I52" s="41"/>
      <c r="J52" s="41"/>
      <c r="K52" s="41"/>
      <c r="L52" s="41"/>
      <c r="M52" s="15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150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2" customHeight="1">
      <c r="A54" s="39"/>
      <c r="B54" s="40"/>
      <c r="C54" s="33" t="s">
        <v>22</v>
      </c>
      <c r="D54" s="41"/>
      <c r="E54" s="41"/>
      <c r="F54" s="28" t="str">
        <f>F12</f>
        <v>Pelhřimov</v>
      </c>
      <c r="G54" s="41"/>
      <c r="H54" s="41"/>
      <c r="I54" s="33" t="s">
        <v>24</v>
      </c>
      <c r="J54" s="73" t="str">
        <f>IF(J12="","",J12)</f>
        <v>16. 12. 2022</v>
      </c>
      <c r="K54" s="41"/>
      <c r="L54" s="41"/>
      <c r="M54" s="15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150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5.15" customHeight="1">
      <c r="A56" s="39"/>
      <c r="B56" s="40"/>
      <c r="C56" s="33" t="s">
        <v>26</v>
      </c>
      <c r="D56" s="41"/>
      <c r="E56" s="41"/>
      <c r="F56" s="28" t="str">
        <f>E15</f>
        <v>Město Pelhřimov</v>
      </c>
      <c r="G56" s="41"/>
      <c r="H56" s="41"/>
      <c r="I56" s="33" t="s">
        <v>32</v>
      </c>
      <c r="J56" s="37" t="str">
        <f>E21</f>
        <v xml:space="preserve"> </v>
      </c>
      <c r="K56" s="41"/>
      <c r="L56" s="41"/>
      <c r="M56" s="150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15.15" customHeight="1">
      <c r="A57" s="39"/>
      <c r="B57" s="40"/>
      <c r="C57" s="33" t="s">
        <v>30</v>
      </c>
      <c r="D57" s="41"/>
      <c r="E57" s="41"/>
      <c r="F57" s="28" t="str">
        <f>IF(E18="","",E18)</f>
        <v>Vyplň údaj</v>
      </c>
      <c r="G57" s="41"/>
      <c r="H57" s="41"/>
      <c r="I57" s="33" t="s">
        <v>34</v>
      </c>
      <c r="J57" s="37" t="str">
        <f>E24</f>
        <v>Studio A s.r.o.</v>
      </c>
      <c r="K57" s="41"/>
      <c r="L57" s="41"/>
      <c r="M57" s="150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150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9.28" customHeight="1">
      <c r="A59" s="39"/>
      <c r="B59" s="40"/>
      <c r="C59" s="176" t="s">
        <v>130</v>
      </c>
      <c r="D59" s="177"/>
      <c r="E59" s="177"/>
      <c r="F59" s="177"/>
      <c r="G59" s="177"/>
      <c r="H59" s="177"/>
      <c r="I59" s="178" t="s">
        <v>131</v>
      </c>
      <c r="J59" s="178" t="s">
        <v>132</v>
      </c>
      <c r="K59" s="178" t="s">
        <v>133</v>
      </c>
      <c r="L59" s="177"/>
      <c r="M59" s="150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150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2.8" customHeight="1">
      <c r="A61" s="39"/>
      <c r="B61" s="40"/>
      <c r="C61" s="179" t="s">
        <v>73</v>
      </c>
      <c r="D61" s="41"/>
      <c r="E61" s="41"/>
      <c r="F61" s="41"/>
      <c r="G61" s="41"/>
      <c r="H61" s="41"/>
      <c r="I61" s="103">
        <f>Q84</f>
        <v>0</v>
      </c>
      <c r="J61" s="103">
        <f>R84</f>
        <v>0</v>
      </c>
      <c r="K61" s="103">
        <f>K84</f>
        <v>0</v>
      </c>
      <c r="L61" s="41"/>
      <c r="M61" s="15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U61" s="18" t="s">
        <v>134</v>
      </c>
    </row>
    <row r="62" s="9" customFormat="1" ht="24.96" customHeight="1">
      <c r="A62" s="9"/>
      <c r="B62" s="180"/>
      <c r="C62" s="181"/>
      <c r="D62" s="182" t="s">
        <v>135</v>
      </c>
      <c r="E62" s="183"/>
      <c r="F62" s="183"/>
      <c r="G62" s="183"/>
      <c r="H62" s="183"/>
      <c r="I62" s="184">
        <f>Q85</f>
        <v>0</v>
      </c>
      <c r="J62" s="184">
        <f>R85</f>
        <v>0</v>
      </c>
      <c r="K62" s="184">
        <f>K85</f>
        <v>0</v>
      </c>
      <c r="L62" s="181"/>
      <c r="M62" s="18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6"/>
      <c r="C63" s="128"/>
      <c r="D63" s="187" t="s">
        <v>136</v>
      </c>
      <c r="E63" s="188"/>
      <c r="F63" s="188"/>
      <c r="G63" s="188"/>
      <c r="H63" s="188"/>
      <c r="I63" s="189">
        <f>Q86</f>
        <v>0</v>
      </c>
      <c r="J63" s="189">
        <f>R86</f>
        <v>0</v>
      </c>
      <c r="K63" s="189">
        <f>K86</f>
        <v>0</v>
      </c>
      <c r="L63" s="128"/>
      <c r="M63" s="19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6"/>
      <c r="C64" s="128"/>
      <c r="D64" s="187" t="s">
        <v>143</v>
      </c>
      <c r="E64" s="188"/>
      <c r="F64" s="188"/>
      <c r="G64" s="188"/>
      <c r="H64" s="188"/>
      <c r="I64" s="189">
        <f>Q133</f>
        <v>0</v>
      </c>
      <c r="J64" s="189">
        <f>R133</f>
        <v>0</v>
      </c>
      <c r="K64" s="189">
        <f>K133</f>
        <v>0</v>
      </c>
      <c r="L64" s="128"/>
      <c r="M64" s="19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15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150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150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148</v>
      </c>
      <c r="D71" s="41"/>
      <c r="E71" s="41"/>
      <c r="F71" s="41"/>
      <c r="G71" s="41"/>
      <c r="H71" s="41"/>
      <c r="I71" s="41"/>
      <c r="J71" s="41"/>
      <c r="K71" s="41"/>
      <c r="L71" s="41"/>
      <c r="M71" s="150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150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41"/>
      <c r="E73" s="41"/>
      <c r="F73" s="41"/>
      <c r="G73" s="41"/>
      <c r="H73" s="41"/>
      <c r="I73" s="41"/>
      <c r="J73" s="41"/>
      <c r="K73" s="41"/>
      <c r="L73" s="41"/>
      <c r="M73" s="150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5" t="str">
        <f>E7</f>
        <v>Průmyslová zóna Ke Skrýšovu V. ETAPA</v>
      </c>
      <c r="F74" s="33"/>
      <c r="G74" s="33"/>
      <c r="H74" s="33"/>
      <c r="I74" s="41"/>
      <c r="J74" s="41"/>
      <c r="K74" s="41"/>
      <c r="L74" s="41"/>
      <c r="M74" s="150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122</v>
      </c>
      <c r="D75" s="41"/>
      <c r="E75" s="41"/>
      <c r="F75" s="41"/>
      <c r="G75" s="41"/>
      <c r="H75" s="41"/>
      <c r="I75" s="41"/>
      <c r="J75" s="41"/>
      <c r="K75" s="41"/>
      <c r="L75" s="41"/>
      <c r="M75" s="150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D.5 - Veřejná zeleň</v>
      </c>
      <c r="F76" s="41"/>
      <c r="G76" s="41"/>
      <c r="H76" s="41"/>
      <c r="I76" s="41"/>
      <c r="J76" s="41"/>
      <c r="K76" s="41"/>
      <c r="L76" s="41"/>
      <c r="M76" s="15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15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22</v>
      </c>
      <c r="D78" s="41"/>
      <c r="E78" s="41"/>
      <c r="F78" s="28" t="str">
        <f>F12</f>
        <v>Pelhřimov</v>
      </c>
      <c r="G78" s="41"/>
      <c r="H78" s="41"/>
      <c r="I78" s="33" t="s">
        <v>24</v>
      </c>
      <c r="J78" s="73" t="str">
        <f>IF(J12="","",J12)</f>
        <v>16. 12. 2022</v>
      </c>
      <c r="K78" s="41"/>
      <c r="L78" s="41"/>
      <c r="M78" s="150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150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26</v>
      </c>
      <c r="D80" s="41"/>
      <c r="E80" s="41"/>
      <c r="F80" s="28" t="str">
        <f>E15</f>
        <v>Město Pelhřimov</v>
      </c>
      <c r="G80" s="41"/>
      <c r="H80" s="41"/>
      <c r="I80" s="33" t="s">
        <v>32</v>
      </c>
      <c r="J80" s="37" t="str">
        <f>E21</f>
        <v xml:space="preserve"> </v>
      </c>
      <c r="K80" s="41"/>
      <c r="L80" s="41"/>
      <c r="M80" s="150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Studio A s.r.o.</v>
      </c>
      <c r="K81" s="41"/>
      <c r="L81" s="41"/>
      <c r="M81" s="15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15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91"/>
      <c r="B83" s="192"/>
      <c r="C83" s="193" t="s">
        <v>149</v>
      </c>
      <c r="D83" s="194" t="s">
        <v>58</v>
      </c>
      <c r="E83" s="194" t="s">
        <v>54</v>
      </c>
      <c r="F83" s="194" t="s">
        <v>55</v>
      </c>
      <c r="G83" s="194" t="s">
        <v>150</v>
      </c>
      <c r="H83" s="194" t="s">
        <v>151</v>
      </c>
      <c r="I83" s="194" t="s">
        <v>152</v>
      </c>
      <c r="J83" s="194" t="s">
        <v>153</v>
      </c>
      <c r="K83" s="194" t="s">
        <v>133</v>
      </c>
      <c r="L83" s="195" t="s">
        <v>154</v>
      </c>
      <c r="M83" s="196"/>
      <c r="N83" s="93" t="s">
        <v>20</v>
      </c>
      <c r="O83" s="94" t="s">
        <v>43</v>
      </c>
      <c r="P83" s="94" t="s">
        <v>155</v>
      </c>
      <c r="Q83" s="94" t="s">
        <v>156</v>
      </c>
      <c r="R83" s="94" t="s">
        <v>157</v>
      </c>
      <c r="S83" s="94" t="s">
        <v>158</v>
      </c>
      <c r="T83" s="94" t="s">
        <v>159</v>
      </c>
      <c r="U83" s="94" t="s">
        <v>160</v>
      </c>
      <c r="V83" s="94" t="s">
        <v>161</v>
      </c>
      <c r="W83" s="94" t="s">
        <v>162</v>
      </c>
      <c r="X83" s="95" t="s">
        <v>163</v>
      </c>
      <c r="Y83" s="191"/>
      <c r="Z83" s="191"/>
      <c r="AA83" s="191"/>
      <c r="AB83" s="191"/>
      <c r="AC83" s="191"/>
      <c r="AD83" s="191"/>
      <c r="AE83" s="191"/>
    </row>
    <row r="84" s="2" customFormat="1" ht="22.8" customHeight="1">
      <c r="A84" s="39"/>
      <c r="B84" s="40"/>
      <c r="C84" s="100" t="s">
        <v>164</v>
      </c>
      <c r="D84" s="41"/>
      <c r="E84" s="41"/>
      <c r="F84" s="41"/>
      <c r="G84" s="41"/>
      <c r="H84" s="41"/>
      <c r="I84" s="41"/>
      <c r="J84" s="41"/>
      <c r="K84" s="197">
        <f>BK84</f>
        <v>0</v>
      </c>
      <c r="L84" s="41"/>
      <c r="M84" s="45"/>
      <c r="N84" s="96"/>
      <c r="O84" s="198"/>
      <c r="P84" s="97"/>
      <c r="Q84" s="199">
        <f>Q85</f>
        <v>0</v>
      </c>
      <c r="R84" s="199">
        <f>R85</f>
        <v>0</v>
      </c>
      <c r="S84" s="97"/>
      <c r="T84" s="200">
        <f>T85</f>
        <v>0</v>
      </c>
      <c r="U84" s="97"/>
      <c r="V84" s="200">
        <f>V85</f>
        <v>0.37801266</v>
      </c>
      <c r="W84" s="97"/>
      <c r="X84" s="201">
        <f>X85</f>
        <v>0</v>
      </c>
      <c r="Y84" s="39"/>
      <c r="Z84" s="39"/>
      <c r="AA84" s="39"/>
      <c r="AB84" s="39"/>
      <c r="AC84" s="39"/>
      <c r="AD84" s="39"/>
      <c r="AE84" s="39"/>
      <c r="AT84" s="18" t="s">
        <v>74</v>
      </c>
      <c r="AU84" s="18" t="s">
        <v>134</v>
      </c>
      <c r="BK84" s="202">
        <f>BK85</f>
        <v>0</v>
      </c>
    </row>
    <row r="85" s="12" customFormat="1" ht="25.92" customHeight="1">
      <c r="A85" s="12"/>
      <c r="B85" s="203"/>
      <c r="C85" s="204"/>
      <c r="D85" s="205" t="s">
        <v>74</v>
      </c>
      <c r="E85" s="206" t="s">
        <v>165</v>
      </c>
      <c r="F85" s="206" t="s">
        <v>166</v>
      </c>
      <c r="G85" s="204"/>
      <c r="H85" s="204"/>
      <c r="I85" s="207"/>
      <c r="J85" s="207"/>
      <c r="K85" s="208">
        <f>BK85</f>
        <v>0</v>
      </c>
      <c r="L85" s="204"/>
      <c r="M85" s="209"/>
      <c r="N85" s="210"/>
      <c r="O85" s="211"/>
      <c r="P85" s="211"/>
      <c r="Q85" s="212">
        <f>Q86+Q133</f>
        <v>0</v>
      </c>
      <c r="R85" s="212">
        <f>R86+R133</f>
        <v>0</v>
      </c>
      <c r="S85" s="211"/>
      <c r="T85" s="213">
        <f>T86+T133</f>
        <v>0</v>
      </c>
      <c r="U85" s="211"/>
      <c r="V85" s="213">
        <f>V86+V133</f>
        <v>0.37801266</v>
      </c>
      <c r="W85" s="211"/>
      <c r="X85" s="214">
        <f>X86+X133</f>
        <v>0</v>
      </c>
      <c r="Y85" s="12"/>
      <c r="Z85" s="12"/>
      <c r="AA85" s="12"/>
      <c r="AB85" s="12"/>
      <c r="AC85" s="12"/>
      <c r="AD85" s="12"/>
      <c r="AE85" s="12"/>
      <c r="AR85" s="215" t="s">
        <v>82</v>
      </c>
      <c r="AT85" s="216" t="s">
        <v>74</v>
      </c>
      <c r="AU85" s="216" t="s">
        <v>75</v>
      </c>
      <c r="AY85" s="215" t="s">
        <v>167</v>
      </c>
      <c r="BK85" s="217">
        <f>BK86+BK133</f>
        <v>0</v>
      </c>
    </row>
    <row r="86" s="12" customFormat="1" ht="22.8" customHeight="1">
      <c r="A86" s="12"/>
      <c r="B86" s="203"/>
      <c r="C86" s="204"/>
      <c r="D86" s="205" t="s">
        <v>74</v>
      </c>
      <c r="E86" s="218" t="s">
        <v>82</v>
      </c>
      <c r="F86" s="218" t="s">
        <v>168</v>
      </c>
      <c r="G86" s="204"/>
      <c r="H86" s="204"/>
      <c r="I86" s="207"/>
      <c r="J86" s="207"/>
      <c r="K86" s="219">
        <f>BK86</f>
        <v>0</v>
      </c>
      <c r="L86" s="204"/>
      <c r="M86" s="209"/>
      <c r="N86" s="210"/>
      <c r="O86" s="211"/>
      <c r="P86" s="211"/>
      <c r="Q86" s="212">
        <f>SUM(Q87:Q132)</f>
        <v>0</v>
      </c>
      <c r="R86" s="212">
        <f>SUM(R87:R132)</f>
        <v>0</v>
      </c>
      <c r="S86" s="211"/>
      <c r="T86" s="213">
        <f>SUM(T87:T132)</f>
        <v>0</v>
      </c>
      <c r="U86" s="211"/>
      <c r="V86" s="213">
        <f>SUM(V87:V132)</f>
        <v>0.37801266</v>
      </c>
      <c r="W86" s="211"/>
      <c r="X86" s="214">
        <f>SUM(X87:X132)</f>
        <v>0</v>
      </c>
      <c r="Y86" s="12"/>
      <c r="Z86" s="12"/>
      <c r="AA86" s="12"/>
      <c r="AB86" s="12"/>
      <c r="AC86" s="12"/>
      <c r="AD86" s="12"/>
      <c r="AE86" s="12"/>
      <c r="AR86" s="215" t="s">
        <v>82</v>
      </c>
      <c r="AT86" s="216" t="s">
        <v>74</v>
      </c>
      <c r="AU86" s="216" t="s">
        <v>82</v>
      </c>
      <c r="AY86" s="215" t="s">
        <v>167</v>
      </c>
      <c r="BK86" s="217">
        <f>SUM(BK87:BK132)</f>
        <v>0</v>
      </c>
    </row>
    <row r="87" s="2" customFormat="1" ht="24.15" customHeight="1">
      <c r="A87" s="39"/>
      <c r="B87" s="40"/>
      <c r="C87" s="220" t="s">
        <v>88</v>
      </c>
      <c r="D87" s="220" t="s">
        <v>169</v>
      </c>
      <c r="E87" s="221" t="s">
        <v>1583</v>
      </c>
      <c r="F87" s="222" t="s">
        <v>1584</v>
      </c>
      <c r="G87" s="223" t="s">
        <v>182</v>
      </c>
      <c r="H87" s="224">
        <v>4</v>
      </c>
      <c r="I87" s="225"/>
      <c r="J87" s="225"/>
      <c r="K87" s="226">
        <f>ROUND(P87*H87,2)</f>
        <v>0</v>
      </c>
      <c r="L87" s="222" t="s">
        <v>1585</v>
      </c>
      <c r="M87" s="45"/>
      <c r="N87" s="227" t="s">
        <v>20</v>
      </c>
      <c r="O87" s="228" t="s">
        <v>44</v>
      </c>
      <c r="P87" s="229">
        <f>I87+J87</f>
        <v>0</v>
      </c>
      <c r="Q87" s="229">
        <f>ROUND(I87*H87,2)</f>
        <v>0</v>
      </c>
      <c r="R87" s="229">
        <f>ROUND(J87*H87,2)</f>
        <v>0</v>
      </c>
      <c r="S87" s="85"/>
      <c r="T87" s="230">
        <f>S87*H87</f>
        <v>0</v>
      </c>
      <c r="U87" s="230">
        <v>0</v>
      </c>
      <c r="V87" s="230">
        <f>U87*H87</f>
        <v>0</v>
      </c>
      <c r="W87" s="230">
        <v>0</v>
      </c>
      <c r="X87" s="231">
        <f>W87*H87</f>
        <v>0</v>
      </c>
      <c r="Y87" s="39"/>
      <c r="Z87" s="39"/>
      <c r="AA87" s="39"/>
      <c r="AB87" s="39"/>
      <c r="AC87" s="39"/>
      <c r="AD87" s="39"/>
      <c r="AE87" s="39"/>
      <c r="AR87" s="232" t="s">
        <v>174</v>
      </c>
      <c r="AT87" s="232" t="s">
        <v>169</v>
      </c>
      <c r="AU87" s="232" t="s">
        <v>88</v>
      </c>
      <c r="AY87" s="18" t="s">
        <v>167</v>
      </c>
      <c r="BE87" s="233">
        <f>IF(O87="základní",K87,0)</f>
        <v>0</v>
      </c>
      <c r="BF87" s="233">
        <f>IF(O87="snížená",K87,0)</f>
        <v>0</v>
      </c>
      <c r="BG87" s="233">
        <f>IF(O87="zákl. přenesená",K87,0)</f>
        <v>0</v>
      </c>
      <c r="BH87" s="233">
        <f>IF(O87="sníž. přenesená",K87,0)</f>
        <v>0</v>
      </c>
      <c r="BI87" s="233">
        <f>IF(O87="nulová",K87,0)</f>
        <v>0</v>
      </c>
      <c r="BJ87" s="18" t="s">
        <v>82</v>
      </c>
      <c r="BK87" s="233">
        <f>ROUND(P87*H87,2)</f>
        <v>0</v>
      </c>
      <c r="BL87" s="18" t="s">
        <v>174</v>
      </c>
      <c r="BM87" s="232" t="s">
        <v>1586</v>
      </c>
    </row>
    <row r="88" s="2" customFormat="1">
      <c r="A88" s="39"/>
      <c r="B88" s="40"/>
      <c r="C88" s="41"/>
      <c r="D88" s="234" t="s">
        <v>176</v>
      </c>
      <c r="E88" s="41"/>
      <c r="F88" s="235" t="s">
        <v>1587</v>
      </c>
      <c r="G88" s="41"/>
      <c r="H88" s="41"/>
      <c r="I88" s="236"/>
      <c r="J88" s="236"/>
      <c r="K88" s="41"/>
      <c r="L88" s="41"/>
      <c r="M88" s="45"/>
      <c r="N88" s="237"/>
      <c r="O88" s="238"/>
      <c r="P88" s="85"/>
      <c r="Q88" s="85"/>
      <c r="R88" s="85"/>
      <c r="S88" s="85"/>
      <c r="T88" s="85"/>
      <c r="U88" s="85"/>
      <c r="V88" s="85"/>
      <c r="W88" s="85"/>
      <c r="X88" s="86"/>
      <c r="Y88" s="39"/>
      <c r="Z88" s="39"/>
      <c r="AA88" s="39"/>
      <c r="AB88" s="39"/>
      <c r="AC88" s="39"/>
      <c r="AD88" s="39"/>
      <c r="AE88" s="39"/>
      <c r="AT88" s="18" t="s">
        <v>176</v>
      </c>
      <c r="AU88" s="18" t="s">
        <v>88</v>
      </c>
    </row>
    <row r="89" s="2" customFormat="1" ht="24.15" customHeight="1">
      <c r="A89" s="39"/>
      <c r="B89" s="40"/>
      <c r="C89" s="220" t="s">
        <v>82</v>
      </c>
      <c r="D89" s="220" t="s">
        <v>169</v>
      </c>
      <c r="E89" s="221" t="s">
        <v>1588</v>
      </c>
      <c r="F89" s="222" t="s">
        <v>1589</v>
      </c>
      <c r="G89" s="223" t="s">
        <v>365</v>
      </c>
      <c r="H89" s="224">
        <v>3</v>
      </c>
      <c r="I89" s="225"/>
      <c r="J89" s="225"/>
      <c r="K89" s="226">
        <f>ROUND(P89*H89,2)</f>
        <v>0</v>
      </c>
      <c r="L89" s="222" t="s">
        <v>1585</v>
      </c>
      <c r="M89" s="45"/>
      <c r="N89" s="227" t="s">
        <v>20</v>
      </c>
      <c r="O89" s="228" t="s">
        <v>44</v>
      </c>
      <c r="P89" s="229">
        <f>I89+J89</f>
        <v>0</v>
      </c>
      <c r="Q89" s="229">
        <f>ROUND(I89*H89,2)</f>
        <v>0</v>
      </c>
      <c r="R89" s="229">
        <f>ROUND(J89*H89,2)</f>
        <v>0</v>
      </c>
      <c r="S89" s="85"/>
      <c r="T89" s="230">
        <f>S89*H89</f>
        <v>0</v>
      </c>
      <c r="U89" s="230">
        <v>0</v>
      </c>
      <c r="V89" s="230">
        <f>U89*H89</f>
        <v>0</v>
      </c>
      <c r="W89" s="230">
        <v>0</v>
      </c>
      <c r="X89" s="231">
        <f>W89*H89</f>
        <v>0</v>
      </c>
      <c r="Y89" s="39"/>
      <c r="Z89" s="39"/>
      <c r="AA89" s="39"/>
      <c r="AB89" s="39"/>
      <c r="AC89" s="39"/>
      <c r="AD89" s="39"/>
      <c r="AE89" s="39"/>
      <c r="AR89" s="232" t="s">
        <v>174</v>
      </c>
      <c r="AT89" s="232" t="s">
        <v>169</v>
      </c>
      <c r="AU89" s="232" t="s">
        <v>88</v>
      </c>
      <c r="AY89" s="18" t="s">
        <v>167</v>
      </c>
      <c r="BE89" s="233">
        <f>IF(O89="základní",K89,0)</f>
        <v>0</v>
      </c>
      <c r="BF89" s="233">
        <f>IF(O89="snížená",K89,0)</f>
        <v>0</v>
      </c>
      <c r="BG89" s="233">
        <f>IF(O89="zákl. přenesená",K89,0)</f>
        <v>0</v>
      </c>
      <c r="BH89" s="233">
        <f>IF(O89="sníž. přenesená",K89,0)</f>
        <v>0</v>
      </c>
      <c r="BI89" s="233">
        <f>IF(O89="nulová",K89,0)</f>
        <v>0</v>
      </c>
      <c r="BJ89" s="18" t="s">
        <v>82</v>
      </c>
      <c r="BK89" s="233">
        <f>ROUND(P89*H89,2)</f>
        <v>0</v>
      </c>
      <c r="BL89" s="18" t="s">
        <v>174</v>
      </c>
      <c r="BM89" s="232" t="s">
        <v>1590</v>
      </c>
    </row>
    <row r="90" s="2" customFormat="1">
      <c r="A90" s="39"/>
      <c r="B90" s="40"/>
      <c r="C90" s="41"/>
      <c r="D90" s="234" t="s">
        <v>176</v>
      </c>
      <c r="E90" s="41"/>
      <c r="F90" s="235" t="s">
        <v>1591</v>
      </c>
      <c r="G90" s="41"/>
      <c r="H90" s="41"/>
      <c r="I90" s="236"/>
      <c r="J90" s="236"/>
      <c r="K90" s="41"/>
      <c r="L90" s="41"/>
      <c r="M90" s="45"/>
      <c r="N90" s="237"/>
      <c r="O90" s="238"/>
      <c r="P90" s="85"/>
      <c r="Q90" s="85"/>
      <c r="R90" s="85"/>
      <c r="S90" s="85"/>
      <c r="T90" s="85"/>
      <c r="U90" s="85"/>
      <c r="V90" s="85"/>
      <c r="W90" s="85"/>
      <c r="X90" s="86"/>
      <c r="Y90" s="39"/>
      <c r="Z90" s="39"/>
      <c r="AA90" s="39"/>
      <c r="AB90" s="39"/>
      <c r="AC90" s="39"/>
      <c r="AD90" s="39"/>
      <c r="AE90" s="39"/>
      <c r="AT90" s="18" t="s">
        <v>176</v>
      </c>
      <c r="AU90" s="18" t="s">
        <v>88</v>
      </c>
    </row>
    <row r="91" s="2" customFormat="1" ht="33" customHeight="1">
      <c r="A91" s="39"/>
      <c r="B91" s="40"/>
      <c r="C91" s="220" t="s">
        <v>337</v>
      </c>
      <c r="D91" s="220" t="s">
        <v>169</v>
      </c>
      <c r="E91" s="221" t="s">
        <v>1592</v>
      </c>
      <c r="F91" s="222" t="s">
        <v>1593</v>
      </c>
      <c r="G91" s="223" t="s">
        <v>182</v>
      </c>
      <c r="H91" s="224">
        <v>138</v>
      </c>
      <c r="I91" s="225"/>
      <c r="J91" s="225"/>
      <c r="K91" s="226">
        <f>ROUND(P91*H91,2)</f>
        <v>0</v>
      </c>
      <c r="L91" s="222" t="s">
        <v>1585</v>
      </c>
      <c r="M91" s="45"/>
      <c r="N91" s="227" t="s">
        <v>20</v>
      </c>
      <c r="O91" s="228" t="s">
        <v>44</v>
      </c>
      <c r="P91" s="229">
        <f>I91+J91</f>
        <v>0</v>
      </c>
      <c r="Q91" s="229">
        <f>ROUND(I91*H91,2)</f>
        <v>0</v>
      </c>
      <c r="R91" s="229">
        <f>ROUND(J91*H91,2)</f>
        <v>0</v>
      </c>
      <c r="S91" s="85"/>
      <c r="T91" s="230">
        <f>S91*H91</f>
        <v>0</v>
      </c>
      <c r="U91" s="230">
        <v>0</v>
      </c>
      <c r="V91" s="230">
        <f>U91*H91</f>
        <v>0</v>
      </c>
      <c r="W91" s="230">
        <v>0</v>
      </c>
      <c r="X91" s="231">
        <f>W91*H91</f>
        <v>0</v>
      </c>
      <c r="Y91" s="39"/>
      <c r="Z91" s="39"/>
      <c r="AA91" s="39"/>
      <c r="AB91" s="39"/>
      <c r="AC91" s="39"/>
      <c r="AD91" s="39"/>
      <c r="AE91" s="39"/>
      <c r="AR91" s="232" t="s">
        <v>174</v>
      </c>
      <c r="AT91" s="232" t="s">
        <v>169</v>
      </c>
      <c r="AU91" s="232" t="s">
        <v>88</v>
      </c>
      <c r="AY91" s="18" t="s">
        <v>167</v>
      </c>
      <c r="BE91" s="233">
        <f>IF(O91="základní",K91,0)</f>
        <v>0</v>
      </c>
      <c r="BF91" s="233">
        <f>IF(O91="snížená",K91,0)</f>
        <v>0</v>
      </c>
      <c r="BG91" s="233">
        <f>IF(O91="zákl. přenesená",K91,0)</f>
        <v>0</v>
      </c>
      <c r="BH91" s="233">
        <f>IF(O91="sníž. přenesená",K91,0)</f>
        <v>0</v>
      </c>
      <c r="BI91" s="233">
        <f>IF(O91="nulová",K91,0)</f>
        <v>0</v>
      </c>
      <c r="BJ91" s="18" t="s">
        <v>82</v>
      </c>
      <c r="BK91" s="233">
        <f>ROUND(P91*H91,2)</f>
        <v>0</v>
      </c>
      <c r="BL91" s="18" t="s">
        <v>174</v>
      </c>
      <c r="BM91" s="232" t="s">
        <v>1594</v>
      </c>
    </row>
    <row r="92" s="2" customFormat="1">
      <c r="A92" s="39"/>
      <c r="B92" s="40"/>
      <c r="C92" s="41"/>
      <c r="D92" s="234" t="s">
        <v>176</v>
      </c>
      <c r="E92" s="41"/>
      <c r="F92" s="235" t="s">
        <v>1595</v>
      </c>
      <c r="G92" s="41"/>
      <c r="H92" s="41"/>
      <c r="I92" s="236"/>
      <c r="J92" s="236"/>
      <c r="K92" s="41"/>
      <c r="L92" s="41"/>
      <c r="M92" s="45"/>
      <c r="N92" s="237"/>
      <c r="O92" s="238"/>
      <c r="P92" s="85"/>
      <c r="Q92" s="85"/>
      <c r="R92" s="85"/>
      <c r="S92" s="85"/>
      <c r="T92" s="85"/>
      <c r="U92" s="85"/>
      <c r="V92" s="85"/>
      <c r="W92" s="85"/>
      <c r="X92" s="86"/>
      <c r="Y92" s="39"/>
      <c r="Z92" s="39"/>
      <c r="AA92" s="39"/>
      <c r="AB92" s="39"/>
      <c r="AC92" s="39"/>
      <c r="AD92" s="39"/>
      <c r="AE92" s="39"/>
      <c r="AT92" s="18" t="s">
        <v>176</v>
      </c>
      <c r="AU92" s="18" t="s">
        <v>88</v>
      </c>
    </row>
    <row r="93" s="2" customFormat="1" ht="24.15" customHeight="1">
      <c r="A93" s="39"/>
      <c r="B93" s="40"/>
      <c r="C93" s="220" t="s">
        <v>324</v>
      </c>
      <c r="D93" s="220" t="s">
        <v>169</v>
      </c>
      <c r="E93" s="221" t="s">
        <v>1596</v>
      </c>
      <c r="F93" s="222" t="s">
        <v>1597</v>
      </c>
      <c r="G93" s="223" t="s">
        <v>182</v>
      </c>
      <c r="H93" s="224">
        <v>138</v>
      </c>
      <c r="I93" s="225"/>
      <c r="J93" s="225"/>
      <c r="K93" s="226">
        <f>ROUND(P93*H93,2)</f>
        <v>0</v>
      </c>
      <c r="L93" s="222" t="s">
        <v>1585</v>
      </c>
      <c r="M93" s="45"/>
      <c r="N93" s="227" t="s">
        <v>20</v>
      </c>
      <c r="O93" s="228" t="s">
        <v>44</v>
      </c>
      <c r="P93" s="229">
        <f>I93+J93</f>
        <v>0</v>
      </c>
      <c r="Q93" s="229">
        <f>ROUND(I93*H93,2)</f>
        <v>0</v>
      </c>
      <c r="R93" s="229">
        <f>ROUND(J93*H93,2)</f>
        <v>0</v>
      </c>
      <c r="S93" s="85"/>
      <c r="T93" s="230">
        <f>S93*H93</f>
        <v>0</v>
      </c>
      <c r="U93" s="230">
        <v>0</v>
      </c>
      <c r="V93" s="230">
        <f>U93*H93</f>
        <v>0</v>
      </c>
      <c r="W93" s="230">
        <v>0</v>
      </c>
      <c r="X93" s="231">
        <f>W93*H93</f>
        <v>0</v>
      </c>
      <c r="Y93" s="39"/>
      <c r="Z93" s="39"/>
      <c r="AA93" s="39"/>
      <c r="AB93" s="39"/>
      <c r="AC93" s="39"/>
      <c r="AD93" s="39"/>
      <c r="AE93" s="39"/>
      <c r="AR93" s="232" t="s">
        <v>174</v>
      </c>
      <c r="AT93" s="232" t="s">
        <v>169</v>
      </c>
      <c r="AU93" s="232" t="s">
        <v>88</v>
      </c>
      <c r="AY93" s="18" t="s">
        <v>167</v>
      </c>
      <c r="BE93" s="233">
        <f>IF(O93="základní",K93,0)</f>
        <v>0</v>
      </c>
      <c r="BF93" s="233">
        <f>IF(O93="snížená",K93,0)</f>
        <v>0</v>
      </c>
      <c r="BG93" s="233">
        <f>IF(O93="zákl. přenesená",K93,0)</f>
        <v>0</v>
      </c>
      <c r="BH93" s="233">
        <f>IF(O93="sníž. přenesená",K93,0)</f>
        <v>0</v>
      </c>
      <c r="BI93" s="233">
        <f>IF(O93="nulová",K93,0)</f>
        <v>0</v>
      </c>
      <c r="BJ93" s="18" t="s">
        <v>82</v>
      </c>
      <c r="BK93" s="233">
        <f>ROUND(P93*H93,2)</f>
        <v>0</v>
      </c>
      <c r="BL93" s="18" t="s">
        <v>174</v>
      </c>
      <c r="BM93" s="232" t="s">
        <v>1598</v>
      </c>
    </row>
    <row r="94" s="2" customFormat="1">
      <c r="A94" s="39"/>
      <c r="B94" s="40"/>
      <c r="C94" s="41"/>
      <c r="D94" s="234" t="s">
        <v>176</v>
      </c>
      <c r="E94" s="41"/>
      <c r="F94" s="235" t="s">
        <v>1599</v>
      </c>
      <c r="G94" s="41"/>
      <c r="H94" s="41"/>
      <c r="I94" s="236"/>
      <c r="J94" s="236"/>
      <c r="K94" s="41"/>
      <c r="L94" s="41"/>
      <c r="M94" s="45"/>
      <c r="N94" s="237"/>
      <c r="O94" s="238"/>
      <c r="P94" s="85"/>
      <c r="Q94" s="85"/>
      <c r="R94" s="85"/>
      <c r="S94" s="85"/>
      <c r="T94" s="85"/>
      <c r="U94" s="85"/>
      <c r="V94" s="85"/>
      <c r="W94" s="85"/>
      <c r="X94" s="86"/>
      <c r="Y94" s="39"/>
      <c r="Z94" s="39"/>
      <c r="AA94" s="39"/>
      <c r="AB94" s="39"/>
      <c r="AC94" s="39"/>
      <c r="AD94" s="39"/>
      <c r="AE94" s="39"/>
      <c r="AT94" s="18" t="s">
        <v>176</v>
      </c>
      <c r="AU94" s="18" t="s">
        <v>88</v>
      </c>
    </row>
    <row r="95" s="2" customFormat="1" ht="24.15" customHeight="1">
      <c r="A95" s="39"/>
      <c r="B95" s="40"/>
      <c r="C95" s="272" t="s">
        <v>331</v>
      </c>
      <c r="D95" s="272" t="s">
        <v>269</v>
      </c>
      <c r="E95" s="273" t="s">
        <v>1600</v>
      </c>
      <c r="F95" s="274" t="s">
        <v>1601</v>
      </c>
      <c r="G95" s="275" t="s">
        <v>320</v>
      </c>
      <c r="H95" s="276">
        <v>2.7599999999999998</v>
      </c>
      <c r="I95" s="277"/>
      <c r="J95" s="278"/>
      <c r="K95" s="279">
        <f>ROUND(P95*H95,2)</f>
        <v>0</v>
      </c>
      <c r="L95" s="274" t="s">
        <v>1585</v>
      </c>
      <c r="M95" s="280"/>
      <c r="N95" s="281" t="s">
        <v>20</v>
      </c>
      <c r="O95" s="228" t="s">
        <v>44</v>
      </c>
      <c r="P95" s="229">
        <f>I95+J95</f>
        <v>0</v>
      </c>
      <c r="Q95" s="229">
        <f>ROUND(I95*H95,2)</f>
        <v>0</v>
      </c>
      <c r="R95" s="229">
        <f>ROUND(J95*H95,2)</f>
        <v>0</v>
      </c>
      <c r="S95" s="85"/>
      <c r="T95" s="230">
        <f>S95*H95</f>
        <v>0</v>
      </c>
      <c r="U95" s="230">
        <v>0.001</v>
      </c>
      <c r="V95" s="230">
        <f>U95*H95</f>
        <v>0.0027599999999999999</v>
      </c>
      <c r="W95" s="230">
        <v>0</v>
      </c>
      <c r="X95" s="231">
        <f>W95*H95</f>
        <v>0</v>
      </c>
      <c r="Y95" s="39"/>
      <c r="Z95" s="39"/>
      <c r="AA95" s="39"/>
      <c r="AB95" s="39"/>
      <c r="AC95" s="39"/>
      <c r="AD95" s="39"/>
      <c r="AE95" s="39"/>
      <c r="AR95" s="232" t="s">
        <v>220</v>
      </c>
      <c r="AT95" s="232" t="s">
        <v>269</v>
      </c>
      <c r="AU95" s="232" t="s">
        <v>88</v>
      </c>
      <c r="AY95" s="18" t="s">
        <v>167</v>
      </c>
      <c r="BE95" s="233">
        <f>IF(O95="základní",K95,0)</f>
        <v>0</v>
      </c>
      <c r="BF95" s="233">
        <f>IF(O95="snížená",K95,0)</f>
        <v>0</v>
      </c>
      <c r="BG95" s="233">
        <f>IF(O95="zákl. přenesená",K95,0)</f>
        <v>0</v>
      </c>
      <c r="BH95" s="233">
        <f>IF(O95="sníž. přenesená",K95,0)</f>
        <v>0</v>
      </c>
      <c r="BI95" s="233">
        <f>IF(O95="nulová",K95,0)</f>
        <v>0</v>
      </c>
      <c r="BJ95" s="18" t="s">
        <v>82</v>
      </c>
      <c r="BK95" s="233">
        <f>ROUND(P95*H95,2)</f>
        <v>0</v>
      </c>
      <c r="BL95" s="18" t="s">
        <v>174</v>
      </c>
      <c r="BM95" s="232" t="s">
        <v>1602</v>
      </c>
    </row>
    <row r="96" s="13" customFormat="1">
      <c r="A96" s="13"/>
      <c r="B96" s="239"/>
      <c r="C96" s="240"/>
      <c r="D96" s="241" t="s">
        <v>178</v>
      </c>
      <c r="E96" s="240"/>
      <c r="F96" s="243" t="s">
        <v>1603</v>
      </c>
      <c r="G96" s="240"/>
      <c r="H96" s="244">
        <v>2.7599999999999998</v>
      </c>
      <c r="I96" s="245"/>
      <c r="J96" s="245"/>
      <c r="K96" s="240"/>
      <c r="L96" s="240"/>
      <c r="M96" s="246"/>
      <c r="N96" s="247"/>
      <c r="O96" s="248"/>
      <c r="P96" s="248"/>
      <c r="Q96" s="248"/>
      <c r="R96" s="248"/>
      <c r="S96" s="248"/>
      <c r="T96" s="248"/>
      <c r="U96" s="248"/>
      <c r="V96" s="248"/>
      <c r="W96" s="248"/>
      <c r="X96" s="249"/>
      <c r="Y96" s="13"/>
      <c r="Z96" s="13"/>
      <c r="AA96" s="13"/>
      <c r="AB96" s="13"/>
      <c r="AC96" s="13"/>
      <c r="AD96" s="13"/>
      <c r="AE96" s="13"/>
      <c r="AT96" s="250" t="s">
        <v>178</v>
      </c>
      <c r="AU96" s="250" t="s">
        <v>88</v>
      </c>
      <c r="AV96" s="13" t="s">
        <v>88</v>
      </c>
      <c r="AW96" s="13" t="s">
        <v>4</v>
      </c>
      <c r="AX96" s="13" t="s">
        <v>82</v>
      </c>
      <c r="AY96" s="250" t="s">
        <v>167</v>
      </c>
    </row>
    <row r="97" s="2" customFormat="1" ht="24.15" customHeight="1">
      <c r="A97" s="39"/>
      <c r="B97" s="40"/>
      <c r="C97" s="220" t="s">
        <v>107</v>
      </c>
      <c r="D97" s="220" t="s">
        <v>169</v>
      </c>
      <c r="E97" s="221" t="s">
        <v>1604</v>
      </c>
      <c r="F97" s="222" t="s">
        <v>1605</v>
      </c>
      <c r="G97" s="223" t="s">
        <v>365</v>
      </c>
      <c r="H97" s="224">
        <v>3</v>
      </c>
      <c r="I97" s="225"/>
      <c r="J97" s="225"/>
      <c r="K97" s="226">
        <f>ROUND(P97*H97,2)</f>
        <v>0</v>
      </c>
      <c r="L97" s="222" t="s">
        <v>1585</v>
      </c>
      <c r="M97" s="45"/>
      <c r="N97" s="227" t="s">
        <v>20</v>
      </c>
      <c r="O97" s="228" t="s">
        <v>44</v>
      </c>
      <c r="P97" s="229">
        <f>I97+J97</f>
        <v>0</v>
      </c>
      <c r="Q97" s="229">
        <f>ROUND(I97*H97,2)</f>
        <v>0</v>
      </c>
      <c r="R97" s="229">
        <f>ROUND(J97*H97,2)</f>
        <v>0</v>
      </c>
      <c r="S97" s="85"/>
      <c r="T97" s="230">
        <f>S97*H97</f>
        <v>0</v>
      </c>
      <c r="U97" s="230">
        <v>0</v>
      </c>
      <c r="V97" s="230">
        <f>U97*H97</f>
        <v>0</v>
      </c>
      <c r="W97" s="230">
        <v>0</v>
      </c>
      <c r="X97" s="231">
        <f>W97*H97</f>
        <v>0</v>
      </c>
      <c r="Y97" s="39"/>
      <c r="Z97" s="39"/>
      <c r="AA97" s="39"/>
      <c r="AB97" s="39"/>
      <c r="AC97" s="39"/>
      <c r="AD97" s="39"/>
      <c r="AE97" s="39"/>
      <c r="AR97" s="232" t="s">
        <v>174</v>
      </c>
      <c r="AT97" s="232" t="s">
        <v>169</v>
      </c>
      <c r="AU97" s="232" t="s">
        <v>88</v>
      </c>
      <c r="AY97" s="18" t="s">
        <v>167</v>
      </c>
      <c r="BE97" s="233">
        <f>IF(O97="základní",K97,0)</f>
        <v>0</v>
      </c>
      <c r="BF97" s="233">
        <f>IF(O97="snížená",K97,0)</f>
        <v>0</v>
      </c>
      <c r="BG97" s="233">
        <f>IF(O97="zákl. přenesená",K97,0)</f>
        <v>0</v>
      </c>
      <c r="BH97" s="233">
        <f>IF(O97="sníž. přenesená",K97,0)</f>
        <v>0</v>
      </c>
      <c r="BI97" s="233">
        <f>IF(O97="nulová",K97,0)</f>
        <v>0</v>
      </c>
      <c r="BJ97" s="18" t="s">
        <v>82</v>
      </c>
      <c r="BK97" s="233">
        <f>ROUND(P97*H97,2)</f>
        <v>0</v>
      </c>
      <c r="BL97" s="18" t="s">
        <v>174</v>
      </c>
      <c r="BM97" s="232" t="s">
        <v>1606</v>
      </c>
    </row>
    <row r="98" s="2" customFormat="1">
      <c r="A98" s="39"/>
      <c r="B98" s="40"/>
      <c r="C98" s="41"/>
      <c r="D98" s="234" t="s">
        <v>176</v>
      </c>
      <c r="E98" s="41"/>
      <c r="F98" s="235" t="s">
        <v>1607</v>
      </c>
      <c r="G98" s="41"/>
      <c r="H98" s="41"/>
      <c r="I98" s="236"/>
      <c r="J98" s="236"/>
      <c r="K98" s="41"/>
      <c r="L98" s="41"/>
      <c r="M98" s="45"/>
      <c r="N98" s="237"/>
      <c r="O98" s="238"/>
      <c r="P98" s="85"/>
      <c r="Q98" s="85"/>
      <c r="R98" s="85"/>
      <c r="S98" s="85"/>
      <c r="T98" s="85"/>
      <c r="U98" s="85"/>
      <c r="V98" s="85"/>
      <c r="W98" s="85"/>
      <c r="X98" s="86"/>
      <c r="Y98" s="39"/>
      <c r="Z98" s="39"/>
      <c r="AA98" s="39"/>
      <c r="AB98" s="39"/>
      <c r="AC98" s="39"/>
      <c r="AD98" s="39"/>
      <c r="AE98" s="39"/>
      <c r="AT98" s="18" t="s">
        <v>176</v>
      </c>
      <c r="AU98" s="18" t="s">
        <v>88</v>
      </c>
    </row>
    <row r="99" s="2" customFormat="1" ht="24.15" customHeight="1">
      <c r="A99" s="39"/>
      <c r="B99" s="40"/>
      <c r="C99" s="272" t="s">
        <v>174</v>
      </c>
      <c r="D99" s="272" t="s">
        <v>269</v>
      </c>
      <c r="E99" s="273" t="s">
        <v>1608</v>
      </c>
      <c r="F99" s="274" t="s">
        <v>1609</v>
      </c>
      <c r="G99" s="275" t="s">
        <v>190</v>
      </c>
      <c r="H99" s="276">
        <v>1.5</v>
      </c>
      <c r="I99" s="277"/>
      <c r="J99" s="278"/>
      <c r="K99" s="279">
        <f>ROUND(P99*H99,2)</f>
        <v>0</v>
      </c>
      <c r="L99" s="274" t="s">
        <v>1585</v>
      </c>
      <c r="M99" s="280"/>
      <c r="N99" s="281" t="s">
        <v>20</v>
      </c>
      <c r="O99" s="228" t="s">
        <v>44</v>
      </c>
      <c r="P99" s="229">
        <f>I99+J99</f>
        <v>0</v>
      </c>
      <c r="Q99" s="229">
        <f>ROUND(I99*H99,2)</f>
        <v>0</v>
      </c>
      <c r="R99" s="229">
        <f>ROUND(J99*H99,2)</f>
        <v>0</v>
      </c>
      <c r="S99" s="85"/>
      <c r="T99" s="230">
        <f>S99*H99</f>
        <v>0</v>
      </c>
      <c r="U99" s="230">
        <v>0.22</v>
      </c>
      <c r="V99" s="230">
        <f>U99*H99</f>
        <v>0.33000000000000002</v>
      </c>
      <c r="W99" s="230">
        <v>0</v>
      </c>
      <c r="X99" s="231">
        <f>W99*H99</f>
        <v>0</v>
      </c>
      <c r="Y99" s="39"/>
      <c r="Z99" s="39"/>
      <c r="AA99" s="39"/>
      <c r="AB99" s="39"/>
      <c r="AC99" s="39"/>
      <c r="AD99" s="39"/>
      <c r="AE99" s="39"/>
      <c r="AR99" s="232" t="s">
        <v>220</v>
      </c>
      <c r="AT99" s="232" t="s">
        <v>269</v>
      </c>
      <c r="AU99" s="232" t="s">
        <v>88</v>
      </c>
      <c r="AY99" s="18" t="s">
        <v>167</v>
      </c>
      <c r="BE99" s="233">
        <f>IF(O99="základní",K99,0)</f>
        <v>0</v>
      </c>
      <c r="BF99" s="233">
        <f>IF(O99="snížená",K99,0)</f>
        <v>0</v>
      </c>
      <c r="BG99" s="233">
        <f>IF(O99="zákl. přenesená",K99,0)</f>
        <v>0</v>
      </c>
      <c r="BH99" s="233">
        <f>IF(O99="sníž. přenesená",K99,0)</f>
        <v>0</v>
      </c>
      <c r="BI99" s="233">
        <f>IF(O99="nulová",K99,0)</f>
        <v>0</v>
      </c>
      <c r="BJ99" s="18" t="s">
        <v>82</v>
      </c>
      <c r="BK99" s="233">
        <f>ROUND(P99*H99,2)</f>
        <v>0</v>
      </c>
      <c r="BL99" s="18" t="s">
        <v>174</v>
      </c>
      <c r="BM99" s="232" t="s">
        <v>1610</v>
      </c>
    </row>
    <row r="100" s="13" customFormat="1">
      <c r="A100" s="13"/>
      <c r="B100" s="239"/>
      <c r="C100" s="240"/>
      <c r="D100" s="241" t="s">
        <v>178</v>
      </c>
      <c r="E100" s="240"/>
      <c r="F100" s="243" t="s">
        <v>1611</v>
      </c>
      <c r="G100" s="240"/>
      <c r="H100" s="244">
        <v>1.5</v>
      </c>
      <c r="I100" s="245"/>
      <c r="J100" s="245"/>
      <c r="K100" s="240"/>
      <c r="L100" s="240"/>
      <c r="M100" s="246"/>
      <c r="N100" s="247"/>
      <c r="O100" s="248"/>
      <c r="P100" s="248"/>
      <c r="Q100" s="248"/>
      <c r="R100" s="248"/>
      <c r="S100" s="248"/>
      <c r="T100" s="248"/>
      <c r="U100" s="248"/>
      <c r="V100" s="248"/>
      <c r="W100" s="248"/>
      <c r="X100" s="249"/>
      <c r="Y100" s="13"/>
      <c r="Z100" s="13"/>
      <c r="AA100" s="13"/>
      <c r="AB100" s="13"/>
      <c r="AC100" s="13"/>
      <c r="AD100" s="13"/>
      <c r="AE100" s="13"/>
      <c r="AT100" s="250" t="s">
        <v>178</v>
      </c>
      <c r="AU100" s="250" t="s">
        <v>88</v>
      </c>
      <c r="AV100" s="13" t="s">
        <v>88</v>
      </c>
      <c r="AW100" s="13" t="s">
        <v>4</v>
      </c>
      <c r="AX100" s="13" t="s">
        <v>82</v>
      </c>
      <c r="AY100" s="250" t="s">
        <v>167</v>
      </c>
    </row>
    <row r="101" s="2" customFormat="1" ht="24.15" customHeight="1">
      <c r="A101" s="39"/>
      <c r="B101" s="40"/>
      <c r="C101" s="220" t="s">
        <v>201</v>
      </c>
      <c r="D101" s="220" t="s">
        <v>169</v>
      </c>
      <c r="E101" s="221" t="s">
        <v>1612</v>
      </c>
      <c r="F101" s="222" t="s">
        <v>1613</v>
      </c>
      <c r="G101" s="223" t="s">
        <v>365</v>
      </c>
      <c r="H101" s="224">
        <v>3</v>
      </c>
      <c r="I101" s="225"/>
      <c r="J101" s="225"/>
      <c r="K101" s="226">
        <f>ROUND(P101*H101,2)</f>
        <v>0</v>
      </c>
      <c r="L101" s="222" t="s">
        <v>1585</v>
      </c>
      <c r="M101" s="45"/>
      <c r="N101" s="227" t="s">
        <v>20</v>
      </c>
      <c r="O101" s="228" t="s">
        <v>44</v>
      </c>
      <c r="P101" s="229">
        <f>I101+J101</f>
        <v>0</v>
      </c>
      <c r="Q101" s="229">
        <f>ROUND(I101*H101,2)</f>
        <v>0</v>
      </c>
      <c r="R101" s="229">
        <f>ROUND(J101*H101,2)</f>
        <v>0</v>
      </c>
      <c r="S101" s="85"/>
      <c r="T101" s="230">
        <f>S101*H101</f>
        <v>0</v>
      </c>
      <c r="U101" s="230">
        <v>0</v>
      </c>
      <c r="V101" s="230">
        <f>U101*H101</f>
        <v>0</v>
      </c>
      <c r="W101" s="230">
        <v>0</v>
      </c>
      <c r="X101" s="231">
        <f>W101*H101</f>
        <v>0</v>
      </c>
      <c r="Y101" s="39"/>
      <c r="Z101" s="39"/>
      <c r="AA101" s="39"/>
      <c r="AB101" s="39"/>
      <c r="AC101" s="39"/>
      <c r="AD101" s="39"/>
      <c r="AE101" s="39"/>
      <c r="AR101" s="232" t="s">
        <v>174</v>
      </c>
      <c r="AT101" s="232" t="s">
        <v>169</v>
      </c>
      <c r="AU101" s="232" t="s">
        <v>88</v>
      </c>
      <c r="AY101" s="18" t="s">
        <v>167</v>
      </c>
      <c r="BE101" s="233">
        <f>IF(O101="základní",K101,0)</f>
        <v>0</v>
      </c>
      <c r="BF101" s="233">
        <f>IF(O101="snížená",K101,0)</f>
        <v>0</v>
      </c>
      <c r="BG101" s="233">
        <f>IF(O101="zákl. přenesená",K101,0)</f>
        <v>0</v>
      </c>
      <c r="BH101" s="233">
        <f>IF(O101="sníž. přenesená",K101,0)</f>
        <v>0</v>
      </c>
      <c r="BI101" s="233">
        <f>IF(O101="nulová",K101,0)</f>
        <v>0</v>
      </c>
      <c r="BJ101" s="18" t="s">
        <v>82</v>
      </c>
      <c r="BK101" s="233">
        <f>ROUND(P101*H101,2)</f>
        <v>0</v>
      </c>
      <c r="BL101" s="18" t="s">
        <v>174</v>
      </c>
      <c r="BM101" s="232" t="s">
        <v>1614</v>
      </c>
    </row>
    <row r="102" s="2" customFormat="1">
      <c r="A102" s="39"/>
      <c r="B102" s="40"/>
      <c r="C102" s="41"/>
      <c r="D102" s="234" t="s">
        <v>176</v>
      </c>
      <c r="E102" s="41"/>
      <c r="F102" s="235" t="s">
        <v>1615</v>
      </c>
      <c r="G102" s="41"/>
      <c r="H102" s="41"/>
      <c r="I102" s="236"/>
      <c r="J102" s="236"/>
      <c r="K102" s="41"/>
      <c r="L102" s="41"/>
      <c r="M102" s="45"/>
      <c r="N102" s="237"/>
      <c r="O102" s="238"/>
      <c r="P102" s="85"/>
      <c r="Q102" s="85"/>
      <c r="R102" s="85"/>
      <c r="S102" s="85"/>
      <c r="T102" s="85"/>
      <c r="U102" s="85"/>
      <c r="V102" s="85"/>
      <c r="W102" s="85"/>
      <c r="X102" s="86"/>
      <c r="Y102" s="39"/>
      <c r="Z102" s="39"/>
      <c r="AA102" s="39"/>
      <c r="AB102" s="39"/>
      <c r="AC102" s="39"/>
      <c r="AD102" s="39"/>
      <c r="AE102" s="39"/>
      <c r="AT102" s="18" t="s">
        <v>176</v>
      </c>
      <c r="AU102" s="18" t="s">
        <v>88</v>
      </c>
    </row>
    <row r="103" s="2" customFormat="1" ht="16.5" customHeight="1">
      <c r="A103" s="39"/>
      <c r="B103" s="40"/>
      <c r="C103" s="272" t="s">
        <v>206</v>
      </c>
      <c r="D103" s="272" t="s">
        <v>269</v>
      </c>
      <c r="E103" s="273" t="s">
        <v>1612</v>
      </c>
      <c r="F103" s="274" t="s">
        <v>1616</v>
      </c>
      <c r="G103" s="275" t="s">
        <v>365</v>
      </c>
      <c r="H103" s="276">
        <v>3</v>
      </c>
      <c r="I103" s="277"/>
      <c r="J103" s="278"/>
      <c r="K103" s="279">
        <f>ROUND(P103*H103,2)</f>
        <v>0</v>
      </c>
      <c r="L103" s="274" t="s">
        <v>20</v>
      </c>
      <c r="M103" s="280"/>
      <c r="N103" s="281" t="s">
        <v>20</v>
      </c>
      <c r="O103" s="228" t="s">
        <v>44</v>
      </c>
      <c r="P103" s="229">
        <f>I103+J103</f>
        <v>0</v>
      </c>
      <c r="Q103" s="229">
        <f>ROUND(I103*H103,2)</f>
        <v>0</v>
      </c>
      <c r="R103" s="229">
        <f>ROUND(J103*H103,2)</f>
        <v>0</v>
      </c>
      <c r="S103" s="85"/>
      <c r="T103" s="230">
        <f>S103*H103</f>
        <v>0</v>
      </c>
      <c r="U103" s="230">
        <v>0</v>
      </c>
      <c r="V103" s="230">
        <f>U103*H103</f>
        <v>0</v>
      </c>
      <c r="W103" s="230">
        <v>0</v>
      </c>
      <c r="X103" s="231">
        <f>W103*H103</f>
        <v>0</v>
      </c>
      <c r="Y103" s="39"/>
      <c r="Z103" s="39"/>
      <c r="AA103" s="39"/>
      <c r="AB103" s="39"/>
      <c r="AC103" s="39"/>
      <c r="AD103" s="39"/>
      <c r="AE103" s="39"/>
      <c r="AR103" s="232" t="s">
        <v>220</v>
      </c>
      <c r="AT103" s="232" t="s">
        <v>269</v>
      </c>
      <c r="AU103" s="232" t="s">
        <v>88</v>
      </c>
      <c r="AY103" s="18" t="s">
        <v>167</v>
      </c>
      <c r="BE103" s="233">
        <f>IF(O103="základní",K103,0)</f>
        <v>0</v>
      </c>
      <c r="BF103" s="233">
        <f>IF(O103="snížená",K103,0)</f>
        <v>0</v>
      </c>
      <c r="BG103" s="233">
        <f>IF(O103="zákl. přenesená",K103,0)</f>
        <v>0</v>
      </c>
      <c r="BH103" s="233">
        <f>IF(O103="sníž. přenesená",K103,0)</f>
        <v>0</v>
      </c>
      <c r="BI103" s="233">
        <f>IF(O103="nulová",K103,0)</f>
        <v>0</v>
      </c>
      <c r="BJ103" s="18" t="s">
        <v>82</v>
      </c>
      <c r="BK103" s="233">
        <f>ROUND(P103*H103,2)</f>
        <v>0</v>
      </c>
      <c r="BL103" s="18" t="s">
        <v>174</v>
      </c>
      <c r="BM103" s="232" t="s">
        <v>1617</v>
      </c>
    </row>
    <row r="104" s="2" customFormat="1" ht="24.15" customHeight="1">
      <c r="A104" s="39"/>
      <c r="B104" s="40"/>
      <c r="C104" s="220" t="s">
        <v>227</v>
      </c>
      <c r="D104" s="220" t="s">
        <v>169</v>
      </c>
      <c r="E104" s="221" t="s">
        <v>1618</v>
      </c>
      <c r="F104" s="222" t="s">
        <v>1619</v>
      </c>
      <c r="G104" s="223" t="s">
        <v>365</v>
      </c>
      <c r="H104" s="224">
        <v>3</v>
      </c>
      <c r="I104" s="225"/>
      <c r="J104" s="225"/>
      <c r="K104" s="226">
        <f>ROUND(P104*H104,2)</f>
        <v>0</v>
      </c>
      <c r="L104" s="222" t="s">
        <v>1585</v>
      </c>
      <c r="M104" s="45"/>
      <c r="N104" s="227" t="s">
        <v>20</v>
      </c>
      <c r="O104" s="228" t="s">
        <v>44</v>
      </c>
      <c r="P104" s="229">
        <f>I104+J104</f>
        <v>0</v>
      </c>
      <c r="Q104" s="229">
        <f>ROUND(I104*H104,2)</f>
        <v>0</v>
      </c>
      <c r="R104" s="229">
        <f>ROUND(J104*H104,2)</f>
        <v>0</v>
      </c>
      <c r="S104" s="85"/>
      <c r="T104" s="230">
        <f>S104*H104</f>
        <v>0</v>
      </c>
      <c r="U104" s="230">
        <v>5.0000000000000002E-05</v>
      </c>
      <c r="V104" s="230">
        <f>U104*H104</f>
        <v>0.00015000000000000001</v>
      </c>
      <c r="W104" s="230">
        <v>0</v>
      </c>
      <c r="X104" s="231">
        <f>W104*H104</f>
        <v>0</v>
      </c>
      <c r="Y104" s="39"/>
      <c r="Z104" s="39"/>
      <c r="AA104" s="39"/>
      <c r="AB104" s="39"/>
      <c r="AC104" s="39"/>
      <c r="AD104" s="39"/>
      <c r="AE104" s="39"/>
      <c r="AR104" s="232" t="s">
        <v>174</v>
      </c>
      <c r="AT104" s="232" t="s">
        <v>169</v>
      </c>
      <c r="AU104" s="232" t="s">
        <v>88</v>
      </c>
      <c r="AY104" s="18" t="s">
        <v>167</v>
      </c>
      <c r="BE104" s="233">
        <f>IF(O104="základní",K104,0)</f>
        <v>0</v>
      </c>
      <c r="BF104" s="233">
        <f>IF(O104="snížená",K104,0)</f>
        <v>0</v>
      </c>
      <c r="BG104" s="233">
        <f>IF(O104="zákl. přenesená",K104,0)</f>
        <v>0</v>
      </c>
      <c r="BH104" s="233">
        <f>IF(O104="sníž. přenesená",K104,0)</f>
        <v>0</v>
      </c>
      <c r="BI104" s="233">
        <f>IF(O104="nulová",K104,0)</f>
        <v>0</v>
      </c>
      <c r="BJ104" s="18" t="s">
        <v>82</v>
      </c>
      <c r="BK104" s="233">
        <f>ROUND(P104*H104,2)</f>
        <v>0</v>
      </c>
      <c r="BL104" s="18" t="s">
        <v>174</v>
      </c>
      <c r="BM104" s="232" t="s">
        <v>1620</v>
      </c>
    </row>
    <row r="105" s="2" customFormat="1">
      <c r="A105" s="39"/>
      <c r="B105" s="40"/>
      <c r="C105" s="41"/>
      <c r="D105" s="234" t="s">
        <v>176</v>
      </c>
      <c r="E105" s="41"/>
      <c r="F105" s="235" t="s">
        <v>1621</v>
      </c>
      <c r="G105" s="41"/>
      <c r="H105" s="41"/>
      <c r="I105" s="236"/>
      <c r="J105" s="236"/>
      <c r="K105" s="41"/>
      <c r="L105" s="41"/>
      <c r="M105" s="45"/>
      <c r="N105" s="237"/>
      <c r="O105" s="238"/>
      <c r="P105" s="85"/>
      <c r="Q105" s="85"/>
      <c r="R105" s="85"/>
      <c r="S105" s="85"/>
      <c r="T105" s="85"/>
      <c r="U105" s="85"/>
      <c r="V105" s="85"/>
      <c r="W105" s="85"/>
      <c r="X105" s="86"/>
      <c r="Y105" s="39"/>
      <c r="Z105" s="39"/>
      <c r="AA105" s="39"/>
      <c r="AB105" s="39"/>
      <c r="AC105" s="39"/>
      <c r="AD105" s="39"/>
      <c r="AE105" s="39"/>
      <c r="AT105" s="18" t="s">
        <v>176</v>
      </c>
      <c r="AU105" s="18" t="s">
        <v>88</v>
      </c>
    </row>
    <row r="106" s="2" customFormat="1" ht="16.5" customHeight="1">
      <c r="A106" s="39"/>
      <c r="B106" s="40"/>
      <c r="C106" s="272" t="s">
        <v>261</v>
      </c>
      <c r="D106" s="272" t="s">
        <v>269</v>
      </c>
      <c r="E106" s="273" t="s">
        <v>1622</v>
      </c>
      <c r="F106" s="274" t="s">
        <v>1623</v>
      </c>
      <c r="G106" s="275" t="s">
        <v>1624</v>
      </c>
      <c r="H106" s="276">
        <v>1</v>
      </c>
      <c r="I106" s="277"/>
      <c r="J106" s="278"/>
      <c r="K106" s="279">
        <f>ROUND(P106*H106,2)</f>
        <v>0</v>
      </c>
      <c r="L106" s="274" t="s">
        <v>20</v>
      </c>
      <c r="M106" s="280"/>
      <c r="N106" s="281" t="s">
        <v>20</v>
      </c>
      <c r="O106" s="228" t="s">
        <v>44</v>
      </c>
      <c r="P106" s="229">
        <f>I106+J106</f>
        <v>0</v>
      </c>
      <c r="Q106" s="229">
        <f>ROUND(I106*H106,2)</f>
        <v>0</v>
      </c>
      <c r="R106" s="229">
        <f>ROUND(J106*H106,2)</f>
        <v>0</v>
      </c>
      <c r="S106" s="85"/>
      <c r="T106" s="230">
        <f>S106*H106</f>
        <v>0</v>
      </c>
      <c r="U106" s="230">
        <v>0</v>
      </c>
      <c r="V106" s="230">
        <f>U106*H106</f>
        <v>0</v>
      </c>
      <c r="W106" s="230">
        <v>0</v>
      </c>
      <c r="X106" s="231">
        <f>W106*H106</f>
        <v>0</v>
      </c>
      <c r="Y106" s="39"/>
      <c r="Z106" s="39"/>
      <c r="AA106" s="39"/>
      <c r="AB106" s="39"/>
      <c r="AC106" s="39"/>
      <c r="AD106" s="39"/>
      <c r="AE106" s="39"/>
      <c r="AR106" s="232" t="s">
        <v>220</v>
      </c>
      <c r="AT106" s="232" t="s">
        <v>269</v>
      </c>
      <c r="AU106" s="232" t="s">
        <v>88</v>
      </c>
      <c r="AY106" s="18" t="s">
        <v>167</v>
      </c>
      <c r="BE106" s="233">
        <f>IF(O106="základní",K106,0)</f>
        <v>0</v>
      </c>
      <c r="BF106" s="233">
        <f>IF(O106="snížená",K106,0)</f>
        <v>0</v>
      </c>
      <c r="BG106" s="233">
        <f>IF(O106="zákl. přenesená",K106,0)</f>
        <v>0</v>
      </c>
      <c r="BH106" s="233">
        <f>IF(O106="sníž. přenesená",K106,0)</f>
        <v>0</v>
      </c>
      <c r="BI106" s="233">
        <f>IF(O106="nulová",K106,0)</f>
        <v>0</v>
      </c>
      <c r="BJ106" s="18" t="s">
        <v>82</v>
      </c>
      <c r="BK106" s="233">
        <f>ROUND(P106*H106,2)</f>
        <v>0</v>
      </c>
      <c r="BL106" s="18" t="s">
        <v>174</v>
      </c>
      <c r="BM106" s="232" t="s">
        <v>1625</v>
      </c>
    </row>
    <row r="107" s="2" customFormat="1" ht="24.15" customHeight="1">
      <c r="A107" s="39"/>
      <c r="B107" s="40"/>
      <c r="C107" s="272" t="s">
        <v>240</v>
      </c>
      <c r="D107" s="272" t="s">
        <v>269</v>
      </c>
      <c r="E107" s="273" t="s">
        <v>1626</v>
      </c>
      <c r="F107" s="274" t="s">
        <v>1627</v>
      </c>
      <c r="G107" s="275" t="s">
        <v>365</v>
      </c>
      <c r="H107" s="276">
        <v>9</v>
      </c>
      <c r="I107" s="277"/>
      <c r="J107" s="278"/>
      <c r="K107" s="279">
        <f>ROUND(P107*H107,2)</f>
        <v>0</v>
      </c>
      <c r="L107" s="274" t="s">
        <v>1585</v>
      </c>
      <c r="M107" s="280"/>
      <c r="N107" s="281" t="s">
        <v>20</v>
      </c>
      <c r="O107" s="228" t="s">
        <v>44</v>
      </c>
      <c r="P107" s="229">
        <f>I107+J107</f>
        <v>0</v>
      </c>
      <c r="Q107" s="229">
        <f>ROUND(I107*H107,2)</f>
        <v>0</v>
      </c>
      <c r="R107" s="229">
        <f>ROUND(J107*H107,2)</f>
        <v>0</v>
      </c>
      <c r="S107" s="85"/>
      <c r="T107" s="230">
        <f>S107*H107</f>
        <v>0</v>
      </c>
      <c r="U107" s="230">
        <v>0.0047200000000000002</v>
      </c>
      <c r="V107" s="230">
        <f>U107*H107</f>
        <v>0.042480000000000004</v>
      </c>
      <c r="W107" s="230">
        <v>0</v>
      </c>
      <c r="X107" s="231">
        <f>W107*H107</f>
        <v>0</v>
      </c>
      <c r="Y107" s="39"/>
      <c r="Z107" s="39"/>
      <c r="AA107" s="39"/>
      <c r="AB107" s="39"/>
      <c r="AC107" s="39"/>
      <c r="AD107" s="39"/>
      <c r="AE107" s="39"/>
      <c r="AR107" s="232" t="s">
        <v>220</v>
      </c>
      <c r="AT107" s="232" t="s">
        <v>269</v>
      </c>
      <c r="AU107" s="232" t="s">
        <v>88</v>
      </c>
      <c r="AY107" s="18" t="s">
        <v>167</v>
      </c>
      <c r="BE107" s="233">
        <f>IF(O107="základní",K107,0)</f>
        <v>0</v>
      </c>
      <c r="BF107" s="233">
        <f>IF(O107="snížená",K107,0)</f>
        <v>0</v>
      </c>
      <c r="BG107" s="233">
        <f>IF(O107="zákl. přenesená",K107,0)</f>
        <v>0</v>
      </c>
      <c r="BH107" s="233">
        <f>IF(O107="sníž. přenesená",K107,0)</f>
        <v>0</v>
      </c>
      <c r="BI107" s="233">
        <f>IF(O107="nulová",K107,0)</f>
        <v>0</v>
      </c>
      <c r="BJ107" s="18" t="s">
        <v>82</v>
      </c>
      <c r="BK107" s="233">
        <f>ROUND(P107*H107,2)</f>
        <v>0</v>
      </c>
      <c r="BL107" s="18" t="s">
        <v>174</v>
      </c>
      <c r="BM107" s="232" t="s">
        <v>1628</v>
      </c>
    </row>
    <row r="108" s="13" customFormat="1">
      <c r="A108" s="13"/>
      <c r="B108" s="239"/>
      <c r="C108" s="240"/>
      <c r="D108" s="241" t="s">
        <v>178</v>
      </c>
      <c r="E108" s="240"/>
      <c r="F108" s="243" t="s">
        <v>1629</v>
      </c>
      <c r="G108" s="240"/>
      <c r="H108" s="244">
        <v>9</v>
      </c>
      <c r="I108" s="245"/>
      <c r="J108" s="245"/>
      <c r="K108" s="240"/>
      <c r="L108" s="240"/>
      <c r="M108" s="246"/>
      <c r="N108" s="247"/>
      <c r="O108" s="248"/>
      <c r="P108" s="248"/>
      <c r="Q108" s="248"/>
      <c r="R108" s="248"/>
      <c r="S108" s="248"/>
      <c r="T108" s="248"/>
      <c r="U108" s="248"/>
      <c r="V108" s="248"/>
      <c r="W108" s="248"/>
      <c r="X108" s="249"/>
      <c r="Y108" s="13"/>
      <c r="Z108" s="13"/>
      <c r="AA108" s="13"/>
      <c r="AB108" s="13"/>
      <c r="AC108" s="13"/>
      <c r="AD108" s="13"/>
      <c r="AE108" s="13"/>
      <c r="AT108" s="250" t="s">
        <v>178</v>
      </c>
      <c r="AU108" s="250" t="s">
        <v>88</v>
      </c>
      <c r="AV108" s="13" t="s">
        <v>88</v>
      </c>
      <c r="AW108" s="13" t="s">
        <v>4</v>
      </c>
      <c r="AX108" s="13" t="s">
        <v>82</v>
      </c>
      <c r="AY108" s="250" t="s">
        <v>167</v>
      </c>
    </row>
    <row r="109" s="2" customFormat="1" ht="24.15" customHeight="1">
      <c r="A109" s="39"/>
      <c r="B109" s="40"/>
      <c r="C109" s="220" t="s">
        <v>288</v>
      </c>
      <c r="D109" s="220" t="s">
        <v>169</v>
      </c>
      <c r="E109" s="221" t="s">
        <v>1630</v>
      </c>
      <c r="F109" s="222" t="s">
        <v>1631</v>
      </c>
      <c r="G109" s="223" t="s">
        <v>182</v>
      </c>
      <c r="H109" s="224">
        <v>4.5220000000000002</v>
      </c>
      <c r="I109" s="225"/>
      <c r="J109" s="225"/>
      <c r="K109" s="226">
        <f>ROUND(P109*H109,2)</f>
        <v>0</v>
      </c>
      <c r="L109" s="222" t="s">
        <v>1585</v>
      </c>
      <c r="M109" s="45"/>
      <c r="N109" s="227" t="s">
        <v>20</v>
      </c>
      <c r="O109" s="228" t="s">
        <v>44</v>
      </c>
      <c r="P109" s="229">
        <f>I109+J109</f>
        <v>0</v>
      </c>
      <c r="Q109" s="229">
        <f>ROUND(I109*H109,2)</f>
        <v>0</v>
      </c>
      <c r="R109" s="229">
        <f>ROUND(J109*H109,2)</f>
        <v>0</v>
      </c>
      <c r="S109" s="85"/>
      <c r="T109" s="230">
        <f>S109*H109</f>
        <v>0</v>
      </c>
      <c r="U109" s="230">
        <v>3.0000000000000001E-05</v>
      </c>
      <c r="V109" s="230">
        <f>U109*H109</f>
        <v>0.00013566000000000001</v>
      </c>
      <c r="W109" s="230">
        <v>0</v>
      </c>
      <c r="X109" s="231">
        <f>W109*H109</f>
        <v>0</v>
      </c>
      <c r="Y109" s="39"/>
      <c r="Z109" s="39"/>
      <c r="AA109" s="39"/>
      <c r="AB109" s="39"/>
      <c r="AC109" s="39"/>
      <c r="AD109" s="39"/>
      <c r="AE109" s="39"/>
      <c r="AR109" s="232" t="s">
        <v>174</v>
      </c>
      <c r="AT109" s="232" t="s">
        <v>169</v>
      </c>
      <c r="AU109" s="232" t="s">
        <v>88</v>
      </c>
      <c r="AY109" s="18" t="s">
        <v>167</v>
      </c>
      <c r="BE109" s="233">
        <f>IF(O109="základní",K109,0)</f>
        <v>0</v>
      </c>
      <c r="BF109" s="233">
        <f>IF(O109="snížená",K109,0)</f>
        <v>0</v>
      </c>
      <c r="BG109" s="233">
        <f>IF(O109="zákl. přenesená",K109,0)</f>
        <v>0</v>
      </c>
      <c r="BH109" s="233">
        <f>IF(O109="sníž. přenesená",K109,0)</f>
        <v>0</v>
      </c>
      <c r="BI109" s="233">
        <f>IF(O109="nulová",K109,0)</f>
        <v>0</v>
      </c>
      <c r="BJ109" s="18" t="s">
        <v>82</v>
      </c>
      <c r="BK109" s="233">
        <f>ROUND(P109*H109,2)</f>
        <v>0</v>
      </c>
      <c r="BL109" s="18" t="s">
        <v>174</v>
      </c>
      <c r="BM109" s="232" t="s">
        <v>1632</v>
      </c>
    </row>
    <row r="110" s="2" customFormat="1">
      <c r="A110" s="39"/>
      <c r="B110" s="40"/>
      <c r="C110" s="41"/>
      <c r="D110" s="234" t="s">
        <v>176</v>
      </c>
      <c r="E110" s="41"/>
      <c r="F110" s="235" t="s">
        <v>1633</v>
      </c>
      <c r="G110" s="41"/>
      <c r="H110" s="41"/>
      <c r="I110" s="236"/>
      <c r="J110" s="236"/>
      <c r="K110" s="41"/>
      <c r="L110" s="41"/>
      <c r="M110" s="45"/>
      <c r="N110" s="237"/>
      <c r="O110" s="238"/>
      <c r="P110" s="85"/>
      <c r="Q110" s="85"/>
      <c r="R110" s="85"/>
      <c r="S110" s="85"/>
      <c r="T110" s="85"/>
      <c r="U110" s="85"/>
      <c r="V110" s="85"/>
      <c r="W110" s="85"/>
      <c r="X110" s="86"/>
      <c r="Y110" s="39"/>
      <c r="Z110" s="39"/>
      <c r="AA110" s="39"/>
      <c r="AB110" s="39"/>
      <c r="AC110" s="39"/>
      <c r="AD110" s="39"/>
      <c r="AE110" s="39"/>
      <c r="AT110" s="18" t="s">
        <v>176</v>
      </c>
      <c r="AU110" s="18" t="s">
        <v>88</v>
      </c>
    </row>
    <row r="111" s="14" customFormat="1">
      <c r="A111" s="14"/>
      <c r="B111" s="251"/>
      <c r="C111" s="252"/>
      <c r="D111" s="241" t="s">
        <v>178</v>
      </c>
      <c r="E111" s="253" t="s">
        <v>20</v>
      </c>
      <c r="F111" s="254" t="s">
        <v>1634</v>
      </c>
      <c r="G111" s="252"/>
      <c r="H111" s="253" t="s">
        <v>20</v>
      </c>
      <c r="I111" s="255"/>
      <c r="J111" s="255"/>
      <c r="K111" s="252"/>
      <c r="L111" s="252"/>
      <c r="M111" s="256"/>
      <c r="N111" s="257"/>
      <c r="O111" s="258"/>
      <c r="P111" s="258"/>
      <c r="Q111" s="258"/>
      <c r="R111" s="258"/>
      <c r="S111" s="258"/>
      <c r="T111" s="258"/>
      <c r="U111" s="258"/>
      <c r="V111" s="258"/>
      <c r="W111" s="258"/>
      <c r="X111" s="259"/>
      <c r="Y111" s="14"/>
      <c r="Z111" s="14"/>
      <c r="AA111" s="14"/>
      <c r="AB111" s="14"/>
      <c r="AC111" s="14"/>
      <c r="AD111" s="14"/>
      <c r="AE111" s="14"/>
      <c r="AT111" s="260" t="s">
        <v>178</v>
      </c>
      <c r="AU111" s="260" t="s">
        <v>88</v>
      </c>
      <c r="AV111" s="14" t="s">
        <v>82</v>
      </c>
      <c r="AW111" s="14" t="s">
        <v>5</v>
      </c>
      <c r="AX111" s="14" t="s">
        <v>75</v>
      </c>
      <c r="AY111" s="260" t="s">
        <v>167</v>
      </c>
    </row>
    <row r="112" s="14" customFormat="1">
      <c r="A112" s="14"/>
      <c r="B112" s="251"/>
      <c r="C112" s="252"/>
      <c r="D112" s="241" t="s">
        <v>178</v>
      </c>
      <c r="E112" s="253" t="s">
        <v>20</v>
      </c>
      <c r="F112" s="254" t="s">
        <v>1635</v>
      </c>
      <c r="G112" s="252"/>
      <c r="H112" s="253" t="s">
        <v>20</v>
      </c>
      <c r="I112" s="255"/>
      <c r="J112" s="255"/>
      <c r="K112" s="252"/>
      <c r="L112" s="252"/>
      <c r="M112" s="256"/>
      <c r="N112" s="257"/>
      <c r="O112" s="258"/>
      <c r="P112" s="258"/>
      <c r="Q112" s="258"/>
      <c r="R112" s="258"/>
      <c r="S112" s="258"/>
      <c r="T112" s="258"/>
      <c r="U112" s="258"/>
      <c r="V112" s="258"/>
      <c r="W112" s="258"/>
      <c r="X112" s="259"/>
      <c r="Y112" s="14"/>
      <c r="Z112" s="14"/>
      <c r="AA112" s="14"/>
      <c r="AB112" s="14"/>
      <c r="AC112" s="14"/>
      <c r="AD112" s="14"/>
      <c r="AE112" s="14"/>
      <c r="AT112" s="260" t="s">
        <v>178</v>
      </c>
      <c r="AU112" s="260" t="s">
        <v>88</v>
      </c>
      <c r="AV112" s="14" t="s">
        <v>82</v>
      </c>
      <c r="AW112" s="14" t="s">
        <v>5</v>
      </c>
      <c r="AX112" s="14" t="s">
        <v>75</v>
      </c>
      <c r="AY112" s="260" t="s">
        <v>167</v>
      </c>
    </row>
    <row r="113" s="14" customFormat="1">
      <c r="A113" s="14"/>
      <c r="B113" s="251"/>
      <c r="C113" s="252"/>
      <c r="D113" s="241" t="s">
        <v>178</v>
      </c>
      <c r="E113" s="253" t="s">
        <v>20</v>
      </c>
      <c r="F113" s="254" t="s">
        <v>1636</v>
      </c>
      <c r="G113" s="252"/>
      <c r="H113" s="253" t="s">
        <v>20</v>
      </c>
      <c r="I113" s="255"/>
      <c r="J113" s="255"/>
      <c r="K113" s="252"/>
      <c r="L113" s="252"/>
      <c r="M113" s="256"/>
      <c r="N113" s="257"/>
      <c r="O113" s="258"/>
      <c r="P113" s="258"/>
      <c r="Q113" s="258"/>
      <c r="R113" s="258"/>
      <c r="S113" s="258"/>
      <c r="T113" s="258"/>
      <c r="U113" s="258"/>
      <c r="V113" s="258"/>
      <c r="W113" s="258"/>
      <c r="X113" s="259"/>
      <c r="Y113" s="14"/>
      <c r="Z113" s="14"/>
      <c r="AA113" s="14"/>
      <c r="AB113" s="14"/>
      <c r="AC113" s="14"/>
      <c r="AD113" s="14"/>
      <c r="AE113" s="14"/>
      <c r="AT113" s="260" t="s">
        <v>178</v>
      </c>
      <c r="AU113" s="260" t="s">
        <v>88</v>
      </c>
      <c r="AV113" s="14" t="s">
        <v>82</v>
      </c>
      <c r="AW113" s="14" t="s">
        <v>5</v>
      </c>
      <c r="AX113" s="14" t="s">
        <v>75</v>
      </c>
      <c r="AY113" s="260" t="s">
        <v>167</v>
      </c>
    </row>
    <row r="114" s="13" customFormat="1">
      <c r="A114" s="13"/>
      <c r="B114" s="239"/>
      <c r="C114" s="240"/>
      <c r="D114" s="241" t="s">
        <v>178</v>
      </c>
      <c r="E114" s="242" t="s">
        <v>20</v>
      </c>
      <c r="F114" s="243" t="s">
        <v>1637</v>
      </c>
      <c r="G114" s="240"/>
      <c r="H114" s="244">
        <v>4.5220000000000002</v>
      </c>
      <c r="I114" s="245"/>
      <c r="J114" s="245"/>
      <c r="K114" s="240"/>
      <c r="L114" s="240"/>
      <c r="M114" s="246"/>
      <c r="N114" s="247"/>
      <c r="O114" s="248"/>
      <c r="P114" s="248"/>
      <c r="Q114" s="248"/>
      <c r="R114" s="248"/>
      <c r="S114" s="248"/>
      <c r="T114" s="248"/>
      <c r="U114" s="248"/>
      <c r="V114" s="248"/>
      <c r="W114" s="248"/>
      <c r="X114" s="249"/>
      <c r="Y114" s="13"/>
      <c r="Z114" s="13"/>
      <c r="AA114" s="13"/>
      <c r="AB114" s="13"/>
      <c r="AC114" s="13"/>
      <c r="AD114" s="13"/>
      <c r="AE114" s="13"/>
      <c r="AT114" s="250" t="s">
        <v>178</v>
      </c>
      <c r="AU114" s="250" t="s">
        <v>88</v>
      </c>
      <c r="AV114" s="13" t="s">
        <v>88</v>
      </c>
      <c r="AW114" s="13" t="s">
        <v>5</v>
      </c>
      <c r="AX114" s="13" t="s">
        <v>82</v>
      </c>
      <c r="AY114" s="250" t="s">
        <v>167</v>
      </c>
    </row>
    <row r="115" s="2" customFormat="1" ht="24.15" customHeight="1">
      <c r="A115" s="39"/>
      <c r="B115" s="40"/>
      <c r="C115" s="272" t="s">
        <v>295</v>
      </c>
      <c r="D115" s="272" t="s">
        <v>269</v>
      </c>
      <c r="E115" s="273" t="s">
        <v>1638</v>
      </c>
      <c r="F115" s="274" t="s">
        <v>1639</v>
      </c>
      <c r="G115" s="275" t="s">
        <v>182</v>
      </c>
      <c r="H115" s="276">
        <v>4.9740000000000002</v>
      </c>
      <c r="I115" s="277"/>
      <c r="J115" s="278"/>
      <c r="K115" s="279">
        <f>ROUND(P115*H115,2)</f>
        <v>0</v>
      </c>
      <c r="L115" s="274" t="s">
        <v>1585</v>
      </c>
      <c r="M115" s="280"/>
      <c r="N115" s="281" t="s">
        <v>20</v>
      </c>
      <c r="O115" s="228" t="s">
        <v>44</v>
      </c>
      <c r="P115" s="229">
        <f>I115+J115</f>
        <v>0</v>
      </c>
      <c r="Q115" s="229">
        <f>ROUND(I115*H115,2)</f>
        <v>0</v>
      </c>
      <c r="R115" s="229">
        <f>ROUND(J115*H115,2)</f>
        <v>0</v>
      </c>
      <c r="S115" s="85"/>
      <c r="T115" s="230">
        <f>S115*H115</f>
        <v>0</v>
      </c>
      <c r="U115" s="230">
        <v>0.00050000000000000001</v>
      </c>
      <c r="V115" s="230">
        <f>U115*H115</f>
        <v>0.0024870000000000001</v>
      </c>
      <c r="W115" s="230">
        <v>0</v>
      </c>
      <c r="X115" s="231">
        <f>W115*H115</f>
        <v>0</v>
      </c>
      <c r="Y115" s="39"/>
      <c r="Z115" s="39"/>
      <c r="AA115" s="39"/>
      <c r="AB115" s="39"/>
      <c r="AC115" s="39"/>
      <c r="AD115" s="39"/>
      <c r="AE115" s="39"/>
      <c r="AR115" s="232" t="s">
        <v>220</v>
      </c>
      <c r="AT115" s="232" t="s">
        <v>269</v>
      </c>
      <c r="AU115" s="232" t="s">
        <v>88</v>
      </c>
      <c r="AY115" s="18" t="s">
        <v>167</v>
      </c>
      <c r="BE115" s="233">
        <f>IF(O115="základní",K115,0)</f>
        <v>0</v>
      </c>
      <c r="BF115" s="233">
        <f>IF(O115="snížená",K115,0)</f>
        <v>0</v>
      </c>
      <c r="BG115" s="233">
        <f>IF(O115="zákl. přenesená",K115,0)</f>
        <v>0</v>
      </c>
      <c r="BH115" s="233">
        <f>IF(O115="sníž. přenesená",K115,0)</f>
        <v>0</v>
      </c>
      <c r="BI115" s="233">
        <f>IF(O115="nulová",K115,0)</f>
        <v>0</v>
      </c>
      <c r="BJ115" s="18" t="s">
        <v>82</v>
      </c>
      <c r="BK115" s="233">
        <f>ROUND(P115*H115,2)</f>
        <v>0</v>
      </c>
      <c r="BL115" s="18" t="s">
        <v>174</v>
      </c>
      <c r="BM115" s="232" t="s">
        <v>1640</v>
      </c>
    </row>
    <row r="116" s="13" customFormat="1">
      <c r="A116" s="13"/>
      <c r="B116" s="239"/>
      <c r="C116" s="240"/>
      <c r="D116" s="241" t="s">
        <v>178</v>
      </c>
      <c r="E116" s="240"/>
      <c r="F116" s="243" t="s">
        <v>1641</v>
      </c>
      <c r="G116" s="240"/>
      <c r="H116" s="244">
        <v>4.9740000000000002</v>
      </c>
      <c r="I116" s="245"/>
      <c r="J116" s="245"/>
      <c r="K116" s="240"/>
      <c r="L116" s="240"/>
      <c r="M116" s="246"/>
      <c r="N116" s="247"/>
      <c r="O116" s="248"/>
      <c r="P116" s="248"/>
      <c r="Q116" s="248"/>
      <c r="R116" s="248"/>
      <c r="S116" s="248"/>
      <c r="T116" s="248"/>
      <c r="U116" s="248"/>
      <c r="V116" s="248"/>
      <c r="W116" s="248"/>
      <c r="X116" s="249"/>
      <c r="Y116" s="13"/>
      <c r="Z116" s="13"/>
      <c r="AA116" s="13"/>
      <c r="AB116" s="13"/>
      <c r="AC116" s="13"/>
      <c r="AD116" s="13"/>
      <c r="AE116" s="13"/>
      <c r="AT116" s="250" t="s">
        <v>178</v>
      </c>
      <c r="AU116" s="250" t="s">
        <v>88</v>
      </c>
      <c r="AV116" s="13" t="s">
        <v>88</v>
      </c>
      <c r="AW116" s="13" t="s">
        <v>4</v>
      </c>
      <c r="AX116" s="13" t="s">
        <v>82</v>
      </c>
      <c r="AY116" s="250" t="s">
        <v>167</v>
      </c>
    </row>
    <row r="117" s="2" customFormat="1" ht="24.15" customHeight="1">
      <c r="A117" s="39"/>
      <c r="B117" s="40"/>
      <c r="C117" s="220" t="s">
        <v>301</v>
      </c>
      <c r="D117" s="220" t="s">
        <v>169</v>
      </c>
      <c r="E117" s="221" t="s">
        <v>1642</v>
      </c>
      <c r="F117" s="222" t="s">
        <v>1643</v>
      </c>
      <c r="G117" s="223" t="s">
        <v>365</v>
      </c>
      <c r="H117" s="224">
        <v>3</v>
      </c>
      <c r="I117" s="225"/>
      <c r="J117" s="225"/>
      <c r="K117" s="226">
        <f>ROUND(P117*H117,2)</f>
        <v>0</v>
      </c>
      <c r="L117" s="222" t="s">
        <v>1585</v>
      </c>
      <c r="M117" s="45"/>
      <c r="N117" s="227" t="s">
        <v>20</v>
      </c>
      <c r="O117" s="228" t="s">
        <v>44</v>
      </c>
      <c r="P117" s="229">
        <f>I117+J117</f>
        <v>0</v>
      </c>
      <c r="Q117" s="229">
        <f>ROUND(I117*H117,2)</f>
        <v>0</v>
      </c>
      <c r="R117" s="229">
        <f>ROUND(J117*H117,2)</f>
        <v>0</v>
      </c>
      <c r="S117" s="85"/>
      <c r="T117" s="230">
        <f>S117*H117</f>
        <v>0</v>
      </c>
      <c r="U117" s="230">
        <v>0</v>
      </c>
      <c r="V117" s="230">
        <f>U117*H117</f>
        <v>0</v>
      </c>
      <c r="W117" s="230">
        <v>0</v>
      </c>
      <c r="X117" s="231">
        <f>W117*H117</f>
        <v>0</v>
      </c>
      <c r="Y117" s="39"/>
      <c r="Z117" s="39"/>
      <c r="AA117" s="39"/>
      <c r="AB117" s="39"/>
      <c r="AC117" s="39"/>
      <c r="AD117" s="39"/>
      <c r="AE117" s="39"/>
      <c r="AR117" s="232" t="s">
        <v>174</v>
      </c>
      <c r="AT117" s="232" t="s">
        <v>169</v>
      </c>
      <c r="AU117" s="232" t="s">
        <v>88</v>
      </c>
      <c r="AY117" s="18" t="s">
        <v>167</v>
      </c>
      <c r="BE117" s="233">
        <f>IF(O117="základní",K117,0)</f>
        <v>0</v>
      </c>
      <c r="BF117" s="233">
        <f>IF(O117="snížená",K117,0)</f>
        <v>0</v>
      </c>
      <c r="BG117" s="233">
        <f>IF(O117="zákl. přenesená",K117,0)</f>
        <v>0</v>
      </c>
      <c r="BH117" s="233">
        <f>IF(O117="sníž. přenesená",K117,0)</f>
        <v>0</v>
      </c>
      <c r="BI117" s="233">
        <f>IF(O117="nulová",K117,0)</f>
        <v>0</v>
      </c>
      <c r="BJ117" s="18" t="s">
        <v>82</v>
      </c>
      <c r="BK117" s="233">
        <f>ROUND(P117*H117,2)</f>
        <v>0</v>
      </c>
      <c r="BL117" s="18" t="s">
        <v>174</v>
      </c>
      <c r="BM117" s="232" t="s">
        <v>1644</v>
      </c>
    </row>
    <row r="118" s="2" customFormat="1">
      <c r="A118" s="39"/>
      <c r="B118" s="40"/>
      <c r="C118" s="41"/>
      <c r="D118" s="234" t="s">
        <v>176</v>
      </c>
      <c r="E118" s="41"/>
      <c r="F118" s="235" t="s">
        <v>1645</v>
      </c>
      <c r="G118" s="41"/>
      <c r="H118" s="41"/>
      <c r="I118" s="236"/>
      <c r="J118" s="236"/>
      <c r="K118" s="41"/>
      <c r="L118" s="41"/>
      <c r="M118" s="45"/>
      <c r="N118" s="237"/>
      <c r="O118" s="238"/>
      <c r="P118" s="85"/>
      <c r="Q118" s="85"/>
      <c r="R118" s="85"/>
      <c r="S118" s="85"/>
      <c r="T118" s="85"/>
      <c r="U118" s="85"/>
      <c r="V118" s="85"/>
      <c r="W118" s="85"/>
      <c r="X118" s="86"/>
      <c r="Y118" s="39"/>
      <c r="Z118" s="39"/>
      <c r="AA118" s="39"/>
      <c r="AB118" s="39"/>
      <c r="AC118" s="39"/>
      <c r="AD118" s="39"/>
      <c r="AE118" s="39"/>
      <c r="AT118" s="18" t="s">
        <v>176</v>
      </c>
      <c r="AU118" s="18" t="s">
        <v>88</v>
      </c>
    </row>
    <row r="119" s="2" customFormat="1" ht="24.15" customHeight="1">
      <c r="A119" s="39"/>
      <c r="B119" s="40"/>
      <c r="C119" s="220" t="s">
        <v>307</v>
      </c>
      <c r="D119" s="220" t="s">
        <v>169</v>
      </c>
      <c r="E119" s="221" t="s">
        <v>1646</v>
      </c>
      <c r="F119" s="222" t="s">
        <v>1647</v>
      </c>
      <c r="G119" s="223" t="s">
        <v>182</v>
      </c>
      <c r="H119" s="224">
        <v>4</v>
      </c>
      <c r="I119" s="225"/>
      <c r="J119" s="225"/>
      <c r="K119" s="226">
        <f>ROUND(P119*H119,2)</f>
        <v>0</v>
      </c>
      <c r="L119" s="222" t="s">
        <v>1585</v>
      </c>
      <c r="M119" s="45"/>
      <c r="N119" s="227" t="s">
        <v>20</v>
      </c>
      <c r="O119" s="228" t="s">
        <v>44</v>
      </c>
      <c r="P119" s="229">
        <f>I119+J119</f>
        <v>0</v>
      </c>
      <c r="Q119" s="229">
        <f>ROUND(I119*H119,2)</f>
        <v>0</v>
      </c>
      <c r="R119" s="229">
        <f>ROUND(J119*H119,2)</f>
        <v>0</v>
      </c>
      <c r="S119" s="85"/>
      <c r="T119" s="230">
        <f>S119*H119</f>
        <v>0</v>
      </c>
      <c r="U119" s="230">
        <v>0</v>
      </c>
      <c r="V119" s="230">
        <f>U119*H119</f>
        <v>0</v>
      </c>
      <c r="W119" s="230">
        <v>0</v>
      </c>
      <c r="X119" s="231">
        <f>W119*H119</f>
        <v>0</v>
      </c>
      <c r="Y119" s="39"/>
      <c r="Z119" s="39"/>
      <c r="AA119" s="39"/>
      <c r="AB119" s="39"/>
      <c r="AC119" s="39"/>
      <c r="AD119" s="39"/>
      <c r="AE119" s="39"/>
      <c r="AR119" s="232" t="s">
        <v>174</v>
      </c>
      <c r="AT119" s="232" t="s">
        <v>169</v>
      </c>
      <c r="AU119" s="232" t="s">
        <v>88</v>
      </c>
      <c r="AY119" s="18" t="s">
        <v>167</v>
      </c>
      <c r="BE119" s="233">
        <f>IF(O119="základní",K119,0)</f>
        <v>0</v>
      </c>
      <c r="BF119" s="233">
        <f>IF(O119="snížená",K119,0)</f>
        <v>0</v>
      </c>
      <c r="BG119" s="233">
        <f>IF(O119="zákl. přenesená",K119,0)</f>
        <v>0</v>
      </c>
      <c r="BH119" s="233">
        <f>IF(O119="sníž. přenesená",K119,0)</f>
        <v>0</v>
      </c>
      <c r="BI119" s="233">
        <f>IF(O119="nulová",K119,0)</f>
        <v>0</v>
      </c>
      <c r="BJ119" s="18" t="s">
        <v>82</v>
      </c>
      <c r="BK119" s="233">
        <f>ROUND(P119*H119,2)</f>
        <v>0</v>
      </c>
      <c r="BL119" s="18" t="s">
        <v>174</v>
      </c>
      <c r="BM119" s="232" t="s">
        <v>1648</v>
      </c>
    </row>
    <row r="120" s="2" customFormat="1">
      <c r="A120" s="39"/>
      <c r="B120" s="40"/>
      <c r="C120" s="41"/>
      <c r="D120" s="234" t="s">
        <v>176</v>
      </c>
      <c r="E120" s="41"/>
      <c r="F120" s="235" t="s">
        <v>1649</v>
      </c>
      <c r="G120" s="41"/>
      <c r="H120" s="41"/>
      <c r="I120" s="236"/>
      <c r="J120" s="236"/>
      <c r="K120" s="41"/>
      <c r="L120" s="41"/>
      <c r="M120" s="45"/>
      <c r="N120" s="237"/>
      <c r="O120" s="238"/>
      <c r="P120" s="85"/>
      <c r="Q120" s="85"/>
      <c r="R120" s="85"/>
      <c r="S120" s="85"/>
      <c r="T120" s="85"/>
      <c r="U120" s="85"/>
      <c r="V120" s="85"/>
      <c r="W120" s="85"/>
      <c r="X120" s="86"/>
      <c r="Y120" s="39"/>
      <c r="Z120" s="39"/>
      <c r="AA120" s="39"/>
      <c r="AB120" s="39"/>
      <c r="AC120" s="39"/>
      <c r="AD120" s="39"/>
      <c r="AE120" s="39"/>
      <c r="AT120" s="18" t="s">
        <v>176</v>
      </c>
      <c r="AU120" s="18" t="s">
        <v>88</v>
      </c>
    </row>
    <row r="121" s="13" customFormat="1">
      <c r="A121" s="13"/>
      <c r="B121" s="239"/>
      <c r="C121" s="240"/>
      <c r="D121" s="241" t="s">
        <v>178</v>
      </c>
      <c r="E121" s="242" t="s">
        <v>20</v>
      </c>
      <c r="F121" s="243" t="s">
        <v>174</v>
      </c>
      <c r="G121" s="240"/>
      <c r="H121" s="244">
        <v>4</v>
      </c>
      <c r="I121" s="245"/>
      <c r="J121" s="245"/>
      <c r="K121" s="240"/>
      <c r="L121" s="240"/>
      <c r="M121" s="246"/>
      <c r="N121" s="247"/>
      <c r="O121" s="248"/>
      <c r="P121" s="248"/>
      <c r="Q121" s="248"/>
      <c r="R121" s="248"/>
      <c r="S121" s="248"/>
      <c r="T121" s="248"/>
      <c r="U121" s="248"/>
      <c r="V121" s="248"/>
      <c r="W121" s="248"/>
      <c r="X121" s="249"/>
      <c r="Y121" s="13"/>
      <c r="Z121" s="13"/>
      <c r="AA121" s="13"/>
      <c r="AB121" s="13"/>
      <c r="AC121" s="13"/>
      <c r="AD121" s="13"/>
      <c r="AE121" s="13"/>
      <c r="AT121" s="250" t="s">
        <v>178</v>
      </c>
      <c r="AU121" s="250" t="s">
        <v>88</v>
      </c>
      <c r="AV121" s="13" t="s">
        <v>88</v>
      </c>
      <c r="AW121" s="13" t="s">
        <v>5</v>
      </c>
      <c r="AX121" s="13" t="s">
        <v>82</v>
      </c>
      <c r="AY121" s="250" t="s">
        <v>167</v>
      </c>
    </row>
    <row r="122" s="2" customFormat="1" ht="24.15" customHeight="1">
      <c r="A122" s="39"/>
      <c r="B122" s="40"/>
      <c r="C122" s="220" t="s">
        <v>246</v>
      </c>
      <c r="D122" s="220" t="s">
        <v>169</v>
      </c>
      <c r="E122" s="221" t="s">
        <v>1650</v>
      </c>
      <c r="F122" s="222" t="s">
        <v>1651</v>
      </c>
      <c r="G122" s="223" t="s">
        <v>365</v>
      </c>
      <c r="H122" s="224">
        <v>3</v>
      </c>
      <c r="I122" s="225"/>
      <c r="J122" s="225"/>
      <c r="K122" s="226">
        <f>ROUND(P122*H122,2)</f>
        <v>0</v>
      </c>
      <c r="L122" s="222" t="s">
        <v>1585</v>
      </c>
      <c r="M122" s="45"/>
      <c r="N122" s="227" t="s">
        <v>20</v>
      </c>
      <c r="O122" s="228" t="s">
        <v>44</v>
      </c>
      <c r="P122" s="229">
        <f>I122+J122</f>
        <v>0</v>
      </c>
      <c r="Q122" s="229">
        <f>ROUND(I122*H122,2)</f>
        <v>0</v>
      </c>
      <c r="R122" s="229">
        <f>ROUND(J122*H122,2)</f>
        <v>0</v>
      </c>
      <c r="S122" s="85"/>
      <c r="T122" s="230">
        <f>S122*H122</f>
        <v>0</v>
      </c>
      <c r="U122" s="230">
        <v>0</v>
      </c>
      <c r="V122" s="230">
        <f>U122*H122</f>
        <v>0</v>
      </c>
      <c r="W122" s="230">
        <v>0</v>
      </c>
      <c r="X122" s="231">
        <f>W122*H122</f>
        <v>0</v>
      </c>
      <c r="Y122" s="39"/>
      <c r="Z122" s="39"/>
      <c r="AA122" s="39"/>
      <c r="AB122" s="39"/>
      <c r="AC122" s="39"/>
      <c r="AD122" s="39"/>
      <c r="AE122" s="39"/>
      <c r="AR122" s="232" t="s">
        <v>174</v>
      </c>
      <c r="AT122" s="232" t="s">
        <v>169</v>
      </c>
      <c r="AU122" s="232" t="s">
        <v>88</v>
      </c>
      <c r="AY122" s="18" t="s">
        <v>167</v>
      </c>
      <c r="BE122" s="233">
        <f>IF(O122="základní",K122,0)</f>
        <v>0</v>
      </c>
      <c r="BF122" s="233">
        <f>IF(O122="snížená",K122,0)</f>
        <v>0</v>
      </c>
      <c r="BG122" s="233">
        <f>IF(O122="zákl. přenesená",K122,0)</f>
        <v>0</v>
      </c>
      <c r="BH122" s="233">
        <f>IF(O122="sníž. přenesená",K122,0)</f>
        <v>0</v>
      </c>
      <c r="BI122" s="233">
        <f>IF(O122="nulová",K122,0)</f>
        <v>0</v>
      </c>
      <c r="BJ122" s="18" t="s">
        <v>82</v>
      </c>
      <c r="BK122" s="233">
        <f>ROUND(P122*H122,2)</f>
        <v>0</v>
      </c>
      <c r="BL122" s="18" t="s">
        <v>174</v>
      </c>
      <c r="BM122" s="232" t="s">
        <v>1652</v>
      </c>
    </row>
    <row r="123" s="2" customFormat="1">
      <c r="A123" s="39"/>
      <c r="B123" s="40"/>
      <c r="C123" s="41"/>
      <c r="D123" s="234" t="s">
        <v>176</v>
      </c>
      <c r="E123" s="41"/>
      <c r="F123" s="235" t="s">
        <v>1653</v>
      </c>
      <c r="G123" s="41"/>
      <c r="H123" s="41"/>
      <c r="I123" s="236"/>
      <c r="J123" s="236"/>
      <c r="K123" s="41"/>
      <c r="L123" s="41"/>
      <c r="M123" s="45"/>
      <c r="N123" s="237"/>
      <c r="O123" s="238"/>
      <c r="P123" s="85"/>
      <c r="Q123" s="85"/>
      <c r="R123" s="85"/>
      <c r="S123" s="85"/>
      <c r="T123" s="85"/>
      <c r="U123" s="85"/>
      <c r="V123" s="85"/>
      <c r="W123" s="85"/>
      <c r="X123" s="86"/>
      <c r="Y123" s="39"/>
      <c r="Z123" s="39"/>
      <c r="AA123" s="39"/>
      <c r="AB123" s="39"/>
      <c r="AC123" s="39"/>
      <c r="AD123" s="39"/>
      <c r="AE123" s="39"/>
      <c r="AT123" s="18" t="s">
        <v>176</v>
      </c>
      <c r="AU123" s="18" t="s">
        <v>88</v>
      </c>
    </row>
    <row r="124" s="2" customFormat="1" ht="16.5" customHeight="1">
      <c r="A124" s="39"/>
      <c r="B124" s="40"/>
      <c r="C124" s="272" t="s">
        <v>280</v>
      </c>
      <c r="D124" s="272" t="s">
        <v>269</v>
      </c>
      <c r="E124" s="273" t="s">
        <v>1654</v>
      </c>
      <c r="F124" s="274" t="s">
        <v>1655</v>
      </c>
      <c r="G124" s="275" t="s">
        <v>1624</v>
      </c>
      <c r="H124" s="276">
        <v>1</v>
      </c>
      <c r="I124" s="277"/>
      <c r="J124" s="278"/>
      <c r="K124" s="279">
        <f>ROUND(P124*H124,2)</f>
        <v>0</v>
      </c>
      <c r="L124" s="274" t="s">
        <v>20</v>
      </c>
      <c r="M124" s="280"/>
      <c r="N124" s="281" t="s">
        <v>20</v>
      </c>
      <c r="O124" s="228" t="s">
        <v>44</v>
      </c>
      <c r="P124" s="229">
        <f>I124+J124</f>
        <v>0</v>
      </c>
      <c r="Q124" s="229">
        <f>ROUND(I124*H124,2)</f>
        <v>0</v>
      </c>
      <c r="R124" s="229">
        <f>ROUND(J124*H124,2)</f>
        <v>0</v>
      </c>
      <c r="S124" s="85"/>
      <c r="T124" s="230">
        <f>S124*H124</f>
        <v>0</v>
      </c>
      <c r="U124" s="230">
        <v>0</v>
      </c>
      <c r="V124" s="230">
        <f>U124*H124</f>
        <v>0</v>
      </c>
      <c r="W124" s="230">
        <v>0</v>
      </c>
      <c r="X124" s="231">
        <f>W124*H124</f>
        <v>0</v>
      </c>
      <c r="Y124" s="39"/>
      <c r="Z124" s="39"/>
      <c r="AA124" s="39"/>
      <c r="AB124" s="39"/>
      <c r="AC124" s="39"/>
      <c r="AD124" s="39"/>
      <c r="AE124" s="39"/>
      <c r="AR124" s="232" t="s">
        <v>220</v>
      </c>
      <c r="AT124" s="232" t="s">
        <v>269</v>
      </c>
      <c r="AU124" s="232" t="s">
        <v>88</v>
      </c>
      <c r="AY124" s="18" t="s">
        <v>167</v>
      </c>
      <c r="BE124" s="233">
        <f>IF(O124="základní",K124,0)</f>
        <v>0</v>
      </c>
      <c r="BF124" s="233">
        <f>IF(O124="snížená",K124,0)</f>
        <v>0</v>
      </c>
      <c r="BG124" s="233">
        <f>IF(O124="zákl. přenesená",K124,0)</f>
        <v>0</v>
      </c>
      <c r="BH124" s="233">
        <f>IF(O124="sníž. přenesená",K124,0)</f>
        <v>0</v>
      </c>
      <c r="BI124" s="233">
        <f>IF(O124="nulová",K124,0)</f>
        <v>0</v>
      </c>
      <c r="BJ124" s="18" t="s">
        <v>82</v>
      </c>
      <c r="BK124" s="233">
        <f>ROUND(P124*H124,2)</f>
        <v>0</v>
      </c>
      <c r="BL124" s="18" t="s">
        <v>174</v>
      </c>
      <c r="BM124" s="232" t="s">
        <v>1656</v>
      </c>
    </row>
    <row r="125" s="2" customFormat="1" ht="24.15" customHeight="1">
      <c r="A125" s="39"/>
      <c r="B125" s="40"/>
      <c r="C125" s="220" t="s">
        <v>8</v>
      </c>
      <c r="D125" s="220" t="s">
        <v>169</v>
      </c>
      <c r="E125" s="221" t="s">
        <v>325</v>
      </c>
      <c r="F125" s="222" t="s">
        <v>1657</v>
      </c>
      <c r="G125" s="223" t="s">
        <v>190</v>
      </c>
      <c r="H125" s="224">
        <v>0.45000000000000001</v>
      </c>
      <c r="I125" s="225"/>
      <c r="J125" s="225"/>
      <c r="K125" s="226">
        <f>ROUND(P125*H125,2)</f>
        <v>0</v>
      </c>
      <c r="L125" s="222" t="s">
        <v>1585</v>
      </c>
      <c r="M125" s="45"/>
      <c r="N125" s="227" t="s">
        <v>20</v>
      </c>
      <c r="O125" s="228" t="s">
        <v>44</v>
      </c>
      <c r="P125" s="229">
        <f>I125+J125</f>
        <v>0</v>
      </c>
      <c r="Q125" s="229">
        <f>ROUND(I125*H125,2)</f>
        <v>0</v>
      </c>
      <c r="R125" s="229">
        <f>ROUND(J125*H125,2)</f>
        <v>0</v>
      </c>
      <c r="S125" s="85"/>
      <c r="T125" s="230">
        <f>S125*H125</f>
        <v>0</v>
      </c>
      <c r="U125" s="230">
        <v>0</v>
      </c>
      <c r="V125" s="230">
        <f>U125*H125</f>
        <v>0</v>
      </c>
      <c r="W125" s="230">
        <v>0</v>
      </c>
      <c r="X125" s="231">
        <f>W125*H125</f>
        <v>0</v>
      </c>
      <c r="Y125" s="39"/>
      <c r="Z125" s="39"/>
      <c r="AA125" s="39"/>
      <c r="AB125" s="39"/>
      <c r="AC125" s="39"/>
      <c r="AD125" s="39"/>
      <c r="AE125" s="39"/>
      <c r="AR125" s="232" t="s">
        <v>174</v>
      </c>
      <c r="AT125" s="232" t="s">
        <v>169</v>
      </c>
      <c r="AU125" s="232" t="s">
        <v>88</v>
      </c>
      <c r="AY125" s="18" t="s">
        <v>167</v>
      </c>
      <c r="BE125" s="233">
        <f>IF(O125="základní",K125,0)</f>
        <v>0</v>
      </c>
      <c r="BF125" s="233">
        <f>IF(O125="snížená",K125,0)</f>
        <v>0</v>
      </c>
      <c r="BG125" s="233">
        <f>IF(O125="zákl. přenesená",K125,0)</f>
        <v>0</v>
      </c>
      <c r="BH125" s="233">
        <f>IF(O125="sníž. přenesená",K125,0)</f>
        <v>0</v>
      </c>
      <c r="BI125" s="233">
        <f>IF(O125="nulová",K125,0)</f>
        <v>0</v>
      </c>
      <c r="BJ125" s="18" t="s">
        <v>82</v>
      </c>
      <c r="BK125" s="233">
        <f>ROUND(P125*H125,2)</f>
        <v>0</v>
      </c>
      <c r="BL125" s="18" t="s">
        <v>174</v>
      </c>
      <c r="BM125" s="232" t="s">
        <v>1658</v>
      </c>
    </row>
    <row r="126" s="2" customFormat="1">
      <c r="A126" s="39"/>
      <c r="B126" s="40"/>
      <c r="C126" s="41"/>
      <c r="D126" s="234" t="s">
        <v>176</v>
      </c>
      <c r="E126" s="41"/>
      <c r="F126" s="235" t="s">
        <v>1659</v>
      </c>
      <c r="G126" s="41"/>
      <c r="H126" s="41"/>
      <c r="I126" s="236"/>
      <c r="J126" s="236"/>
      <c r="K126" s="41"/>
      <c r="L126" s="41"/>
      <c r="M126" s="45"/>
      <c r="N126" s="237"/>
      <c r="O126" s="238"/>
      <c r="P126" s="85"/>
      <c r="Q126" s="85"/>
      <c r="R126" s="85"/>
      <c r="S126" s="85"/>
      <c r="T126" s="85"/>
      <c r="U126" s="85"/>
      <c r="V126" s="85"/>
      <c r="W126" s="85"/>
      <c r="X126" s="86"/>
      <c r="Y126" s="39"/>
      <c r="Z126" s="39"/>
      <c r="AA126" s="39"/>
      <c r="AB126" s="39"/>
      <c r="AC126" s="39"/>
      <c r="AD126" s="39"/>
      <c r="AE126" s="39"/>
      <c r="AT126" s="18" t="s">
        <v>176</v>
      </c>
      <c r="AU126" s="18" t="s">
        <v>88</v>
      </c>
    </row>
    <row r="127" s="14" customFormat="1">
      <c r="A127" s="14"/>
      <c r="B127" s="251"/>
      <c r="C127" s="252"/>
      <c r="D127" s="241" t="s">
        <v>178</v>
      </c>
      <c r="E127" s="253" t="s">
        <v>20</v>
      </c>
      <c r="F127" s="254" t="s">
        <v>1660</v>
      </c>
      <c r="G127" s="252"/>
      <c r="H127" s="253" t="s">
        <v>20</v>
      </c>
      <c r="I127" s="255"/>
      <c r="J127" s="255"/>
      <c r="K127" s="252"/>
      <c r="L127" s="252"/>
      <c r="M127" s="256"/>
      <c r="N127" s="257"/>
      <c r="O127" s="258"/>
      <c r="P127" s="258"/>
      <c r="Q127" s="258"/>
      <c r="R127" s="258"/>
      <c r="S127" s="258"/>
      <c r="T127" s="258"/>
      <c r="U127" s="258"/>
      <c r="V127" s="258"/>
      <c r="W127" s="258"/>
      <c r="X127" s="259"/>
      <c r="Y127" s="14"/>
      <c r="Z127" s="14"/>
      <c r="AA127" s="14"/>
      <c r="AB127" s="14"/>
      <c r="AC127" s="14"/>
      <c r="AD127" s="14"/>
      <c r="AE127" s="14"/>
      <c r="AT127" s="260" t="s">
        <v>178</v>
      </c>
      <c r="AU127" s="260" t="s">
        <v>88</v>
      </c>
      <c r="AV127" s="14" t="s">
        <v>82</v>
      </c>
      <c r="AW127" s="14" t="s">
        <v>5</v>
      </c>
      <c r="AX127" s="14" t="s">
        <v>75</v>
      </c>
      <c r="AY127" s="260" t="s">
        <v>167</v>
      </c>
    </row>
    <row r="128" s="13" customFormat="1">
      <c r="A128" s="13"/>
      <c r="B128" s="239"/>
      <c r="C128" s="240"/>
      <c r="D128" s="241" t="s">
        <v>178</v>
      </c>
      <c r="E128" s="242" t="s">
        <v>20</v>
      </c>
      <c r="F128" s="243" t="s">
        <v>1661</v>
      </c>
      <c r="G128" s="240"/>
      <c r="H128" s="244">
        <v>0.45000000000000001</v>
      </c>
      <c r="I128" s="245"/>
      <c r="J128" s="245"/>
      <c r="K128" s="240"/>
      <c r="L128" s="240"/>
      <c r="M128" s="246"/>
      <c r="N128" s="247"/>
      <c r="O128" s="248"/>
      <c r="P128" s="248"/>
      <c r="Q128" s="248"/>
      <c r="R128" s="248"/>
      <c r="S128" s="248"/>
      <c r="T128" s="248"/>
      <c r="U128" s="248"/>
      <c r="V128" s="248"/>
      <c r="W128" s="248"/>
      <c r="X128" s="249"/>
      <c r="Y128" s="13"/>
      <c r="Z128" s="13"/>
      <c r="AA128" s="13"/>
      <c r="AB128" s="13"/>
      <c r="AC128" s="13"/>
      <c r="AD128" s="13"/>
      <c r="AE128" s="13"/>
      <c r="AT128" s="250" t="s">
        <v>178</v>
      </c>
      <c r="AU128" s="250" t="s">
        <v>88</v>
      </c>
      <c r="AV128" s="13" t="s">
        <v>88</v>
      </c>
      <c r="AW128" s="13" t="s">
        <v>5</v>
      </c>
      <c r="AX128" s="13" t="s">
        <v>82</v>
      </c>
      <c r="AY128" s="250" t="s">
        <v>167</v>
      </c>
    </row>
    <row r="129" s="2" customFormat="1" ht="24.15" customHeight="1">
      <c r="A129" s="39"/>
      <c r="B129" s="40"/>
      <c r="C129" s="220" t="s">
        <v>317</v>
      </c>
      <c r="D129" s="220" t="s">
        <v>169</v>
      </c>
      <c r="E129" s="221" t="s">
        <v>1662</v>
      </c>
      <c r="F129" s="222" t="s">
        <v>1663</v>
      </c>
      <c r="G129" s="223" t="s">
        <v>190</v>
      </c>
      <c r="H129" s="224">
        <v>0.45000000000000001</v>
      </c>
      <c r="I129" s="225"/>
      <c r="J129" s="225"/>
      <c r="K129" s="226">
        <f>ROUND(P129*H129,2)</f>
        <v>0</v>
      </c>
      <c r="L129" s="222" t="s">
        <v>1585</v>
      </c>
      <c r="M129" s="45"/>
      <c r="N129" s="227" t="s">
        <v>20</v>
      </c>
      <c r="O129" s="228" t="s">
        <v>44</v>
      </c>
      <c r="P129" s="229">
        <f>I129+J129</f>
        <v>0</v>
      </c>
      <c r="Q129" s="229">
        <f>ROUND(I129*H129,2)</f>
        <v>0</v>
      </c>
      <c r="R129" s="229">
        <f>ROUND(J129*H129,2)</f>
        <v>0</v>
      </c>
      <c r="S129" s="85"/>
      <c r="T129" s="230">
        <f>S129*H129</f>
        <v>0</v>
      </c>
      <c r="U129" s="230">
        <v>0</v>
      </c>
      <c r="V129" s="230">
        <f>U129*H129</f>
        <v>0</v>
      </c>
      <c r="W129" s="230">
        <v>0</v>
      </c>
      <c r="X129" s="231">
        <f>W129*H129</f>
        <v>0</v>
      </c>
      <c r="Y129" s="39"/>
      <c r="Z129" s="39"/>
      <c r="AA129" s="39"/>
      <c r="AB129" s="39"/>
      <c r="AC129" s="39"/>
      <c r="AD129" s="39"/>
      <c r="AE129" s="39"/>
      <c r="AR129" s="232" t="s">
        <v>174</v>
      </c>
      <c r="AT129" s="232" t="s">
        <v>169</v>
      </c>
      <c r="AU129" s="232" t="s">
        <v>88</v>
      </c>
      <c r="AY129" s="18" t="s">
        <v>167</v>
      </c>
      <c r="BE129" s="233">
        <f>IF(O129="základní",K129,0)</f>
        <v>0</v>
      </c>
      <c r="BF129" s="233">
        <f>IF(O129="snížená",K129,0)</f>
        <v>0</v>
      </c>
      <c r="BG129" s="233">
        <f>IF(O129="zákl. přenesená",K129,0)</f>
        <v>0</v>
      </c>
      <c r="BH129" s="233">
        <f>IF(O129="sníž. přenesená",K129,0)</f>
        <v>0</v>
      </c>
      <c r="BI129" s="233">
        <f>IF(O129="nulová",K129,0)</f>
        <v>0</v>
      </c>
      <c r="BJ129" s="18" t="s">
        <v>82</v>
      </c>
      <c r="BK129" s="233">
        <f>ROUND(P129*H129,2)</f>
        <v>0</v>
      </c>
      <c r="BL129" s="18" t="s">
        <v>174</v>
      </c>
      <c r="BM129" s="232" t="s">
        <v>1664</v>
      </c>
    </row>
    <row r="130" s="2" customFormat="1">
      <c r="A130" s="39"/>
      <c r="B130" s="40"/>
      <c r="C130" s="41"/>
      <c r="D130" s="234" t="s">
        <v>176</v>
      </c>
      <c r="E130" s="41"/>
      <c r="F130" s="235" t="s">
        <v>1665</v>
      </c>
      <c r="G130" s="41"/>
      <c r="H130" s="41"/>
      <c r="I130" s="236"/>
      <c r="J130" s="236"/>
      <c r="K130" s="41"/>
      <c r="L130" s="41"/>
      <c r="M130" s="45"/>
      <c r="N130" s="237"/>
      <c r="O130" s="238"/>
      <c r="P130" s="85"/>
      <c r="Q130" s="85"/>
      <c r="R130" s="85"/>
      <c r="S130" s="85"/>
      <c r="T130" s="85"/>
      <c r="U130" s="85"/>
      <c r="V130" s="85"/>
      <c r="W130" s="85"/>
      <c r="X130" s="86"/>
      <c r="Y130" s="39"/>
      <c r="Z130" s="39"/>
      <c r="AA130" s="39"/>
      <c r="AB130" s="39"/>
      <c r="AC130" s="39"/>
      <c r="AD130" s="39"/>
      <c r="AE130" s="39"/>
      <c r="AT130" s="18" t="s">
        <v>176</v>
      </c>
      <c r="AU130" s="18" t="s">
        <v>88</v>
      </c>
    </row>
    <row r="131" s="14" customFormat="1">
      <c r="A131" s="14"/>
      <c r="B131" s="251"/>
      <c r="C131" s="252"/>
      <c r="D131" s="241" t="s">
        <v>178</v>
      </c>
      <c r="E131" s="253" t="s">
        <v>20</v>
      </c>
      <c r="F131" s="254" t="s">
        <v>1660</v>
      </c>
      <c r="G131" s="252"/>
      <c r="H131" s="253" t="s">
        <v>20</v>
      </c>
      <c r="I131" s="255"/>
      <c r="J131" s="255"/>
      <c r="K131" s="252"/>
      <c r="L131" s="252"/>
      <c r="M131" s="256"/>
      <c r="N131" s="257"/>
      <c r="O131" s="258"/>
      <c r="P131" s="258"/>
      <c r="Q131" s="258"/>
      <c r="R131" s="258"/>
      <c r="S131" s="258"/>
      <c r="T131" s="258"/>
      <c r="U131" s="258"/>
      <c r="V131" s="258"/>
      <c r="W131" s="258"/>
      <c r="X131" s="259"/>
      <c r="Y131" s="14"/>
      <c r="Z131" s="14"/>
      <c r="AA131" s="14"/>
      <c r="AB131" s="14"/>
      <c r="AC131" s="14"/>
      <c r="AD131" s="14"/>
      <c r="AE131" s="14"/>
      <c r="AT131" s="260" t="s">
        <v>178</v>
      </c>
      <c r="AU131" s="260" t="s">
        <v>88</v>
      </c>
      <c r="AV131" s="14" t="s">
        <v>82</v>
      </c>
      <c r="AW131" s="14" t="s">
        <v>5</v>
      </c>
      <c r="AX131" s="14" t="s">
        <v>75</v>
      </c>
      <c r="AY131" s="260" t="s">
        <v>167</v>
      </c>
    </row>
    <row r="132" s="13" customFormat="1">
      <c r="A132" s="13"/>
      <c r="B132" s="239"/>
      <c r="C132" s="240"/>
      <c r="D132" s="241" t="s">
        <v>178</v>
      </c>
      <c r="E132" s="242" t="s">
        <v>20</v>
      </c>
      <c r="F132" s="243" t="s">
        <v>1661</v>
      </c>
      <c r="G132" s="240"/>
      <c r="H132" s="244">
        <v>0.45000000000000001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3"/>
      <c r="Z132" s="13"/>
      <c r="AA132" s="13"/>
      <c r="AB132" s="13"/>
      <c r="AC132" s="13"/>
      <c r="AD132" s="13"/>
      <c r="AE132" s="13"/>
      <c r="AT132" s="250" t="s">
        <v>178</v>
      </c>
      <c r="AU132" s="250" t="s">
        <v>88</v>
      </c>
      <c r="AV132" s="13" t="s">
        <v>88</v>
      </c>
      <c r="AW132" s="13" t="s">
        <v>5</v>
      </c>
      <c r="AX132" s="13" t="s">
        <v>82</v>
      </c>
      <c r="AY132" s="250" t="s">
        <v>167</v>
      </c>
    </row>
    <row r="133" s="12" customFormat="1" ht="22.8" customHeight="1">
      <c r="A133" s="12"/>
      <c r="B133" s="203"/>
      <c r="C133" s="204"/>
      <c r="D133" s="205" t="s">
        <v>74</v>
      </c>
      <c r="E133" s="218" t="s">
        <v>613</v>
      </c>
      <c r="F133" s="218" t="s">
        <v>614</v>
      </c>
      <c r="G133" s="204"/>
      <c r="H133" s="204"/>
      <c r="I133" s="207"/>
      <c r="J133" s="207"/>
      <c r="K133" s="219">
        <f>BK133</f>
        <v>0</v>
      </c>
      <c r="L133" s="204"/>
      <c r="M133" s="209"/>
      <c r="N133" s="210"/>
      <c r="O133" s="211"/>
      <c r="P133" s="211"/>
      <c r="Q133" s="212">
        <f>SUM(Q134:Q135)</f>
        <v>0</v>
      </c>
      <c r="R133" s="212">
        <f>SUM(R134:R135)</f>
        <v>0</v>
      </c>
      <c r="S133" s="211"/>
      <c r="T133" s="213">
        <f>SUM(T134:T135)</f>
        <v>0</v>
      </c>
      <c r="U133" s="211"/>
      <c r="V133" s="213">
        <f>SUM(V134:V135)</f>
        <v>0</v>
      </c>
      <c r="W133" s="211"/>
      <c r="X133" s="214">
        <f>SUM(X134:X135)</f>
        <v>0</v>
      </c>
      <c r="Y133" s="12"/>
      <c r="Z133" s="12"/>
      <c r="AA133" s="12"/>
      <c r="AB133" s="12"/>
      <c r="AC133" s="12"/>
      <c r="AD133" s="12"/>
      <c r="AE133" s="12"/>
      <c r="AR133" s="215" t="s">
        <v>82</v>
      </c>
      <c r="AT133" s="216" t="s">
        <v>74</v>
      </c>
      <c r="AU133" s="216" t="s">
        <v>82</v>
      </c>
      <c r="AY133" s="215" t="s">
        <v>167</v>
      </c>
      <c r="BK133" s="217">
        <f>SUM(BK134:BK135)</f>
        <v>0</v>
      </c>
    </row>
    <row r="134" s="2" customFormat="1" ht="24.15" customHeight="1">
      <c r="A134" s="39"/>
      <c r="B134" s="40"/>
      <c r="C134" s="220" t="s">
        <v>345</v>
      </c>
      <c r="D134" s="220" t="s">
        <v>169</v>
      </c>
      <c r="E134" s="221" t="s">
        <v>1666</v>
      </c>
      <c r="F134" s="222" t="s">
        <v>1667</v>
      </c>
      <c r="G134" s="223" t="s">
        <v>249</v>
      </c>
      <c r="H134" s="224">
        <v>0.378</v>
      </c>
      <c r="I134" s="225"/>
      <c r="J134" s="225"/>
      <c r="K134" s="226">
        <f>ROUND(P134*H134,2)</f>
        <v>0</v>
      </c>
      <c r="L134" s="222" t="s">
        <v>1585</v>
      </c>
      <c r="M134" s="45"/>
      <c r="N134" s="227" t="s">
        <v>20</v>
      </c>
      <c r="O134" s="228" t="s">
        <v>44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5"/>
      <c r="T134" s="230">
        <f>S134*H134</f>
        <v>0</v>
      </c>
      <c r="U134" s="230">
        <v>0</v>
      </c>
      <c r="V134" s="230">
        <f>U134*H134</f>
        <v>0</v>
      </c>
      <c r="W134" s="230">
        <v>0</v>
      </c>
      <c r="X134" s="231">
        <f>W134*H134</f>
        <v>0</v>
      </c>
      <c r="Y134" s="39"/>
      <c r="Z134" s="39"/>
      <c r="AA134" s="39"/>
      <c r="AB134" s="39"/>
      <c r="AC134" s="39"/>
      <c r="AD134" s="39"/>
      <c r="AE134" s="39"/>
      <c r="AR134" s="232" t="s">
        <v>174</v>
      </c>
      <c r="AT134" s="232" t="s">
        <v>169</v>
      </c>
      <c r="AU134" s="232" t="s">
        <v>88</v>
      </c>
      <c r="AY134" s="18" t="s">
        <v>167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8" t="s">
        <v>82</v>
      </c>
      <c r="BK134" s="233">
        <f>ROUND(P134*H134,2)</f>
        <v>0</v>
      </c>
      <c r="BL134" s="18" t="s">
        <v>174</v>
      </c>
      <c r="BM134" s="232" t="s">
        <v>1668</v>
      </c>
    </row>
    <row r="135" s="2" customFormat="1">
      <c r="A135" s="39"/>
      <c r="B135" s="40"/>
      <c r="C135" s="41"/>
      <c r="D135" s="234" t="s">
        <v>176</v>
      </c>
      <c r="E135" s="41"/>
      <c r="F135" s="235" t="s">
        <v>1669</v>
      </c>
      <c r="G135" s="41"/>
      <c r="H135" s="41"/>
      <c r="I135" s="236"/>
      <c r="J135" s="236"/>
      <c r="K135" s="41"/>
      <c r="L135" s="41"/>
      <c r="M135" s="45"/>
      <c r="N135" s="292"/>
      <c r="O135" s="293"/>
      <c r="P135" s="288"/>
      <c r="Q135" s="288"/>
      <c r="R135" s="288"/>
      <c r="S135" s="288"/>
      <c r="T135" s="288"/>
      <c r="U135" s="288"/>
      <c r="V135" s="288"/>
      <c r="W135" s="288"/>
      <c r="X135" s="294"/>
      <c r="Y135" s="39"/>
      <c r="Z135" s="39"/>
      <c r="AA135" s="39"/>
      <c r="AB135" s="39"/>
      <c r="AC135" s="39"/>
      <c r="AD135" s="39"/>
      <c r="AE135" s="39"/>
      <c r="AT135" s="18" t="s">
        <v>176</v>
      </c>
      <c r="AU135" s="18" t="s">
        <v>88</v>
      </c>
    </row>
    <row r="136" s="2" customFormat="1" ht="6.96" customHeight="1">
      <c r="A136" s="39"/>
      <c r="B136" s="60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45"/>
      <c r="N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</sheetData>
  <sheetProtection sheet="1" autoFilter="0" formatColumns="0" formatRows="0" objects="1" scenarios="1" spinCount="100000" saltValue="1BL251rmkelo3HGBbYgV9RIwZVTMVb1fh6B9NDpRwSvDo2U7NN2qVo+9MA//4nyDCE98twgLlm/IRvjgHsCFpw==" hashValue="roGho8KtWjcBEatYa1Puj8QZsUfEM/ZEfyXZwGIVShNRhsK+xkrIkrOyLq3qsbQdtzZFkANPdAahrzuc9xz6hw==" algorithmName="SHA-512" password="CC35"/>
  <autoFilter ref="C83:L135"/>
  <mergeCells count="9">
    <mergeCell ref="E7:H7"/>
    <mergeCell ref="E9:H9"/>
    <mergeCell ref="E18:H18"/>
    <mergeCell ref="E27:H27"/>
    <mergeCell ref="E50:H50"/>
    <mergeCell ref="E52:H52"/>
    <mergeCell ref="E74:H74"/>
    <mergeCell ref="E76:H76"/>
    <mergeCell ref="M2:Z2"/>
  </mergeCells>
  <hyperlinks>
    <hyperlink ref="F88" r:id="rId1" display="https://podminky.urs.cz/item/CS_URS_2022_02/111301111"/>
    <hyperlink ref="F90" r:id="rId2" display="https://podminky.urs.cz/item/CS_URS_2022_02/119005151"/>
    <hyperlink ref="F92" r:id="rId3" display="https://podminky.urs.cz/item/CS_URS_2022_02/181111121"/>
    <hyperlink ref="F94" r:id="rId4" display="https://podminky.urs.cz/item/CS_URS_2022_02/181411121"/>
    <hyperlink ref="F98" r:id="rId5" display="https://podminky.urs.cz/item/CS_URS_2022_02/183101221"/>
    <hyperlink ref="F102" r:id="rId6" display="https://podminky.urs.cz/item/CS_URS_2022_02/184102115"/>
    <hyperlink ref="F105" r:id="rId7" display="https://podminky.urs.cz/item/CS_URS_2022_02/184215132"/>
    <hyperlink ref="F110" r:id="rId8" display="https://podminky.urs.cz/item/CS_URS_2022_02/184501141"/>
    <hyperlink ref="F118" r:id="rId9" display="https://podminky.urs.cz/item/CS_URS_2022_02/184801121"/>
    <hyperlink ref="F120" r:id="rId10" display="https://podminky.urs.cz/item/CS_URS_2022_02/184813511"/>
    <hyperlink ref="F123" r:id="rId11" display="https://podminky.urs.cz/item/CS_URS_2022_02/184816112"/>
    <hyperlink ref="F126" r:id="rId12" display="https://podminky.urs.cz/item/CS_URS_2022_02/185804312"/>
    <hyperlink ref="F130" r:id="rId13" display="https://podminky.urs.cz/item/CS_URS_2022_02/185851121"/>
    <hyperlink ref="F135" r:id="rId14" display="https://podminky.urs.cz/item/CS_URS_2022_02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JOSEFPC\Josef</dc:creator>
  <cp:lastModifiedBy>JOSEFPC\Josef</cp:lastModifiedBy>
  <dcterms:created xsi:type="dcterms:W3CDTF">2022-12-19T12:34:14Z</dcterms:created>
  <dcterms:modified xsi:type="dcterms:W3CDTF">2022-12-19T12:34:27Z</dcterms:modified>
</cp:coreProperties>
</file>