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/>
  <mc:AlternateContent xmlns:mc="http://schemas.openxmlformats.org/markup-compatibility/2006">
    <mc:Choice Requires="x15">
      <x15ac:absPath xmlns:x15ac="http://schemas.microsoft.com/office/spreadsheetml/2010/11/ac" url="D:\PD-Stavba chodníků u fotbalového hřiště v obci Malšovice\Výkaz výměr a položkový rozpočet\"/>
    </mc:Choice>
  </mc:AlternateContent>
  <xr:revisionPtr revIDLastSave="0" documentId="13_ncr:1_{EFA40AB5-52CC-4779-AE91-830E3B9897F7}" xr6:coauthVersionLast="45" xr6:coauthVersionMax="45" xr10:uidLastSave="{00000000-0000-0000-0000-000000000000}"/>
  <bookViews>
    <workbookView xWindow="-93" yWindow="-93" windowWidth="21520" windowHeight="11586" tabRatio="709" xr2:uid="{00000000-000D-0000-FFFF-FFFF00000000}"/>
  </bookViews>
  <sheets>
    <sheet name="Rekapitulace stavby" sheetId="1" r:id="rId1"/>
    <sheet name="01 - I.ETAPA SO 01 - Reko..." sheetId="2" r:id="rId2"/>
    <sheet name="02 - I.ETAPA SO 02 - Reko..." sheetId="3" r:id="rId3"/>
    <sheet name="03 - II.ETAPA SO 03 - Výs..." sheetId="4" r:id="rId4"/>
    <sheet name="04 - Vedlejší rozpočtové ..." sheetId="5" r:id="rId5"/>
  </sheets>
  <definedNames>
    <definedName name="_xlnm._FilterDatabase" localSheetId="1" hidden="1">'01 - I.ETAPA SO 01 - Reko...'!$C$123:$K$371</definedName>
    <definedName name="_xlnm._FilterDatabase" localSheetId="2" hidden="1">'02 - I.ETAPA SO 02 - Reko...'!$C$125:$K$374</definedName>
    <definedName name="_xlnm._FilterDatabase" localSheetId="3" hidden="1">'03 - II.ETAPA SO 03 - Výs...'!$C$122:$K$250</definedName>
    <definedName name="_xlnm._FilterDatabase" localSheetId="4" hidden="1">'04 - Vedlejší rozpočtové ...'!$C$119:$K$127</definedName>
    <definedName name="_xlnm.Print_Titles" localSheetId="1">'01 - I.ETAPA SO 01 - Reko...'!$123:$123</definedName>
    <definedName name="_xlnm.Print_Titles" localSheetId="2">'02 - I.ETAPA SO 02 - Reko...'!$125:$125</definedName>
    <definedName name="_xlnm.Print_Titles" localSheetId="3">'03 - II.ETAPA SO 03 - Výs...'!$122:$122</definedName>
    <definedName name="_xlnm.Print_Titles" localSheetId="4">'04 - Vedlejší rozpočtové ...'!$119:$119</definedName>
    <definedName name="_xlnm.Print_Titles" localSheetId="0">'Rekapitulace stavby'!$92:$92</definedName>
    <definedName name="_xlnm.Print_Area" localSheetId="1">'01 - I.ETAPA SO 01 - Reko...'!$C$4:$J$76,'01 - I.ETAPA SO 01 - Reko...'!$C$82:$J$105,'01 - I.ETAPA SO 01 - Reko...'!$C$111:$K$371</definedName>
    <definedName name="_xlnm.Print_Area" localSheetId="2">'02 - I.ETAPA SO 02 - Reko...'!$C$4:$J$76,'02 - I.ETAPA SO 02 - Reko...'!$C$82:$J$107,'02 - I.ETAPA SO 02 - Reko...'!$C$113:$K$374</definedName>
    <definedName name="_xlnm.Print_Area" localSheetId="3">'03 - II.ETAPA SO 03 - Výs...'!$C$4:$J$76,'03 - II.ETAPA SO 03 - Výs...'!$C$82:$J$104,'03 - II.ETAPA SO 03 - Výs...'!$C$110:$K$250</definedName>
    <definedName name="_xlnm.Print_Area" localSheetId="4">'04 - Vedlejší rozpočtové ...'!$C$4:$J$76,'04 - Vedlejší rozpočtové ...'!$C$82:$J$101,'04 - Vedlejší rozpočtové ...'!$C$107:$K$127</definedName>
    <definedName name="_xlnm.Print_Area" localSheetId="0">'Rekapitulace stavby'!$D$4:$AO$76,'Rekapitulace stavby'!$C$82:$AQ$99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37" i="5" l="1"/>
  <c r="J36" i="5"/>
  <c r="AY98" i="1"/>
  <c r="J35" i="5"/>
  <c r="AX98" i="1" s="1"/>
  <c r="BI127" i="5"/>
  <c r="BH127" i="5"/>
  <c r="BG127" i="5"/>
  <c r="BF127" i="5"/>
  <c r="T127" i="5"/>
  <c r="T126" i="5"/>
  <c r="R127" i="5"/>
  <c r="R126" i="5" s="1"/>
  <c r="R121" i="5" s="1"/>
  <c r="R120" i="5" s="1"/>
  <c r="P127" i="5"/>
  <c r="P126" i="5"/>
  <c r="BI125" i="5"/>
  <c r="BH125" i="5"/>
  <c r="BG125" i="5"/>
  <c r="BF125" i="5"/>
  <c r="T125" i="5"/>
  <c r="T124" i="5" s="1"/>
  <c r="T121" i="5" s="1"/>
  <c r="T120" i="5" s="1"/>
  <c r="R125" i="5"/>
  <c r="R124" i="5"/>
  <c r="P125" i="5"/>
  <c r="P124" i="5" s="1"/>
  <c r="P121" i="5" s="1"/>
  <c r="P120" i="5" s="1"/>
  <c r="AU98" i="1" s="1"/>
  <c r="BI123" i="5"/>
  <c r="BH123" i="5"/>
  <c r="BG123" i="5"/>
  <c r="BF123" i="5"/>
  <c r="T123" i="5"/>
  <c r="T122" i="5"/>
  <c r="R123" i="5"/>
  <c r="R122" i="5"/>
  <c r="P123" i="5"/>
  <c r="P122" i="5"/>
  <c r="J117" i="5"/>
  <c r="J116" i="5"/>
  <c r="F116" i="5"/>
  <c r="F114" i="5"/>
  <c r="E112" i="5"/>
  <c r="J92" i="5"/>
  <c r="J91" i="5"/>
  <c r="F91" i="5"/>
  <c r="F89" i="5"/>
  <c r="E87" i="5"/>
  <c r="J18" i="5"/>
  <c r="E18" i="5"/>
  <c r="F117" i="5"/>
  <c r="J17" i="5"/>
  <c r="J12" i="5"/>
  <c r="J114" i="5"/>
  <c r="E7" i="5"/>
  <c r="E110" i="5"/>
  <c r="J37" i="4"/>
  <c r="J36" i="4"/>
  <c r="AY97" i="1"/>
  <c r="J35" i="4"/>
  <c r="AX97" i="1" s="1"/>
  <c r="BI250" i="4"/>
  <c r="BH250" i="4"/>
  <c r="BG250" i="4"/>
  <c r="BF250" i="4"/>
  <c r="T250" i="4"/>
  <c r="T249" i="4"/>
  <c r="R250" i="4"/>
  <c r="R249" i="4" s="1"/>
  <c r="P250" i="4"/>
  <c r="P249" i="4"/>
  <c r="BI243" i="4"/>
  <c r="BH243" i="4"/>
  <c r="BG243" i="4"/>
  <c r="BF243" i="4"/>
  <c r="T243" i="4"/>
  <c r="R243" i="4"/>
  <c r="P243" i="4"/>
  <c r="BI239" i="4"/>
  <c r="BH239" i="4"/>
  <c r="BG239" i="4"/>
  <c r="BF239" i="4"/>
  <c r="T239" i="4"/>
  <c r="R239" i="4"/>
  <c r="P239" i="4"/>
  <c r="BI233" i="4"/>
  <c r="BH233" i="4"/>
  <c r="BG233" i="4"/>
  <c r="BF233" i="4"/>
  <c r="T233" i="4"/>
  <c r="R233" i="4"/>
  <c r="P233" i="4"/>
  <c r="BI231" i="4"/>
  <c r="BH231" i="4"/>
  <c r="BG231" i="4"/>
  <c r="BF231" i="4"/>
  <c r="T231" i="4"/>
  <c r="R231" i="4"/>
  <c r="P231" i="4"/>
  <c r="BI225" i="4"/>
  <c r="BH225" i="4"/>
  <c r="BG225" i="4"/>
  <c r="BF225" i="4"/>
  <c r="T225" i="4"/>
  <c r="R225" i="4"/>
  <c r="P225" i="4"/>
  <c r="BI221" i="4"/>
  <c r="BH221" i="4"/>
  <c r="BG221" i="4"/>
  <c r="BF221" i="4"/>
  <c r="T221" i="4"/>
  <c r="T220" i="4"/>
  <c r="R221" i="4"/>
  <c r="R220" i="4"/>
  <c r="P221" i="4"/>
  <c r="P220" i="4"/>
  <c r="BI213" i="4"/>
  <c r="BH213" i="4"/>
  <c r="BG213" i="4"/>
  <c r="BF213" i="4"/>
  <c r="T213" i="4"/>
  <c r="R213" i="4"/>
  <c r="P213" i="4"/>
  <c r="BI207" i="4"/>
  <c r="BH207" i="4"/>
  <c r="BG207" i="4"/>
  <c r="BF207" i="4"/>
  <c r="T207" i="4"/>
  <c r="R207" i="4"/>
  <c r="P207" i="4"/>
  <c r="BI201" i="4"/>
  <c r="BH201" i="4"/>
  <c r="BG201" i="4"/>
  <c r="BF201" i="4"/>
  <c r="T201" i="4"/>
  <c r="R201" i="4"/>
  <c r="P201" i="4"/>
  <c r="BI195" i="4"/>
  <c r="BH195" i="4"/>
  <c r="BG195" i="4"/>
  <c r="BF195" i="4"/>
  <c r="T195" i="4"/>
  <c r="R195" i="4"/>
  <c r="P195" i="4"/>
  <c r="BI190" i="4"/>
  <c r="BH190" i="4"/>
  <c r="BG190" i="4"/>
  <c r="BF190" i="4"/>
  <c r="T190" i="4"/>
  <c r="R190" i="4"/>
  <c r="P190" i="4"/>
  <c r="BI187" i="4"/>
  <c r="BH187" i="4"/>
  <c r="BG187" i="4"/>
  <c r="BF187" i="4"/>
  <c r="T187" i="4"/>
  <c r="R187" i="4"/>
  <c r="P187" i="4"/>
  <c r="BI177" i="4"/>
  <c r="BH177" i="4"/>
  <c r="BG177" i="4"/>
  <c r="BF177" i="4"/>
  <c r="T177" i="4"/>
  <c r="R177" i="4"/>
  <c r="P177" i="4"/>
  <c r="BI174" i="4"/>
  <c r="BH174" i="4"/>
  <c r="BG174" i="4"/>
  <c r="BF174" i="4"/>
  <c r="T174" i="4"/>
  <c r="R174" i="4"/>
  <c r="P174" i="4"/>
  <c r="BI173" i="4"/>
  <c r="BH173" i="4"/>
  <c r="BG173" i="4"/>
  <c r="BF173" i="4"/>
  <c r="T173" i="4"/>
  <c r="R173" i="4"/>
  <c r="P173" i="4"/>
  <c r="BI166" i="4"/>
  <c r="BH166" i="4"/>
  <c r="BG166" i="4"/>
  <c r="BF166" i="4"/>
  <c r="T166" i="4"/>
  <c r="R166" i="4"/>
  <c r="P166" i="4"/>
  <c r="BI162" i="4"/>
  <c r="BH162" i="4"/>
  <c r="BG162" i="4"/>
  <c r="BF162" i="4"/>
  <c r="T162" i="4"/>
  <c r="R162" i="4"/>
  <c r="P162" i="4"/>
  <c r="BI158" i="4"/>
  <c r="BH158" i="4"/>
  <c r="BG158" i="4"/>
  <c r="BF158" i="4"/>
  <c r="T158" i="4"/>
  <c r="R158" i="4"/>
  <c r="P158" i="4"/>
  <c r="BI151" i="4"/>
  <c r="BH151" i="4"/>
  <c r="BG151" i="4"/>
  <c r="BF151" i="4"/>
  <c r="T151" i="4"/>
  <c r="R151" i="4"/>
  <c r="P151" i="4"/>
  <c r="BI147" i="4"/>
  <c r="BH147" i="4"/>
  <c r="BG147" i="4"/>
  <c r="BF147" i="4"/>
  <c r="T147" i="4"/>
  <c r="R147" i="4"/>
  <c r="P147" i="4"/>
  <c r="BI140" i="4"/>
  <c r="BH140" i="4"/>
  <c r="BG140" i="4"/>
  <c r="BF140" i="4"/>
  <c r="T140" i="4"/>
  <c r="R140" i="4"/>
  <c r="P140" i="4"/>
  <c r="BI133" i="4"/>
  <c r="BH133" i="4"/>
  <c r="BG133" i="4"/>
  <c r="BF133" i="4"/>
  <c r="T133" i="4"/>
  <c r="R133" i="4"/>
  <c r="P133" i="4"/>
  <c r="BI126" i="4"/>
  <c r="BH126" i="4"/>
  <c r="BG126" i="4"/>
  <c r="BF126" i="4"/>
  <c r="T126" i="4"/>
  <c r="R126" i="4"/>
  <c r="P126" i="4"/>
  <c r="J120" i="4"/>
  <c r="J119" i="4"/>
  <c r="F119" i="4"/>
  <c r="F117" i="4"/>
  <c r="E115" i="4"/>
  <c r="J92" i="4"/>
  <c r="J91" i="4"/>
  <c r="F91" i="4"/>
  <c r="F89" i="4"/>
  <c r="E87" i="4"/>
  <c r="J18" i="4"/>
  <c r="E18" i="4"/>
  <c r="F92" i="4"/>
  <c r="J17" i="4"/>
  <c r="J12" i="4"/>
  <c r="J117" i="4"/>
  <c r="E7" i="4"/>
  <c r="E113" i="4" s="1"/>
  <c r="J37" i="3"/>
  <c r="J36" i="3"/>
  <c r="AY96" i="1"/>
  <c r="J35" i="3"/>
  <c r="AX96" i="1"/>
  <c r="BI369" i="3"/>
  <c r="BH369" i="3"/>
  <c r="BG369" i="3"/>
  <c r="BF369" i="3"/>
  <c r="T369" i="3"/>
  <c r="R369" i="3"/>
  <c r="P369" i="3"/>
  <c r="BI364" i="3"/>
  <c r="BH364" i="3"/>
  <c r="BG364" i="3"/>
  <c r="BF364" i="3"/>
  <c r="T364" i="3"/>
  <c r="R364" i="3"/>
  <c r="P364" i="3"/>
  <c r="BI361" i="3"/>
  <c r="BH361" i="3"/>
  <c r="BG361" i="3"/>
  <c r="BF361" i="3"/>
  <c r="T361" i="3"/>
  <c r="R361" i="3"/>
  <c r="P361" i="3"/>
  <c r="BI358" i="3"/>
  <c r="BH358" i="3"/>
  <c r="BG358" i="3"/>
  <c r="BF358" i="3"/>
  <c r="T358" i="3"/>
  <c r="R358" i="3"/>
  <c r="P358" i="3"/>
  <c r="BI355" i="3"/>
  <c r="BH355" i="3"/>
  <c r="BG355" i="3"/>
  <c r="BF355" i="3"/>
  <c r="T355" i="3"/>
  <c r="R355" i="3"/>
  <c r="P355" i="3"/>
  <c r="BI344" i="3"/>
  <c r="BH344" i="3"/>
  <c r="BG344" i="3"/>
  <c r="BF344" i="3"/>
  <c r="T344" i="3"/>
  <c r="R344" i="3"/>
  <c r="P344" i="3"/>
  <c r="BI334" i="3"/>
  <c r="BH334" i="3"/>
  <c r="BG334" i="3"/>
  <c r="BF334" i="3"/>
  <c r="T334" i="3"/>
  <c r="R334" i="3"/>
  <c r="P334" i="3"/>
  <c r="BI332" i="3"/>
  <c r="BH332" i="3"/>
  <c r="BG332" i="3"/>
  <c r="BF332" i="3"/>
  <c r="T332" i="3"/>
  <c r="R332" i="3"/>
  <c r="P332" i="3"/>
  <c r="BI322" i="3"/>
  <c r="BH322" i="3"/>
  <c r="BG322" i="3"/>
  <c r="BF322" i="3"/>
  <c r="T322" i="3"/>
  <c r="R322" i="3"/>
  <c r="P322" i="3"/>
  <c r="BI320" i="3"/>
  <c r="BH320" i="3"/>
  <c r="BG320" i="3"/>
  <c r="BF320" i="3"/>
  <c r="T320" i="3"/>
  <c r="R320" i="3"/>
  <c r="P320" i="3"/>
  <c r="BI312" i="3"/>
  <c r="BH312" i="3"/>
  <c r="BG312" i="3"/>
  <c r="BF312" i="3"/>
  <c r="T312" i="3"/>
  <c r="R312" i="3"/>
  <c r="P312" i="3"/>
  <c r="BI310" i="3"/>
  <c r="BH310" i="3"/>
  <c r="BG310" i="3"/>
  <c r="BF310" i="3"/>
  <c r="T310" i="3"/>
  <c r="R310" i="3"/>
  <c r="P310" i="3"/>
  <c r="BI304" i="3"/>
  <c r="BH304" i="3"/>
  <c r="BG304" i="3"/>
  <c r="BF304" i="3"/>
  <c r="T304" i="3"/>
  <c r="R304" i="3"/>
  <c r="P304" i="3"/>
  <c r="BI301" i="3"/>
  <c r="BH301" i="3"/>
  <c r="BG301" i="3"/>
  <c r="BF301" i="3"/>
  <c r="T301" i="3"/>
  <c r="T300" i="3"/>
  <c r="R301" i="3"/>
  <c r="R300" i="3" s="1"/>
  <c r="P301" i="3"/>
  <c r="P300" i="3"/>
  <c r="BI299" i="3"/>
  <c r="BH299" i="3"/>
  <c r="BG299" i="3"/>
  <c r="BF299" i="3"/>
  <c r="T299" i="3"/>
  <c r="R299" i="3"/>
  <c r="P299" i="3"/>
  <c r="BI298" i="3"/>
  <c r="BH298" i="3"/>
  <c r="BG298" i="3"/>
  <c r="BF298" i="3"/>
  <c r="T298" i="3"/>
  <c r="R298" i="3"/>
  <c r="P298" i="3"/>
  <c r="BI297" i="3"/>
  <c r="BH297" i="3"/>
  <c r="BG297" i="3"/>
  <c r="BF297" i="3"/>
  <c r="T297" i="3"/>
  <c r="R297" i="3"/>
  <c r="P297" i="3"/>
  <c r="BI296" i="3"/>
  <c r="BH296" i="3"/>
  <c r="BG296" i="3"/>
  <c r="BF296" i="3"/>
  <c r="T296" i="3"/>
  <c r="R296" i="3"/>
  <c r="P296" i="3"/>
  <c r="BI286" i="3"/>
  <c r="BH286" i="3"/>
  <c r="BG286" i="3"/>
  <c r="BF286" i="3"/>
  <c r="T286" i="3"/>
  <c r="R286" i="3"/>
  <c r="P286" i="3"/>
  <c r="BI279" i="3"/>
  <c r="BH279" i="3"/>
  <c r="BG279" i="3"/>
  <c r="BF279" i="3"/>
  <c r="T279" i="3"/>
  <c r="R279" i="3"/>
  <c r="P279" i="3"/>
  <c r="BI272" i="3"/>
  <c r="BH272" i="3"/>
  <c r="BG272" i="3"/>
  <c r="BF272" i="3"/>
  <c r="T272" i="3"/>
  <c r="R272" i="3"/>
  <c r="P272" i="3"/>
  <c r="BI268" i="3"/>
  <c r="BH268" i="3"/>
  <c r="BG268" i="3"/>
  <c r="BF268" i="3"/>
  <c r="T268" i="3"/>
  <c r="R268" i="3"/>
  <c r="P268" i="3"/>
  <c r="BI263" i="3"/>
  <c r="BH263" i="3"/>
  <c r="BG263" i="3"/>
  <c r="BF263" i="3"/>
  <c r="T263" i="3"/>
  <c r="R263" i="3"/>
  <c r="P263" i="3"/>
  <c r="BI253" i="3"/>
  <c r="BH253" i="3"/>
  <c r="BG253" i="3"/>
  <c r="BF253" i="3"/>
  <c r="T253" i="3"/>
  <c r="R253" i="3"/>
  <c r="P253" i="3"/>
  <c r="BI248" i="3"/>
  <c r="BH248" i="3"/>
  <c r="BG248" i="3"/>
  <c r="BF248" i="3"/>
  <c r="T248" i="3"/>
  <c r="R248" i="3"/>
  <c r="P248" i="3"/>
  <c r="BI240" i="3"/>
  <c r="BH240" i="3"/>
  <c r="BG240" i="3"/>
  <c r="BF240" i="3"/>
  <c r="T240" i="3"/>
  <c r="R240" i="3"/>
  <c r="P240" i="3"/>
  <c r="BI229" i="3"/>
  <c r="BH229" i="3"/>
  <c r="BG229" i="3"/>
  <c r="BF229" i="3"/>
  <c r="T229" i="3"/>
  <c r="R229" i="3"/>
  <c r="P229" i="3"/>
  <c r="BI222" i="3"/>
  <c r="BH222" i="3"/>
  <c r="BG222" i="3"/>
  <c r="BF222" i="3"/>
  <c r="T222" i="3"/>
  <c r="R222" i="3"/>
  <c r="P222" i="3"/>
  <c r="BI215" i="3"/>
  <c r="BH215" i="3"/>
  <c r="BG215" i="3"/>
  <c r="BF215" i="3"/>
  <c r="T215" i="3"/>
  <c r="R215" i="3"/>
  <c r="P215" i="3"/>
  <c r="BI208" i="3"/>
  <c r="BH208" i="3"/>
  <c r="BG208" i="3"/>
  <c r="BF208" i="3"/>
  <c r="T208" i="3"/>
  <c r="R208" i="3"/>
  <c r="P208" i="3"/>
  <c r="BI201" i="3"/>
  <c r="BH201" i="3"/>
  <c r="BG201" i="3"/>
  <c r="BF201" i="3"/>
  <c r="T201" i="3"/>
  <c r="R201" i="3"/>
  <c r="P201" i="3"/>
  <c r="BI193" i="3"/>
  <c r="BH193" i="3"/>
  <c r="BG193" i="3"/>
  <c r="BF193" i="3"/>
  <c r="T193" i="3"/>
  <c r="R193" i="3"/>
  <c r="P193" i="3"/>
  <c r="BI185" i="3"/>
  <c r="BH185" i="3"/>
  <c r="BG185" i="3"/>
  <c r="BF185" i="3"/>
  <c r="T185" i="3"/>
  <c r="R185" i="3"/>
  <c r="P185" i="3"/>
  <c r="BI177" i="3"/>
  <c r="BH177" i="3"/>
  <c r="BG177" i="3"/>
  <c r="BF177" i="3"/>
  <c r="T177" i="3"/>
  <c r="R177" i="3"/>
  <c r="P177" i="3"/>
  <c r="BI167" i="3"/>
  <c r="BH167" i="3"/>
  <c r="BG167" i="3"/>
  <c r="BF167" i="3"/>
  <c r="T167" i="3"/>
  <c r="R167" i="3"/>
  <c r="P167" i="3"/>
  <c r="BI163" i="3"/>
  <c r="BH163" i="3"/>
  <c r="BG163" i="3"/>
  <c r="BF163" i="3"/>
  <c r="T163" i="3"/>
  <c r="R163" i="3"/>
  <c r="P163" i="3"/>
  <c r="BI159" i="3"/>
  <c r="BH159" i="3"/>
  <c r="BG159" i="3"/>
  <c r="BF159" i="3"/>
  <c r="T159" i="3"/>
  <c r="R159" i="3"/>
  <c r="P159" i="3"/>
  <c r="BI154" i="3"/>
  <c r="BH154" i="3"/>
  <c r="BG154" i="3"/>
  <c r="BF154" i="3"/>
  <c r="T154" i="3"/>
  <c r="R154" i="3"/>
  <c r="P154" i="3"/>
  <c r="BI150" i="3"/>
  <c r="BH150" i="3"/>
  <c r="BG150" i="3"/>
  <c r="BF150" i="3"/>
  <c r="T150" i="3"/>
  <c r="R150" i="3"/>
  <c r="P150" i="3"/>
  <c r="BI146" i="3"/>
  <c r="BH146" i="3"/>
  <c r="BG146" i="3"/>
  <c r="BF146" i="3"/>
  <c r="T146" i="3"/>
  <c r="R146" i="3"/>
  <c r="P146" i="3"/>
  <c r="BI142" i="3"/>
  <c r="BH142" i="3"/>
  <c r="BG142" i="3"/>
  <c r="BF142" i="3"/>
  <c r="T142" i="3"/>
  <c r="R142" i="3"/>
  <c r="P142" i="3"/>
  <c r="BI138" i="3"/>
  <c r="BH138" i="3"/>
  <c r="BG138" i="3"/>
  <c r="BF138" i="3"/>
  <c r="T138" i="3"/>
  <c r="R138" i="3"/>
  <c r="P138" i="3"/>
  <c r="BI133" i="3"/>
  <c r="BH133" i="3"/>
  <c r="BG133" i="3"/>
  <c r="BF133" i="3"/>
  <c r="T133" i="3"/>
  <c r="R133" i="3"/>
  <c r="P133" i="3"/>
  <c r="BI129" i="3"/>
  <c r="BH129" i="3"/>
  <c r="BG129" i="3"/>
  <c r="BF129" i="3"/>
  <c r="T129" i="3"/>
  <c r="R129" i="3"/>
  <c r="P129" i="3"/>
  <c r="J123" i="3"/>
  <c r="J122" i="3"/>
  <c r="F122" i="3"/>
  <c r="F120" i="3"/>
  <c r="E118" i="3"/>
  <c r="J92" i="3"/>
  <c r="J91" i="3"/>
  <c r="F91" i="3"/>
  <c r="F89" i="3"/>
  <c r="E87" i="3"/>
  <c r="J18" i="3"/>
  <c r="E18" i="3"/>
  <c r="F92" i="3"/>
  <c r="J17" i="3"/>
  <c r="J12" i="3"/>
  <c r="J120" i="3" s="1"/>
  <c r="E7" i="3"/>
  <c r="E116" i="3"/>
  <c r="J37" i="2"/>
  <c r="J36" i="2"/>
  <c r="AY95" i="1"/>
  <c r="J35" i="2"/>
  <c r="AX95" i="1"/>
  <c r="BI371" i="2"/>
  <c r="BH371" i="2"/>
  <c r="BG371" i="2"/>
  <c r="BF371" i="2"/>
  <c r="T371" i="2"/>
  <c r="T370" i="2"/>
  <c r="R371" i="2"/>
  <c r="R370" i="2"/>
  <c r="P371" i="2"/>
  <c r="P370" i="2"/>
  <c r="BI360" i="2"/>
  <c r="BH360" i="2"/>
  <c r="BG360" i="2"/>
  <c r="BF360" i="2"/>
  <c r="T360" i="2"/>
  <c r="R360" i="2"/>
  <c r="P360" i="2"/>
  <c r="BI352" i="2"/>
  <c r="BH352" i="2"/>
  <c r="BG352" i="2"/>
  <c r="BF352" i="2"/>
  <c r="T352" i="2"/>
  <c r="R352" i="2"/>
  <c r="P352" i="2"/>
  <c r="BI335" i="2"/>
  <c r="BH335" i="2"/>
  <c r="BG335" i="2"/>
  <c r="BF335" i="2"/>
  <c r="T335" i="2"/>
  <c r="R335" i="2"/>
  <c r="P335" i="2"/>
  <c r="BI319" i="2"/>
  <c r="BH319" i="2"/>
  <c r="BG319" i="2"/>
  <c r="BF319" i="2"/>
  <c r="T319" i="2"/>
  <c r="R319" i="2"/>
  <c r="P319" i="2"/>
  <c r="BI315" i="2"/>
  <c r="BH315" i="2"/>
  <c r="BG315" i="2"/>
  <c r="BF315" i="2"/>
  <c r="T315" i="2"/>
  <c r="R315" i="2"/>
  <c r="P315" i="2"/>
  <c r="BI311" i="2"/>
  <c r="BH311" i="2"/>
  <c r="BG311" i="2"/>
  <c r="BF311" i="2"/>
  <c r="T311" i="2"/>
  <c r="R311" i="2"/>
  <c r="P311" i="2"/>
  <c r="BI307" i="2"/>
  <c r="BH307" i="2"/>
  <c r="BG307" i="2"/>
  <c r="BF307" i="2"/>
  <c r="T307" i="2"/>
  <c r="R307" i="2"/>
  <c r="P307" i="2"/>
  <c r="BI301" i="2"/>
  <c r="BH301" i="2"/>
  <c r="BG301" i="2"/>
  <c r="BF301" i="2"/>
  <c r="T301" i="2"/>
  <c r="R301" i="2"/>
  <c r="P301" i="2"/>
  <c r="BI297" i="2"/>
  <c r="BH297" i="2"/>
  <c r="BG297" i="2"/>
  <c r="BF297" i="2"/>
  <c r="T297" i="2"/>
  <c r="R297" i="2"/>
  <c r="P297" i="2"/>
  <c r="BI294" i="2"/>
  <c r="BH294" i="2"/>
  <c r="BG294" i="2"/>
  <c r="BF294" i="2"/>
  <c r="T294" i="2"/>
  <c r="R294" i="2"/>
  <c r="P294" i="2"/>
  <c r="BI290" i="2"/>
  <c r="BH290" i="2"/>
  <c r="BG290" i="2"/>
  <c r="BF290" i="2"/>
  <c r="T290" i="2"/>
  <c r="R290" i="2"/>
  <c r="P290" i="2"/>
  <c r="BI281" i="2"/>
  <c r="BH281" i="2"/>
  <c r="BG281" i="2"/>
  <c r="BF281" i="2"/>
  <c r="T281" i="2"/>
  <c r="R281" i="2"/>
  <c r="P281" i="2"/>
  <c r="BI278" i="2"/>
  <c r="BH278" i="2"/>
  <c r="BG278" i="2"/>
  <c r="BF278" i="2"/>
  <c r="T278" i="2"/>
  <c r="R278" i="2"/>
  <c r="P278" i="2"/>
  <c r="BI275" i="2"/>
  <c r="BH275" i="2"/>
  <c r="BG275" i="2"/>
  <c r="BF275" i="2"/>
  <c r="T275" i="2"/>
  <c r="R275" i="2"/>
  <c r="P275" i="2"/>
  <c r="BI272" i="2"/>
  <c r="BH272" i="2"/>
  <c r="BG272" i="2"/>
  <c r="BF272" i="2"/>
  <c r="T272" i="2"/>
  <c r="R272" i="2"/>
  <c r="P272" i="2"/>
  <c r="BI268" i="2"/>
  <c r="BH268" i="2"/>
  <c r="BG268" i="2"/>
  <c r="BF268" i="2"/>
  <c r="T268" i="2"/>
  <c r="R268" i="2"/>
  <c r="P268" i="2"/>
  <c r="BI265" i="2"/>
  <c r="BH265" i="2"/>
  <c r="BG265" i="2"/>
  <c r="BF265" i="2"/>
  <c r="T265" i="2"/>
  <c r="R265" i="2"/>
  <c r="P265" i="2"/>
  <c r="BI257" i="2"/>
  <c r="BH257" i="2"/>
  <c r="BG257" i="2"/>
  <c r="BF257" i="2"/>
  <c r="T257" i="2"/>
  <c r="R257" i="2"/>
  <c r="P257" i="2"/>
  <c r="BI252" i="2"/>
  <c r="BH252" i="2"/>
  <c r="BG252" i="2"/>
  <c r="BF252" i="2"/>
  <c r="T252" i="2"/>
  <c r="R252" i="2"/>
  <c r="P252" i="2"/>
  <c r="BI249" i="2"/>
  <c r="BH249" i="2"/>
  <c r="BG249" i="2"/>
  <c r="BF249" i="2"/>
  <c r="T249" i="2"/>
  <c r="R249" i="2"/>
  <c r="P249" i="2"/>
  <c r="BI246" i="2"/>
  <c r="BH246" i="2"/>
  <c r="BG246" i="2"/>
  <c r="BF246" i="2"/>
  <c r="T246" i="2"/>
  <c r="R246" i="2"/>
  <c r="P246" i="2"/>
  <c r="BI244" i="2"/>
  <c r="BH244" i="2"/>
  <c r="BG244" i="2"/>
  <c r="BF244" i="2"/>
  <c r="T244" i="2"/>
  <c r="R244" i="2"/>
  <c r="P244" i="2"/>
  <c r="BI242" i="2"/>
  <c r="BH242" i="2"/>
  <c r="BG242" i="2"/>
  <c r="BF242" i="2"/>
  <c r="T242" i="2"/>
  <c r="R242" i="2"/>
  <c r="P242" i="2"/>
  <c r="BI240" i="2"/>
  <c r="BH240" i="2"/>
  <c r="BG240" i="2"/>
  <c r="BF240" i="2"/>
  <c r="T240" i="2"/>
  <c r="R240" i="2"/>
  <c r="P240" i="2"/>
  <c r="BI237" i="2"/>
  <c r="BH237" i="2"/>
  <c r="BG237" i="2"/>
  <c r="BF237" i="2"/>
  <c r="T237" i="2"/>
  <c r="R237" i="2"/>
  <c r="P237" i="2"/>
  <c r="BI231" i="2"/>
  <c r="BH231" i="2"/>
  <c r="BG231" i="2"/>
  <c r="BF231" i="2"/>
  <c r="T231" i="2"/>
  <c r="R231" i="2"/>
  <c r="P231" i="2"/>
  <c r="BI227" i="2"/>
  <c r="BH227" i="2"/>
  <c r="BG227" i="2"/>
  <c r="BF227" i="2"/>
  <c r="T227" i="2"/>
  <c r="R227" i="2"/>
  <c r="P227" i="2"/>
  <c r="BI223" i="2"/>
  <c r="BH223" i="2"/>
  <c r="BG223" i="2"/>
  <c r="BF223" i="2"/>
  <c r="T223" i="2"/>
  <c r="R223" i="2"/>
  <c r="P223" i="2"/>
  <c r="BI219" i="2"/>
  <c r="BH219" i="2"/>
  <c r="BG219" i="2"/>
  <c r="BF219" i="2"/>
  <c r="T219" i="2"/>
  <c r="R219" i="2"/>
  <c r="P219" i="2"/>
  <c r="BI214" i="2"/>
  <c r="BH214" i="2"/>
  <c r="BG214" i="2"/>
  <c r="BF214" i="2"/>
  <c r="T214" i="2"/>
  <c r="R214" i="2"/>
  <c r="P214" i="2"/>
  <c r="BI210" i="2"/>
  <c r="BH210" i="2"/>
  <c r="BG210" i="2"/>
  <c r="BF210" i="2"/>
  <c r="T210" i="2"/>
  <c r="R210" i="2"/>
  <c r="P210" i="2"/>
  <c r="BI206" i="2"/>
  <c r="BH206" i="2"/>
  <c r="BG206" i="2"/>
  <c r="BF206" i="2"/>
  <c r="T206" i="2"/>
  <c r="R206" i="2"/>
  <c r="P206" i="2"/>
  <c r="BI202" i="2"/>
  <c r="BH202" i="2"/>
  <c r="BG202" i="2"/>
  <c r="BF202" i="2"/>
  <c r="T202" i="2"/>
  <c r="R202" i="2"/>
  <c r="P202" i="2"/>
  <c r="BI198" i="2"/>
  <c r="BH198" i="2"/>
  <c r="BG198" i="2"/>
  <c r="BF198" i="2"/>
  <c r="T198" i="2"/>
  <c r="R198" i="2"/>
  <c r="P198" i="2"/>
  <c r="BI194" i="2"/>
  <c r="BH194" i="2"/>
  <c r="BG194" i="2"/>
  <c r="BF194" i="2"/>
  <c r="T194" i="2"/>
  <c r="R194" i="2"/>
  <c r="P194" i="2"/>
  <c r="BI190" i="2"/>
  <c r="BH190" i="2"/>
  <c r="BG190" i="2"/>
  <c r="BF190" i="2"/>
  <c r="T190" i="2"/>
  <c r="R190" i="2"/>
  <c r="P190" i="2"/>
  <c r="BI183" i="2"/>
  <c r="BH183" i="2"/>
  <c r="BG183" i="2"/>
  <c r="BF183" i="2"/>
  <c r="T183" i="2"/>
  <c r="T182" i="2"/>
  <c r="R183" i="2"/>
  <c r="R182" i="2"/>
  <c r="P183" i="2"/>
  <c r="P182" i="2"/>
  <c r="BI179" i="2"/>
  <c r="BH179" i="2"/>
  <c r="BG179" i="2"/>
  <c r="BF179" i="2"/>
  <c r="T179" i="2"/>
  <c r="R179" i="2"/>
  <c r="P179" i="2"/>
  <c r="BI173" i="2"/>
  <c r="BH173" i="2"/>
  <c r="BG173" i="2"/>
  <c r="BF173" i="2"/>
  <c r="T173" i="2"/>
  <c r="R173" i="2"/>
  <c r="P173" i="2"/>
  <c r="BI167" i="2"/>
  <c r="BH167" i="2"/>
  <c r="BG167" i="2"/>
  <c r="BF167" i="2"/>
  <c r="T167" i="2"/>
  <c r="R167" i="2"/>
  <c r="P167" i="2"/>
  <c r="BI161" i="2"/>
  <c r="BH161" i="2"/>
  <c r="BG161" i="2"/>
  <c r="BF161" i="2"/>
  <c r="T161" i="2"/>
  <c r="R161" i="2"/>
  <c r="P161" i="2"/>
  <c r="BI157" i="2"/>
  <c r="BH157" i="2"/>
  <c r="BG157" i="2"/>
  <c r="BF157" i="2"/>
  <c r="T157" i="2"/>
  <c r="R157" i="2"/>
  <c r="P157" i="2"/>
  <c r="BI153" i="2"/>
  <c r="BH153" i="2"/>
  <c r="BG153" i="2"/>
  <c r="BF153" i="2"/>
  <c r="T153" i="2"/>
  <c r="R153" i="2"/>
  <c r="P153" i="2"/>
  <c r="BI149" i="2"/>
  <c r="BH149" i="2"/>
  <c r="BG149" i="2"/>
  <c r="BF149" i="2"/>
  <c r="T149" i="2"/>
  <c r="R149" i="2"/>
  <c r="P149" i="2"/>
  <c r="BI147" i="2"/>
  <c r="BH147" i="2"/>
  <c r="BG147" i="2"/>
  <c r="BF147" i="2"/>
  <c r="T147" i="2"/>
  <c r="R147" i="2"/>
  <c r="P147" i="2"/>
  <c r="BI143" i="2"/>
  <c r="BH143" i="2"/>
  <c r="BG143" i="2"/>
  <c r="BF143" i="2"/>
  <c r="T143" i="2"/>
  <c r="R143" i="2"/>
  <c r="P143" i="2"/>
  <c r="BI139" i="2"/>
  <c r="BH139" i="2"/>
  <c r="BG139" i="2"/>
  <c r="BF139" i="2"/>
  <c r="T139" i="2"/>
  <c r="R139" i="2"/>
  <c r="P139" i="2"/>
  <c r="BI135" i="2"/>
  <c r="BH135" i="2"/>
  <c r="BG135" i="2"/>
  <c r="BF135" i="2"/>
  <c r="T135" i="2"/>
  <c r="R135" i="2"/>
  <c r="P135" i="2"/>
  <c r="BI131" i="2"/>
  <c r="BH131" i="2"/>
  <c r="BG131" i="2"/>
  <c r="BF131" i="2"/>
  <c r="T131" i="2"/>
  <c r="R131" i="2"/>
  <c r="P131" i="2"/>
  <c r="BI127" i="2"/>
  <c r="BH127" i="2"/>
  <c r="BG127" i="2"/>
  <c r="BF127" i="2"/>
  <c r="T127" i="2"/>
  <c r="R127" i="2"/>
  <c r="P127" i="2"/>
  <c r="J121" i="2"/>
  <c r="J120" i="2"/>
  <c r="F120" i="2"/>
  <c r="F118" i="2"/>
  <c r="E116" i="2"/>
  <c r="J92" i="2"/>
  <c r="J91" i="2"/>
  <c r="F91" i="2"/>
  <c r="F89" i="2"/>
  <c r="E87" i="2"/>
  <c r="J18" i="2"/>
  <c r="E18" i="2"/>
  <c r="F121" i="2"/>
  <c r="J17" i="2"/>
  <c r="J12" i="2"/>
  <c r="J118" i="2"/>
  <c r="E7" i="2"/>
  <c r="E114" i="2" s="1"/>
  <c r="L90" i="1"/>
  <c r="AM90" i="1"/>
  <c r="AM89" i="1"/>
  <c r="L89" i="1"/>
  <c r="AM87" i="1"/>
  <c r="L87" i="1"/>
  <c r="L85" i="1"/>
  <c r="L84" i="1"/>
  <c r="J127" i="5"/>
  <c r="J125" i="5"/>
  <c r="J123" i="5"/>
  <c r="BK250" i="4"/>
  <c r="BK243" i="4"/>
  <c r="BK239" i="4"/>
  <c r="J233" i="4"/>
  <c r="BK231" i="4"/>
  <c r="BK225" i="4"/>
  <c r="BK221" i="4"/>
  <c r="J213" i="4"/>
  <c r="J207" i="4"/>
  <c r="J201" i="4"/>
  <c r="BK195" i="4"/>
  <c r="BK190" i="4"/>
  <c r="J187" i="4"/>
  <c r="BK177" i="4"/>
  <c r="BK174" i="4"/>
  <c r="BK173" i="4"/>
  <c r="J166" i="4"/>
  <c r="BK162" i="4"/>
  <c r="J158" i="4"/>
  <c r="BK151" i="4"/>
  <c r="J147" i="4"/>
  <c r="BK140" i="4"/>
  <c r="J133" i="4"/>
  <c r="BK126" i="4"/>
  <c r="BK369" i="3"/>
  <c r="J369" i="3"/>
  <c r="BK364" i="3"/>
  <c r="BK361" i="3"/>
  <c r="BK358" i="3"/>
  <c r="J355" i="3"/>
  <c r="J344" i="3"/>
  <c r="BK334" i="3"/>
  <c r="J332" i="3"/>
  <c r="BK322" i="3"/>
  <c r="J320" i="3"/>
  <c r="J312" i="3"/>
  <c r="J310" i="3"/>
  <c r="J304" i="3"/>
  <c r="BK301" i="3"/>
  <c r="J299" i="3"/>
  <c r="J298" i="3"/>
  <c r="BK297" i="3"/>
  <c r="J296" i="3"/>
  <c r="BK286" i="3"/>
  <c r="J279" i="3"/>
  <c r="BK272" i="3"/>
  <c r="J268" i="3"/>
  <c r="J263" i="3"/>
  <c r="J253" i="3"/>
  <c r="J248" i="3"/>
  <c r="J240" i="3"/>
  <c r="J229" i="3"/>
  <c r="J222" i="3"/>
  <c r="BK215" i="3"/>
  <c r="J208" i="3"/>
  <c r="BK201" i="3"/>
  <c r="J193" i="3"/>
  <c r="BK185" i="3"/>
  <c r="BK177" i="3"/>
  <c r="BK167" i="3"/>
  <c r="BK163" i="3"/>
  <c r="BK159" i="3"/>
  <c r="BK154" i="3"/>
  <c r="J150" i="3"/>
  <c r="BK146" i="3"/>
  <c r="J142" i="3"/>
  <c r="J138" i="3"/>
  <c r="BK133" i="3"/>
  <c r="BK129" i="3"/>
  <c r="BK371" i="2"/>
  <c r="J371" i="2"/>
  <c r="J360" i="2"/>
  <c r="BK352" i="2"/>
  <c r="J335" i="2"/>
  <c r="BK319" i="2"/>
  <c r="J315" i="2"/>
  <c r="J311" i="2"/>
  <c r="BK307" i="2"/>
  <c r="J301" i="2"/>
  <c r="BK297" i="2"/>
  <c r="BK294" i="2"/>
  <c r="BK290" i="2"/>
  <c r="BK281" i="2"/>
  <c r="J278" i="2"/>
  <c r="BK275" i="2"/>
  <c r="BK272" i="2"/>
  <c r="BK268" i="2"/>
  <c r="J265" i="2"/>
  <c r="BK257" i="2"/>
  <c r="BK252" i="2"/>
  <c r="BK249" i="2"/>
  <c r="BK246" i="2"/>
  <c r="BK244" i="2"/>
  <c r="J242" i="2"/>
  <c r="BK240" i="2"/>
  <c r="J237" i="2"/>
  <c r="BK231" i="2"/>
  <c r="J227" i="2"/>
  <c r="BK223" i="2"/>
  <c r="BK219" i="2"/>
  <c r="J214" i="2"/>
  <c r="BK210" i="2"/>
  <c r="J206" i="2"/>
  <c r="BK202" i="2"/>
  <c r="BK198" i="2"/>
  <c r="J194" i="2"/>
  <c r="J190" i="2"/>
  <c r="J183" i="2"/>
  <c r="BK179" i="2"/>
  <c r="J173" i="2"/>
  <c r="BK167" i="2"/>
  <c r="BK161" i="2"/>
  <c r="BK157" i="2"/>
  <c r="J153" i="2"/>
  <c r="BK149" i="2"/>
  <c r="BK147" i="2"/>
  <c r="BK143" i="2"/>
  <c r="J139" i="2"/>
  <c r="J135" i="2"/>
  <c r="J131" i="2"/>
  <c r="BK127" i="2"/>
  <c r="BK127" i="5"/>
  <c r="BK125" i="5"/>
  <c r="BK123" i="5"/>
  <c r="J250" i="4"/>
  <c r="J243" i="4"/>
  <c r="J239" i="4"/>
  <c r="BK233" i="4"/>
  <c r="J231" i="4"/>
  <c r="J225" i="4"/>
  <c r="J221" i="4"/>
  <c r="BK213" i="4"/>
  <c r="BK207" i="4"/>
  <c r="BK201" i="4"/>
  <c r="J195" i="4"/>
  <c r="J190" i="4"/>
  <c r="BK187" i="4"/>
  <c r="J177" i="4"/>
  <c r="J174" i="4"/>
  <c r="J173" i="4"/>
  <c r="BK166" i="4"/>
  <c r="J162" i="4"/>
  <c r="BK158" i="4"/>
  <c r="J151" i="4"/>
  <c r="BK147" i="4"/>
  <c r="J140" i="4"/>
  <c r="BK133" i="4"/>
  <c r="J126" i="4"/>
  <c r="J364" i="3"/>
  <c r="J361" i="3"/>
  <c r="J358" i="3"/>
  <c r="BK355" i="3"/>
  <c r="BK344" i="3"/>
  <c r="J334" i="3"/>
  <c r="BK332" i="3"/>
  <c r="J322" i="3"/>
  <c r="BK320" i="3"/>
  <c r="BK312" i="3"/>
  <c r="BK310" i="3"/>
  <c r="BK304" i="3"/>
  <c r="J301" i="3"/>
  <c r="BK299" i="3"/>
  <c r="BK298" i="3"/>
  <c r="J297" i="3"/>
  <c r="BK296" i="3"/>
  <c r="J286" i="3"/>
  <c r="BK279" i="3"/>
  <c r="J272" i="3"/>
  <c r="BK268" i="3"/>
  <c r="BK263" i="3"/>
  <c r="BK253" i="3"/>
  <c r="BK248" i="3"/>
  <c r="BK240" i="3"/>
  <c r="BK229" i="3"/>
  <c r="BK222" i="3"/>
  <c r="J215" i="3"/>
  <c r="BK208" i="3"/>
  <c r="J201" i="3"/>
  <c r="BK193" i="3"/>
  <c r="J185" i="3"/>
  <c r="J177" i="3"/>
  <c r="J167" i="3"/>
  <c r="J163" i="3"/>
  <c r="J159" i="3"/>
  <c r="J154" i="3"/>
  <c r="BK150" i="3"/>
  <c r="J146" i="3"/>
  <c r="BK142" i="3"/>
  <c r="BK138" i="3"/>
  <c r="J133" i="3"/>
  <c r="J129" i="3"/>
  <c r="BK360" i="2"/>
  <c r="J352" i="2"/>
  <c r="BK335" i="2"/>
  <c r="J319" i="2"/>
  <c r="BK315" i="2"/>
  <c r="BK311" i="2"/>
  <c r="J307" i="2"/>
  <c r="BK301" i="2"/>
  <c r="J297" i="2"/>
  <c r="J294" i="2"/>
  <c r="J290" i="2"/>
  <c r="J281" i="2"/>
  <c r="BK278" i="2"/>
  <c r="J275" i="2"/>
  <c r="J272" i="2"/>
  <c r="J268" i="2"/>
  <c r="BK265" i="2"/>
  <c r="J257" i="2"/>
  <c r="J252" i="2"/>
  <c r="J249" i="2"/>
  <c r="J246" i="2"/>
  <c r="J244" i="2"/>
  <c r="BK242" i="2"/>
  <c r="J240" i="2"/>
  <c r="BK237" i="2"/>
  <c r="J231" i="2"/>
  <c r="BK227" i="2"/>
  <c r="J223" i="2"/>
  <c r="J219" i="2"/>
  <c r="BK214" i="2"/>
  <c r="J210" i="2"/>
  <c r="BK206" i="2"/>
  <c r="J202" i="2"/>
  <c r="J198" i="2"/>
  <c r="BK194" i="2"/>
  <c r="BK190" i="2"/>
  <c r="BK183" i="2"/>
  <c r="J179" i="2"/>
  <c r="BK173" i="2"/>
  <c r="J167" i="2"/>
  <c r="J161" i="2"/>
  <c r="J157" i="2"/>
  <c r="BK153" i="2"/>
  <c r="J149" i="2"/>
  <c r="J147" i="2"/>
  <c r="J143" i="2"/>
  <c r="BK139" i="2"/>
  <c r="BK135" i="2"/>
  <c r="BK131" i="2"/>
  <c r="J127" i="2"/>
  <c r="AS94" i="1"/>
  <c r="BK126" i="2" l="1"/>
  <c r="J126" i="2"/>
  <c r="J98" i="2"/>
  <c r="R126" i="2"/>
  <c r="BK189" i="2"/>
  <c r="J189" i="2" s="1"/>
  <c r="J100" i="2" s="1"/>
  <c r="R189" i="2"/>
  <c r="BK230" i="2"/>
  <c r="J230" i="2"/>
  <c r="J101" i="2"/>
  <c r="R230" i="2"/>
  <c r="BK256" i="2"/>
  <c r="J256" i="2" s="1"/>
  <c r="J102" i="2" s="1"/>
  <c r="R256" i="2"/>
  <c r="BK310" i="2"/>
  <c r="J310" i="2" s="1"/>
  <c r="J103" i="2" s="1"/>
  <c r="R310" i="2"/>
  <c r="BK128" i="3"/>
  <c r="J128" i="3" s="1"/>
  <c r="J98" i="3" s="1"/>
  <c r="P128" i="3"/>
  <c r="BK137" i="3"/>
  <c r="J137" i="3" s="1"/>
  <c r="J99" i="3" s="1"/>
  <c r="P137" i="3"/>
  <c r="BK158" i="3"/>
  <c r="J158" i="3" s="1"/>
  <c r="J100" i="3" s="1"/>
  <c r="P158" i="3"/>
  <c r="T158" i="3"/>
  <c r="P176" i="3"/>
  <c r="R176" i="3"/>
  <c r="BK295" i="3"/>
  <c r="J295" i="3" s="1"/>
  <c r="J102" i="3" s="1"/>
  <c r="R295" i="3"/>
  <c r="BK303" i="3"/>
  <c r="R303" i="3"/>
  <c r="BK333" i="3"/>
  <c r="J333" i="3"/>
  <c r="J106" i="3"/>
  <c r="T333" i="3"/>
  <c r="BK125" i="4"/>
  <c r="R125" i="4"/>
  <c r="BK186" i="4"/>
  <c r="J186" i="4" s="1"/>
  <c r="J99" i="4" s="1"/>
  <c r="P186" i="4"/>
  <c r="BK194" i="4"/>
  <c r="J194" i="4" s="1"/>
  <c r="J100" i="4" s="1"/>
  <c r="R194" i="4"/>
  <c r="P224" i="4"/>
  <c r="T224" i="4"/>
  <c r="P126" i="2"/>
  <c r="T126" i="2"/>
  <c r="P189" i="2"/>
  <c r="T189" i="2"/>
  <c r="P230" i="2"/>
  <c r="T230" i="2"/>
  <c r="P256" i="2"/>
  <c r="T256" i="2"/>
  <c r="P310" i="2"/>
  <c r="T310" i="2"/>
  <c r="R128" i="3"/>
  <c r="T128" i="3"/>
  <c r="R137" i="3"/>
  <c r="T137" i="3"/>
  <c r="R158" i="3"/>
  <c r="BK176" i="3"/>
  <c r="J176" i="3" s="1"/>
  <c r="J101" i="3" s="1"/>
  <c r="T176" i="3"/>
  <c r="P295" i="3"/>
  <c r="T295" i="3"/>
  <c r="P303" i="3"/>
  <c r="T303" i="3"/>
  <c r="T302" i="3" s="1"/>
  <c r="P333" i="3"/>
  <c r="R333" i="3"/>
  <c r="P125" i="4"/>
  <c r="T125" i="4"/>
  <c r="R186" i="4"/>
  <c r="T186" i="4"/>
  <c r="P194" i="4"/>
  <c r="T194" i="4"/>
  <c r="BK224" i="4"/>
  <c r="J224" i="4"/>
  <c r="J102" i="4"/>
  <c r="R224" i="4"/>
  <c r="E85" i="2"/>
  <c r="J89" i="2"/>
  <c r="F92" i="2"/>
  <c r="BE131" i="2"/>
  <c r="BE139" i="2"/>
  <c r="BE147" i="2"/>
  <c r="BE149" i="2"/>
  <c r="BE153" i="2"/>
  <c r="BE173" i="2"/>
  <c r="BE183" i="2"/>
  <c r="BE190" i="2"/>
  <c r="BE194" i="2"/>
  <c r="BE202" i="2"/>
  <c r="BE210" i="2"/>
  <c r="BE219" i="2"/>
  <c r="BE227" i="2"/>
  <c r="BE237" i="2"/>
  <c r="BE240" i="2"/>
  <c r="BE257" i="2"/>
  <c r="BE275" i="2"/>
  <c r="BE281" i="2"/>
  <c r="BE290" i="2"/>
  <c r="BE297" i="2"/>
  <c r="BE319" i="2"/>
  <c r="BE352" i="2"/>
  <c r="BK182" i="2"/>
  <c r="J182" i="2"/>
  <c r="J99" i="2" s="1"/>
  <c r="BK370" i="2"/>
  <c r="J370" i="2"/>
  <c r="J104" i="2"/>
  <c r="F123" i="3"/>
  <c r="BE138" i="3"/>
  <c r="BE150" i="3"/>
  <c r="BE154" i="3"/>
  <c r="BE167" i="3"/>
  <c r="BE185" i="3"/>
  <c r="BE201" i="3"/>
  <c r="BE215" i="3"/>
  <c r="BE222" i="3"/>
  <c r="BE229" i="3"/>
  <c r="BE240" i="3"/>
  <c r="BE248" i="3"/>
  <c r="BE253" i="3"/>
  <c r="BE263" i="3"/>
  <c r="BE272" i="3"/>
  <c r="BE297" i="3"/>
  <c r="BE299" i="3"/>
  <c r="BE301" i="3"/>
  <c r="BE304" i="3"/>
  <c r="BE310" i="3"/>
  <c r="BE332" i="3"/>
  <c r="BE334" i="3"/>
  <c r="BE344" i="3"/>
  <c r="BK300" i="3"/>
  <c r="J300" i="3" s="1"/>
  <c r="J103" i="3" s="1"/>
  <c r="E85" i="4"/>
  <c r="F120" i="4"/>
  <c r="BE126" i="4"/>
  <c r="BE140" i="4"/>
  <c r="BE151" i="4"/>
  <c r="BE166" i="4"/>
  <c r="BE177" i="4"/>
  <c r="BE195" i="4"/>
  <c r="BE207" i="4"/>
  <c r="BE213" i="4"/>
  <c r="BE221" i="4"/>
  <c r="BE231" i="4"/>
  <c r="BE233" i="4"/>
  <c r="BE243" i="4"/>
  <c r="BE250" i="4"/>
  <c r="BK220" i="4"/>
  <c r="J220" i="4"/>
  <c r="J101" i="4"/>
  <c r="E85" i="5"/>
  <c r="J89" i="5"/>
  <c r="BE125" i="5"/>
  <c r="BK122" i="5"/>
  <c r="J122" i="5" s="1"/>
  <c r="J98" i="5" s="1"/>
  <c r="BE127" i="2"/>
  <c r="BE135" i="2"/>
  <c r="BE143" i="2"/>
  <c r="BE157" i="2"/>
  <c r="BE161" i="2"/>
  <c r="BE167" i="2"/>
  <c r="BE179" i="2"/>
  <c r="BE198" i="2"/>
  <c r="BE206" i="2"/>
  <c r="BE214" i="2"/>
  <c r="BE223" i="2"/>
  <c r="BE231" i="2"/>
  <c r="BE242" i="2"/>
  <c r="BE244" i="2"/>
  <c r="BE246" i="2"/>
  <c r="BE249" i="2"/>
  <c r="BE252" i="2"/>
  <c r="BE265" i="2"/>
  <c r="BE268" i="2"/>
  <c r="BE272" i="2"/>
  <c r="BE278" i="2"/>
  <c r="BE294" i="2"/>
  <c r="BE301" i="2"/>
  <c r="BE307" i="2"/>
  <c r="BE311" i="2"/>
  <c r="BE315" i="2"/>
  <c r="BE335" i="2"/>
  <c r="BE360" i="2"/>
  <c r="BE371" i="2"/>
  <c r="E85" i="3"/>
  <c r="J89" i="3"/>
  <c r="BE129" i="3"/>
  <c r="BE133" i="3"/>
  <c r="BE142" i="3"/>
  <c r="BE146" i="3"/>
  <c r="BE159" i="3"/>
  <c r="BE163" i="3"/>
  <c r="BE177" i="3"/>
  <c r="BE193" i="3"/>
  <c r="BE208" i="3"/>
  <c r="BE268" i="3"/>
  <c r="BE279" i="3"/>
  <c r="BE286" i="3"/>
  <c r="BE296" i="3"/>
  <c r="BE298" i="3"/>
  <c r="BE312" i="3"/>
  <c r="BE320" i="3"/>
  <c r="BE322" i="3"/>
  <c r="BE355" i="3"/>
  <c r="BE358" i="3"/>
  <c r="BE361" i="3"/>
  <c r="BE364" i="3"/>
  <c r="BE369" i="3"/>
  <c r="J89" i="4"/>
  <c r="BE133" i="4"/>
  <c r="BE147" i="4"/>
  <c r="BE158" i="4"/>
  <c r="BE162" i="4"/>
  <c r="BE173" i="4"/>
  <c r="BE174" i="4"/>
  <c r="BE187" i="4"/>
  <c r="BE190" i="4"/>
  <c r="BE201" i="4"/>
  <c r="BE225" i="4"/>
  <c r="BE239" i="4"/>
  <c r="BK249" i="4"/>
  <c r="J249" i="4" s="1"/>
  <c r="J103" i="4" s="1"/>
  <c r="F92" i="5"/>
  <c r="BE123" i="5"/>
  <c r="BE127" i="5"/>
  <c r="BK124" i="5"/>
  <c r="J124" i="5"/>
  <c r="J99" i="5"/>
  <c r="BK126" i="5"/>
  <c r="J126" i="5"/>
  <c r="J100" i="5"/>
  <c r="F34" i="2"/>
  <c r="BA95" i="1" s="1"/>
  <c r="F37" i="2"/>
  <c r="BD95" i="1"/>
  <c r="J34" i="3"/>
  <c r="AW96" i="1" s="1"/>
  <c r="F36" i="4"/>
  <c r="BC97" i="1"/>
  <c r="F34" i="5"/>
  <c r="BA98" i="1" s="1"/>
  <c r="F36" i="5"/>
  <c r="BC98" i="1"/>
  <c r="F36" i="2"/>
  <c r="BC95" i="1" s="1"/>
  <c r="F36" i="3"/>
  <c r="BC96" i="1"/>
  <c r="F34" i="4"/>
  <c r="BA97" i="1" s="1"/>
  <c r="F37" i="4"/>
  <c r="BD97" i="1"/>
  <c r="J34" i="5"/>
  <c r="AW98" i="1" s="1"/>
  <c r="F35" i="2"/>
  <c r="BB95" i="1"/>
  <c r="F34" i="3"/>
  <c r="BA96" i="1" s="1"/>
  <c r="F37" i="3"/>
  <c r="BD96" i="1"/>
  <c r="J34" i="4"/>
  <c r="AW97" i="1" s="1"/>
  <c r="F35" i="5"/>
  <c r="BB98" i="1"/>
  <c r="J34" i="2"/>
  <c r="AW95" i="1" s="1"/>
  <c r="F35" i="3"/>
  <c r="BB96" i="1"/>
  <c r="F35" i="4"/>
  <c r="BB97" i="1" s="1"/>
  <c r="F37" i="5"/>
  <c r="BD98" i="1"/>
  <c r="T124" i="4" l="1"/>
  <c r="T123" i="4" s="1"/>
  <c r="T127" i="3"/>
  <c r="T126" i="3"/>
  <c r="T125" i="2"/>
  <c r="T124" i="2" s="1"/>
  <c r="P125" i="2"/>
  <c r="P124" i="2"/>
  <c r="AU95" i="1" s="1"/>
  <c r="R124" i="4"/>
  <c r="R123" i="4"/>
  <c r="BK302" i="3"/>
  <c r="J302" i="3" s="1"/>
  <c r="J104" i="3" s="1"/>
  <c r="R125" i="2"/>
  <c r="R124" i="2"/>
  <c r="P124" i="4"/>
  <c r="P123" i="4" s="1"/>
  <c r="AU97" i="1" s="1"/>
  <c r="P302" i="3"/>
  <c r="P126" i="3" s="1"/>
  <c r="AU96" i="1" s="1"/>
  <c r="R127" i="3"/>
  <c r="BK124" i="4"/>
  <c r="J124" i="4"/>
  <c r="J97" i="4"/>
  <c r="R302" i="3"/>
  <c r="P127" i="3"/>
  <c r="BK125" i="2"/>
  <c r="J125" i="2" s="1"/>
  <c r="J97" i="2" s="1"/>
  <c r="J303" i="3"/>
  <c r="J105" i="3" s="1"/>
  <c r="J125" i="4"/>
  <c r="J98" i="4"/>
  <c r="BK127" i="3"/>
  <c r="J127" i="3" s="1"/>
  <c r="J97" i="3" s="1"/>
  <c r="BK121" i="5"/>
  <c r="J121" i="5"/>
  <c r="J97" i="5" s="1"/>
  <c r="BA94" i="1"/>
  <c r="W30" i="1"/>
  <c r="F33" i="2"/>
  <c r="AZ95" i="1" s="1"/>
  <c r="J33" i="4"/>
  <c r="AV97" i="1"/>
  <c r="AT97" i="1"/>
  <c r="J33" i="3"/>
  <c r="AV96" i="1" s="1"/>
  <c r="AT96" i="1" s="1"/>
  <c r="J33" i="5"/>
  <c r="AV98" i="1" s="1"/>
  <c r="AT98" i="1" s="1"/>
  <c r="BC94" i="1"/>
  <c r="W32" i="1"/>
  <c r="F33" i="3"/>
  <c r="AZ96" i="1"/>
  <c r="F33" i="5"/>
  <c r="AZ98" i="1"/>
  <c r="BB94" i="1"/>
  <c r="W31" i="1"/>
  <c r="BD94" i="1"/>
  <c r="W33" i="1"/>
  <c r="J33" i="2"/>
  <c r="AV95" i="1"/>
  <c r="AT95" i="1" s="1"/>
  <c r="F33" i="4"/>
  <c r="AZ97" i="1" s="1"/>
  <c r="R126" i="3" l="1"/>
  <c r="BK126" i="3"/>
  <c r="J126" i="3"/>
  <c r="J96" i="3" s="1"/>
  <c r="BK120" i="5"/>
  <c r="J120" i="5"/>
  <c r="J96" i="5"/>
  <c r="BK124" i="2"/>
  <c r="J124" i="2" s="1"/>
  <c r="J96" i="2" s="1"/>
  <c r="BK123" i="4"/>
  <c r="J123" i="4" s="1"/>
  <c r="J96" i="4" s="1"/>
  <c r="AU94" i="1"/>
  <c r="AZ94" i="1"/>
  <c r="W29" i="1" s="1"/>
  <c r="AW94" i="1"/>
  <c r="AK30" i="1"/>
  <c r="AX94" i="1"/>
  <c r="AY94" i="1"/>
  <c r="AV94" i="1" l="1"/>
  <c r="AK29" i="1"/>
  <c r="J30" i="2"/>
  <c r="AG95" i="1"/>
  <c r="AN95" i="1" s="1"/>
  <c r="J30" i="3"/>
  <c r="AG96" i="1"/>
  <c r="AN96" i="1"/>
  <c r="J30" i="4"/>
  <c r="AG97" i="1"/>
  <c r="AN97" i="1"/>
  <c r="J30" i="5"/>
  <c r="AG98" i="1" s="1"/>
  <c r="AN98" i="1" s="1"/>
  <c r="J39" i="5" l="1"/>
  <c r="J39" i="2"/>
  <c r="J39" i="3"/>
  <c r="J39" i="4"/>
  <c r="AG94" i="1"/>
  <c r="AK26" i="1"/>
  <c r="AK35" i="1" s="1"/>
  <c r="AT94" i="1"/>
  <c r="AN94" i="1" l="1"/>
</calcChain>
</file>

<file path=xl/sharedStrings.xml><?xml version="1.0" encoding="utf-8"?>
<sst xmlns="http://schemas.openxmlformats.org/spreadsheetml/2006/main" count="6991" uniqueCount="755">
  <si>
    <t>Export Komplet</t>
  </si>
  <si>
    <t/>
  </si>
  <si>
    <t>2.0</t>
  </si>
  <si>
    <t>ZAMOK</t>
  </si>
  <si>
    <t>False</t>
  </si>
  <si>
    <t>{40cb62dc-caf3-4093-bc40-4ac915c6467a}</t>
  </si>
  <si>
    <t>0,01</t>
  </si>
  <si>
    <t>21</t>
  </si>
  <si>
    <t>15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</si>
  <si>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</si>
  <si>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</si>
  <si>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</si>
  <si>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</si>
  <si>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</si>
  <si>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2020-016</t>
  </si>
  <si>
    <t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</si>
  <si>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</si>
  <si>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Výstavba a opravy chodníku a lávky pro pěší v Obci Malšovice</t>
  </si>
  <si>
    <t>KSO:</t>
  </si>
  <si>
    <t>CC-CZ:</t>
  </si>
  <si>
    <t>Místo:</t>
  </si>
  <si>
    <t>Malšovice p.p.č. 930/2, 473/7 a 479/7</t>
  </si>
  <si>
    <t>Datum:</t>
  </si>
  <si>
    <t>21. 5. 2020</t>
  </si>
  <si>
    <t>Zadavatel:</t>
  </si>
  <si>
    <t>IČ:</t>
  </si>
  <si>
    <t>07541511</t>
  </si>
  <si>
    <t>HORTECH control s.r.o.</t>
  </si>
  <si>
    <t>DIČ:</t>
  </si>
  <si>
    <t>CZ07541511</t>
  </si>
  <si>
    <t>Uchazeč:</t>
  </si>
  <si>
    <t>Vyplň údaj</t>
  </si>
  <si>
    <t>Projektant:</t>
  </si>
  <si>
    <t>True</t>
  </si>
  <si>
    <t>Zpracovatel:</t>
  </si>
  <si>
    <t>11461527</t>
  </si>
  <si>
    <t>Josef Beran-STAVO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</si>
  <si>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</si>
  <si>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</si>
  <si>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</si>
  <si>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</si>
  <si>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</si>
  <si>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</si>
  <si>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</si>
  <si>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</si>
  <si>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</si>
  <si>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</si>
  <si>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</si>
  <si>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</si>
  <si>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</si>
  <si>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</si>
  <si>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</si>
  <si>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</si>
  <si>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</si>
  <si>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</si>
  <si>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</si>
  <si>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</si>
  <si>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</si>
  <si>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</si>
  <si>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</si>
  <si>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</si>
  <si>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</si>
  <si>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</si>
  <si>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</si>
  <si>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</si>
  <si>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</si>
  <si>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</si>
  <si>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</si>
  <si>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</si>
  <si>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</si>
  <si>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</si>
  <si>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</si>
  <si>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</si>
  <si>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</si>
  <si>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</si>
  <si>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</si>
  <si>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</si>
  <si>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</si>
  <si>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</si>
  <si>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</si>
  <si>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</si>
  <si>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</si>
  <si>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</si>
  <si>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01</t>
  </si>
  <si>
    <t>I.ETAPA SO 01 - Rekonstrukce chodníku</t>
  </si>
  <si>
    <t>STA</t>
  </si>
  <si>
    <t>1</t>
  </si>
  <si>
    <t>{9f74c503-6545-403d-b8f2-a119614efd0e}</t>
  </si>
  <si>
    <t>2</t>
  </si>
  <si>
    <t>02</t>
  </si>
  <si>
    <t>I.ETAPA SO 02 - Rekonstrukce lávky</t>
  </si>
  <si>
    <t>{48a41bd8-13cd-4fe4-845e-9744d6a2dc36}</t>
  </si>
  <si>
    <t>03</t>
  </si>
  <si>
    <t>II.ETAPA SO 03 - Výstavba chodníku u hřiště</t>
  </si>
  <si>
    <t>{2ded4b90-f7ec-4094-aa21-2d3a279dc9f3}</t>
  </si>
  <si>
    <t>04</t>
  </si>
  <si>
    <t>Vedlejší rozpočtové náklady</t>
  </si>
  <si>
    <t>{71dc60bb-1587-4a75-a834-be1b25d6efb7}</t>
  </si>
  <si>
    <t>KRYCÍ LIST SOUPISU PRACÍ</t>
  </si>
  <si>
    <t>Objekt:</t>
  </si>
  <si>
    <t>01 - I.ETAPA SO 01 - Rekonstrukce chodníku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</si>
  <si>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</si>
  <si>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</si>
  <si>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</si>
  <si>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</si>
  <si>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</si>
  <si>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</si>
  <si>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1 - Zemní práce</t>
  </si>
  <si>
    <t xml:space="preserve">    4 - Vodorovné konstrukce</t>
  </si>
  <si>
    <t xml:space="preserve">    5 - Komunikace pozemní</t>
  </si>
  <si>
    <t xml:space="preserve">    8 - Trubní vedení</t>
  </si>
  <si>
    <t xml:space="preserve">    9 - Ostatní konstrukce a práce, bourání</t>
  </si>
  <si>
    <t xml:space="preserve">    997 - Přesun sutě</t>
  </si>
  <si>
    <t xml:space="preserve">    998 - Přesun hmot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</si>
  <si>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</si>
  <si>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</si>
  <si>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</si>
  <si>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</si>
  <si>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</si>
  <si>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</si>
  <si>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</si>
  <si>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</si>
  <si>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</si>
  <si>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</si>
  <si>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</si>
  <si>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</si>
  <si>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</si>
  <si>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</si>
  <si>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</si>
  <si>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</si>
  <si>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</si>
  <si>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</si>
  <si>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113106123</t>
  </si>
  <si>
    <t>Rozebrání dlažeb ze zámkových dlaždic komunikací pro pěší ručně</t>
  </si>
  <si>
    <t>m2</t>
  </si>
  <si>
    <t>4</t>
  </si>
  <si>
    <t>291887846</t>
  </si>
  <si>
    <t>VV</t>
  </si>
  <si>
    <t>"Rozebrání stávajícího chodníku včetně vjezdů"</t>
  </si>
  <si>
    <t>312,80</t>
  </si>
  <si>
    <t>Součet</t>
  </si>
  <si>
    <t>113107211</t>
  </si>
  <si>
    <t>Odstranění podkladu z kameniva těženého tl 100 mm strojně pl přes 200 m2</t>
  </si>
  <si>
    <t>-1023486102</t>
  </si>
  <si>
    <t>"Podsyp pod dlažbu 50 mm"</t>
  </si>
  <si>
    <t>3</t>
  </si>
  <si>
    <t>113107222</t>
  </si>
  <si>
    <t>Odstranění podkladu z kameniva drceného tl 200 mm strojně pl přes 200 m2</t>
  </si>
  <si>
    <t>1029335032</t>
  </si>
  <si>
    <t>"Nosná vrstva pod dlažbu 200 mm"</t>
  </si>
  <si>
    <t>113107323</t>
  </si>
  <si>
    <t>Odstranění podkladu z kameniva drceného tl 300 mm strojně pl do 50 m2</t>
  </si>
  <si>
    <t>-636648102</t>
  </si>
  <si>
    <t>"Odvodnění betonového žlabu p.p.č. 928"</t>
  </si>
  <si>
    <t>0,50*5,5</t>
  </si>
  <si>
    <t>5</t>
  </si>
  <si>
    <t>113107343</t>
  </si>
  <si>
    <t>Odstranění podkladu živičného tl 150 mm strojně pl do 50 m2</t>
  </si>
  <si>
    <t>-2086745384</t>
  </si>
  <si>
    <t>6</t>
  </si>
  <si>
    <t>113202111</t>
  </si>
  <si>
    <t>Vytrhání obrub krajníků obrubníků stojatých</t>
  </si>
  <si>
    <t>m</t>
  </si>
  <si>
    <t>-2144778235</t>
  </si>
  <si>
    <t>190</t>
  </si>
  <si>
    <t>7</t>
  </si>
  <si>
    <t>113204111</t>
  </si>
  <si>
    <t>Vytrhání obrub záhonových</t>
  </si>
  <si>
    <t>-171925200</t>
  </si>
  <si>
    <t>"Délka chodníku s odpočtem místa kde není zahradní obrubník použit"</t>
  </si>
  <si>
    <t>190-24,50</t>
  </si>
  <si>
    <t>8</t>
  </si>
  <si>
    <t>122151103</t>
  </si>
  <si>
    <t>Odkopávky a prokopávky nezapažené v hornině třídy těžitelnosti I, skupiny 1 a 2 objem do 100 m3 strojně</t>
  </si>
  <si>
    <t>m3</t>
  </si>
  <si>
    <t>-870563937</t>
  </si>
  <si>
    <t>"Odkopávky pro novou výšku skladby chodníku - 300 mm"</t>
  </si>
  <si>
    <t>312,8*(0,55-0,3)</t>
  </si>
  <si>
    <t>9</t>
  </si>
  <si>
    <t>131151100</t>
  </si>
  <si>
    <t>Hloubení jam nezapažených v hornině třídy těžitelnosti I, skupiny 1 a 2 objem do 20 m3 strojně</t>
  </si>
  <si>
    <t>-1198212617</t>
  </si>
  <si>
    <t>"Jáma pro UV Š3"</t>
  </si>
  <si>
    <t>1,5*1,5*2</t>
  </si>
  <si>
    <t>10</t>
  </si>
  <si>
    <t>132112112</t>
  </si>
  <si>
    <t>Hloubení rýh š do 800 mm v nesoudržných horninách třídy těžitelnosti I, skupiny 1 a 2 ručně</t>
  </si>
  <si>
    <t>605758222</t>
  </si>
  <si>
    <t>"Rýha pro potrubí odvodnění Š3"</t>
  </si>
  <si>
    <t>0,60*23*1,2</t>
  </si>
  <si>
    <t>0,60*4,6*1,2</t>
  </si>
  <si>
    <t>11</t>
  </si>
  <si>
    <t>174111101</t>
  </si>
  <si>
    <t>Zásyp jam, šachet rýh nebo kolem objektů sypaninou se zhutněním ručně</t>
  </si>
  <si>
    <t>-1212785085</t>
  </si>
  <si>
    <t>"Výkopky"</t>
  </si>
  <si>
    <t>4,5+19,872</t>
  </si>
  <si>
    <t>"Odpočet lože, UV a obsypu"</t>
  </si>
  <si>
    <t>-2,484-0,77-4,968</t>
  </si>
  <si>
    <t>12</t>
  </si>
  <si>
    <t>175151101</t>
  </si>
  <si>
    <t>Obsypání potrubí strojně sypaninou bez prohození, uloženou do 3 m</t>
  </si>
  <si>
    <t>270352876</t>
  </si>
  <si>
    <t>"Odvodnění Š3"</t>
  </si>
  <si>
    <t>0,60*23*0,30</t>
  </si>
  <si>
    <t>0,60*4,6*0,30</t>
  </si>
  <si>
    <t>13</t>
  </si>
  <si>
    <t>M</t>
  </si>
  <si>
    <t>58337303</t>
  </si>
  <si>
    <t>štěrkopísek frakce 0/8</t>
  </si>
  <si>
    <t>t</t>
  </si>
  <si>
    <t>-486856068</t>
  </si>
  <si>
    <t>4,968*1,8</t>
  </si>
  <si>
    <t>Vodorovné konstrukce</t>
  </si>
  <si>
    <t>14</t>
  </si>
  <si>
    <t>451572111</t>
  </si>
  <si>
    <t>Lože pod potrubí otevřený výkop z kameniva drobného těženého</t>
  </si>
  <si>
    <t>-291485342</t>
  </si>
  <si>
    <t>0,60*23*0,15</t>
  </si>
  <si>
    <t>0,60*4,6*0,15</t>
  </si>
  <si>
    <t>Komunikace pozemní</t>
  </si>
  <si>
    <t>564730111</t>
  </si>
  <si>
    <t>Podklad z kameniva hrubého drceného vel. 16-32 mm tl 100 mm</t>
  </si>
  <si>
    <t>-2016607628</t>
  </si>
  <si>
    <t>"Plocha chodníku podle PD"</t>
  </si>
  <si>
    <t>16</t>
  </si>
  <si>
    <t>564760111</t>
  </si>
  <si>
    <t>Podklad z kameniva hrubého drceného vel. 16-32 mm tl 200 mm</t>
  </si>
  <si>
    <t>1882434132</t>
  </si>
  <si>
    <t>17</t>
  </si>
  <si>
    <t>564801112</t>
  </si>
  <si>
    <t>Podklad ze štěrkodrtě ŠD tl 40 mm</t>
  </si>
  <si>
    <t>-676370541</t>
  </si>
  <si>
    <t>18</t>
  </si>
  <si>
    <t>564851111</t>
  </si>
  <si>
    <t>Podklad ze štěrkodrtě ŠD tl 150 mm</t>
  </si>
  <si>
    <t>440875972</t>
  </si>
  <si>
    <t>19</t>
  </si>
  <si>
    <t>572331111</t>
  </si>
  <si>
    <t>Vyspravení krytu komunikací po překopech plochy přes 15 m2 obalovaným kamenivem tl 50 mm</t>
  </si>
  <si>
    <t>1416478413</t>
  </si>
  <si>
    <t>"Oprava napojení asfaltové komunikace a nových obrubníků"</t>
  </si>
  <si>
    <t>190*0,15</t>
  </si>
  <si>
    <t>20</t>
  </si>
  <si>
    <t>596211112</t>
  </si>
  <si>
    <t>Kladení zámkové dlažby komunikací pro pěší tl 60 mm skupiny A pl do 300 m2</t>
  </si>
  <si>
    <t>-264439736</t>
  </si>
  <si>
    <t>"Plocha chodníku - odpočet dlažby vjezdů"</t>
  </si>
  <si>
    <t>312,8-83,25</t>
  </si>
  <si>
    <t>59245006</t>
  </si>
  <si>
    <t>dlažba tvar obdélník betonová pro nevidomé 200x100x60mm barevná</t>
  </si>
  <si>
    <t>-1817451027</t>
  </si>
  <si>
    <t>"Dlažba pro vyznačení zastávky autobusu"</t>
  </si>
  <si>
    <t>14*0,40*1,10</t>
  </si>
  <si>
    <t>(1,83-0,30)*0,80*1,10</t>
  </si>
  <si>
    <t>22</t>
  </si>
  <si>
    <t>59245018</t>
  </si>
  <si>
    <t>dlažba tvar obdélník betonová 200x100x60mm přírodní</t>
  </si>
  <si>
    <t>-1056955301</t>
  </si>
  <si>
    <t>"Dlažba  chodníku"</t>
  </si>
  <si>
    <t>(229,55-15)*1,10</t>
  </si>
  <si>
    <t>23</t>
  </si>
  <si>
    <t>596211211</t>
  </si>
  <si>
    <t>Kladení zámkové dlažby komunikací pro pěší tl 80 mm skupiny A pl do 100 m2</t>
  </si>
  <si>
    <t>522288511</t>
  </si>
  <si>
    <t>"Vjezdy"</t>
  </si>
  <si>
    <t>83,25</t>
  </si>
  <si>
    <t>24</t>
  </si>
  <si>
    <t>59245005</t>
  </si>
  <si>
    <t>dlažba tvar obdélník betonová 200x100x80mm barevná</t>
  </si>
  <si>
    <t>916060823</t>
  </si>
  <si>
    <t>83,25*1,10</t>
  </si>
  <si>
    <t>Trubní vedení</t>
  </si>
  <si>
    <t>25</t>
  </si>
  <si>
    <t>871265211</t>
  </si>
  <si>
    <t>Kanalizační potrubí z tvrdého PVC jednovrstvé tuhost třídy SN4 DN 110</t>
  </si>
  <si>
    <t>-910582029</t>
  </si>
  <si>
    <t>"Odvodnění UV Š3"</t>
  </si>
  <si>
    <t>4,6</t>
  </si>
  <si>
    <t>26</t>
  </si>
  <si>
    <t>895941111</t>
  </si>
  <si>
    <t>Zřízení vpusti kanalizační uliční z betonových dílců typ UV-50 normální</t>
  </si>
  <si>
    <t>kus</t>
  </si>
  <si>
    <t>222168295</t>
  </si>
  <si>
    <t>27</t>
  </si>
  <si>
    <t>59223826</t>
  </si>
  <si>
    <t>vpusť uliční skruž betonová 590x500x50mm</t>
  </si>
  <si>
    <t>-1527470756</t>
  </si>
  <si>
    <t>2*1,01</t>
  </si>
  <si>
    <t>28</t>
  </si>
  <si>
    <t>59223822</t>
  </si>
  <si>
    <t>vpusť uliční dno s výtokem betonové 626x495x50mm</t>
  </si>
  <si>
    <t>1911547148</t>
  </si>
  <si>
    <t>1*1,01</t>
  </si>
  <si>
    <t>29</t>
  </si>
  <si>
    <t>59223821</t>
  </si>
  <si>
    <t>vpusť uliční prstenec betonový 180x660x100mm</t>
  </si>
  <si>
    <t>-430401023</t>
  </si>
  <si>
    <t>30</t>
  </si>
  <si>
    <t>28661789</t>
  </si>
  <si>
    <t>koš kalový ocelový pro silniční vpusť 425mm vč. madla</t>
  </si>
  <si>
    <t>-1864358309</t>
  </si>
  <si>
    <t>31</t>
  </si>
  <si>
    <t>28661787</t>
  </si>
  <si>
    <t>mříž šachtová dešťová litinová dešťová dno DN 425 pro třídu zatížení D400 čtverec</t>
  </si>
  <si>
    <t>-1936742164</t>
  </si>
  <si>
    <t>32</t>
  </si>
  <si>
    <t>899623171</t>
  </si>
  <si>
    <t>Obetonování potrubí nebo zdiva stok betonem prostým tř. C 25/30 v otevřeném výkopu</t>
  </si>
  <si>
    <t>2073444919</t>
  </si>
  <si>
    <t>"Obetonování žlabu C250"</t>
  </si>
  <si>
    <t>0,35*5,5*0,200</t>
  </si>
  <si>
    <t>Ostatní konstrukce a práce, bourání</t>
  </si>
  <si>
    <t>33</t>
  </si>
  <si>
    <t>916131213</t>
  </si>
  <si>
    <t>Osazení silničního obrubníku betonového stojatého s boční opěrou do lože z betonu prostého</t>
  </si>
  <si>
    <t>-1578543765</t>
  </si>
  <si>
    <t>"Stojaté obrubníky"</t>
  </si>
  <si>
    <t>"Odpočet ležatých obrub"</t>
  </si>
  <si>
    <t>-29</t>
  </si>
  <si>
    <t>"Odpočet zastávkových obrub"</t>
  </si>
  <si>
    <t>-22</t>
  </si>
  <si>
    <t>34</t>
  </si>
  <si>
    <t>59217023</t>
  </si>
  <si>
    <t>obrubník betonový chodníkový 1000x150x250mm</t>
  </si>
  <si>
    <t>-608510026</t>
  </si>
  <si>
    <t>139*1,01</t>
  </si>
  <si>
    <t>35</t>
  </si>
  <si>
    <t>916231113</t>
  </si>
  <si>
    <t>Osazení chodníkového obrubníku betonového ležatého s boční opěrou do lože z betonu prostého</t>
  </si>
  <si>
    <t>1231576841</t>
  </si>
  <si>
    <t>"Ležaté obrubníky pro vjezdy"</t>
  </si>
  <si>
    <t>6,5+15+7,5</t>
  </si>
  <si>
    <t>36</t>
  </si>
  <si>
    <t>59217029</t>
  </si>
  <si>
    <t>obrubník betonový silniční nájezdový 1000x150x150mm</t>
  </si>
  <si>
    <t>1056641405</t>
  </si>
  <si>
    <t>29*1,01</t>
  </si>
  <si>
    <t>37</t>
  </si>
  <si>
    <t>916331112</t>
  </si>
  <si>
    <t>Osazení zahradního obrubníku betonového do lože z betonu s boční opěrou</t>
  </si>
  <si>
    <t>1999378286</t>
  </si>
  <si>
    <t>165,5</t>
  </si>
  <si>
    <t>38</t>
  </si>
  <si>
    <t>59217003</t>
  </si>
  <si>
    <t>obrubník betonový zahradní 500x50x250mm</t>
  </si>
  <si>
    <t>-1344773747</t>
  </si>
  <si>
    <t>(165,5*2)*1,01</t>
  </si>
  <si>
    <t>39</t>
  </si>
  <si>
    <t>916431111</t>
  </si>
  <si>
    <t>Osazení zastávkového betonového obrubníku do betonového lože tl 150 mm</t>
  </si>
  <si>
    <t>-716977081</t>
  </si>
  <si>
    <t>"Zastávkové obrubníky"</t>
  </si>
  <si>
    <t>"Přímé"</t>
  </si>
  <si>
    <t>"Přechodové"</t>
  </si>
  <si>
    <t>"Náběhové"</t>
  </si>
  <si>
    <t>40</t>
  </si>
  <si>
    <t>59217040</t>
  </si>
  <si>
    <t>obrubník betonový zastávkový náběhový</t>
  </si>
  <si>
    <t>-200001638</t>
  </si>
  <si>
    <t>2,02*1,01 'Přepočtené koeficientem množství</t>
  </si>
  <si>
    <t>41</t>
  </si>
  <si>
    <t>59217041</t>
  </si>
  <si>
    <t>obrubník betonový zastávkový přímý</t>
  </si>
  <si>
    <t>-1398913837</t>
  </si>
  <si>
    <t>22*1,01</t>
  </si>
  <si>
    <t>42</t>
  </si>
  <si>
    <t>59217042</t>
  </si>
  <si>
    <t>obrubník betonovýzastávkový přechodový</t>
  </si>
  <si>
    <t>118323127</t>
  </si>
  <si>
    <t>43</t>
  </si>
  <si>
    <t>916991121</t>
  </si>
  <si>
    <t>Lože pod obrubníky, krajníky nebo obruby z dlažebních kostek z betonu prostého</t>
  </si>
  <si>
    <t>-1676665526</t>
  </si>
  <si>
    <t>"Lože pod obrubníky"</t>
  </si>
  <si>
    <t>(139+29+165,50+22)*0,25*0,15</t>
  </si>
  <si>
    <t>"Lože pod odvodňobací žlab p.p.č. 928"</t>
  </si>
  <si>
    <t>5,5*0,25*0,15</t>
  </si>
  <si>
    <t>44</t>
  </si>
  <si>
    <t>935932321</t>
  </si>
  <si>
    <t>Odvodňovací plastový žlab pro zatížení C250 vnitřní š 150 mm s roštem můstkovým z litiny</t>
  </si>
  <si>
    <t>-716415130</t>
  </si>
  <si>
    <t>5,5</t>
  </si>
  <si>
    <t>997</t>
  </si>
  <si>
    <t>Přesun sutě</t>
  </si>
  <si>
    <t>45</t>
  </si>
  <si>
    <t>997221571</t>
  </si>
  <si>
    <t>Vodorovná doprava vybouraných hmot do 1 km</t>
  </si>
  <si>
    <t>1599088137</t>
  </si>
  <si>
    <t>"Dlažba k uložení u hřiště"</t>
  </si>
  <si>
    <t>173*0,26</t>
  </si>
  <si>
    <t>46</t>
  </si>
  <si>
    <t>997221611</t>
  </si>
  <si>
    <t>Nakládání suti na dopravní prostředky pro vodorovnou dopravu</t>
  </si>
  <si>
    <t>198197590</t>
  </si>
  <si>
    <t>47</t>
  </si>
  <si>
    <t>997312511</t>
  </si>
  <si>
    <t>Vodorovná doprava suti a vybouraných hmot do 1 km pro LTM</t>
  </si>
  <si>
    <t>602942698</t>
  </si>
  <si>
    <t>"Dlažba na skládku"</t>
  </si>
  <si>
    <t>(312,80-173)*0,26</t>
  </si>
  <si>
    <t>"Kamenivo těžené"</t>
  </si>
  <si>
    <t>56,304</t>
  </si>
  <si>
    <t>"Kamenivo drcené"</t>
  </si>
  <si>
    <t>90,712</t>
  </si>
  <si>
    <t>"Silniční obruby"</t>
  </si>
  <si>
    <t>38,95</t>
  </si>
  <si>
    <t>"Zahradní obruby"</t>
  </si>
  <si>
    <t>6,62</t>
  </si>
  <si>
    <t>"Výkopek"</t>
  </si>
  <si>
    <t>86,02</t>
  </si>
  <si>
    <t>"Výkopek od kanalizace a UV"</t>
  </si>
  <si>
    <t>6,98*1,8</t>
  </si>
  <si>
    <t>48</t>
  </si>
  <si>
    <t>997312519</t>
  </si>
  <si>
    <t>Příplatek ZKD 1 km vodorovné dopravy suti a vybouraných hmot pro LTM</t>
  </si>
  <si>
    <t>567099968</t>
  </si>
  <si>
    <t>(312,80-173)*0,26*2</t>
  </si>
  <si>
    <t>56,304*2</t>
  </si>
  <si>
    <t>90,712*2</t>
  </si>
  <si>
    <t>38,95*2</t>
  </si>
  <si>
    <t>6,62*2</t>
  </si>
  <si>
    <t>86,02*2</t>
  </si>
  <si>
    <t>6,98*1,8*2</t>
  </si>
  <si>
    <t>655,036*2 'Přepočtené koeficientem množství</t>
  </si>
  <si>
    <t>49</t>
  </si>
  <si>
    <t>997221861</t>
  </si>
  <si>
    <t>Poplatek za uložení stavebního odpadu na recyklační skládce (skládkovné) z prostého betonu pod kódem 17 01 01</t>
  </si>
  <si>
    <t>-1620118476</t>
  </si>
  <si>
    <t>50</t>
  </si>
  <si>
    <t>997221873</t>
  </si>
  <si>
    <t>Poplatek za uložení stavebního odpadu na recyklační skládce (skládkovné) zeminy a kamení zatříděného do Katalogu odpadů pod kódem 17 05 04</t>
  </si>
  <si>
    <t>560196111</t>
  </si>
  <si>
    <t>998</t>
  </si>
  <si>
    <t>Přesun hmot</t>
  </si>
  <si>
    <t>51</t>
  </si>
  <si>
    <t>998223011</t>
  </si>
  <si>
    <t>Přesun hmot pro pozemní komunikace s krytem dlážděným</t>
  </si>
  <si>
    <t>6914875</t>
  </si>
  <si>
    <t>02 - I.ETAPA SO 02 - Rekonstrukce lávky</t>
  </si>
  <si>
    <t xml:space="preserve">    6 - Úpravy povrchů, podlahy a osazování výplní</t>
  </si>
  <si>
    <t>PSV - Práce a dodávky PSV</t>
  </si>
  <si>
    <t xml:space="preserve">    711 - Izolace proti vodě, vlhkosti a plynům</t>
  </si>
  <si>
    <t xml:space="preserve">    783 - Dokončovací práce - nátěry</t>
  </si>
  <si>
    <t>722091977</t>
  </si>
  <si>
    <t>"Dle PD"</t>
  </si>
  <si>
    <t>80,2</t>
  </si>
  <si>
    <t>113107321</t>
  </si>
  <si>
    <t>Odstranění podkladu z kameniva drceného tl 100 mm strojně pl do 50 m2</t>
  </si>
  <si>
    <t>-168540604</t>
  </si>
  <si>
    <t>573211113</t>
  </si>
  <si>
    <t>Nátěr hydroizolace pod litý asfalt</t>
  </si>
  <si>
    <t>2086423711</t>
  </si>
  <si>
    <t>246172217</t>
  </si>
  <si>
    <t>nátěr penetrační hydroizolační membrána BAKOR 910 01</t>
  </si>
  <si>
    <t>litrů</t>
  </si>
  <si>
    <t>-1201939727</t>
  </si>
  <si>
    <t>"Vydatnost 2-10 m2/l=pro výpočet použita střední hodnota"</t>
  </si>
  <si>
    <t>246172228</t>
  </si>
  <si>
    <t>asfaltová emulze SS-1</t>
  </si>
  <si>
    <t>kg</t>
  </si>
  <si>
    <t>907271890</t>
  </si>
  <si>
    <t>"Vydatnost 0,3/m2 =pro výpočet použita střední hodnota"</t>
  </si>
  <si>
    <t>(80,2*0,3)</t>
  </si>
  <si>
    <t>578132113</t>
  </si>
  <si>
    <t>Litý asfalt MA 8 (LAJ) tl 30 mm š do 3 m z nemodifikovaného asfaltu</t>
  </si>
  <si>
    <t>113508565</t>
  </si>
  <si>
    <t>578901111</t>
  </si>
  <si>
    <t>Zdrsňovací posyp litého asfaltu v množství 4 kg/m2</t>
  </si>
  <si>
    <t>1206662653</t>
  </si>
  <si>
    <t>Úpravy povrchů, podlahy a osazování výplní</t>
  </si>
  <si>
    <t>624635311</t>
  </si>
  <si>
    <t>Tmelení akrylátovým tmelem spáry průřezu do 400mm2</t>
  </si>
  <si>
    <t>-892338188</t>
  </si>
  <si>
    <t>"Tmelení okolo sloupků proti zatékání"</t>
  </si>
  <si>
    <t>((0,07+0,04)*2)*26*2</t>
  </si>
  <si>
    <t>SKA.453835</t>
  </si>
  <si>
    <t>Tmel  11 FC</t>
  </si>
  <si>
    <t>balení</t>
  </si>
  <si>
    <t>1128964273</t>
  </si>
  <si>
    <t>"Tmelení okolo sloupků proti zatékání - spotřeba 300 ml při 1,5 m spáře, šíře 15 mm a hl. 12-15 mm "</t>
  </si>
  <si>
    <t>8*1,20</t>
  </si>
  <si>
    <t>628611141</t>
  </si>
  <si>
    <t>Nátěr betonu mostu akrylátový 1x podklad + 2x ochranný OS-DII</t>
  </si>
  <si>
    <t>-645162573</t>
  </si>
  <si>
    <t>"Boky lávky"</t>
  </si>
  <si>
    <t>41*0,12*2</t>
  </si>
  <si>
    <t>"ŽB patky pod lávkou"</t>
  </si>
  <si>
    <t>((1,85+0,50)*2)*((0,45+0,79+0,83+0,9+0,7)/5)*5</t>
  </si>
  <si>
    <t>1,85*0,50*5</t>
  </si>
  <si>
    <t>"Opěra"</t>
  </si>
  <si>
    <t>3*0,4/2*2</t>
  </si>
  <si>
    <t>985112111</t>
  </si>
  <si>
    <t>Odsekání degradovaného betonu stěn tl do 10 mm</t>
  </si>
  <si>
    <t>1704143611</t>
  </si>
  <si>
    <t>"10% z plochy ŽB stěn"</t>
  </si>
  <si>
    <t>((1,85+0,50)*2)*((0,45+0,79+0,83+0,9+0,7)/5)*5*0,10</t>
  </si>
  <si>
    <t>1,85*0,50*5*0,10</t>
  </si>
  <si>
    <t>"Opěry"</t>
  </si>
  <si>
    <t>3*0,4/2*2*2*0,10</t>
  </si>
  <si>
    <t>985112112</t>
  </si>
  <si>
    <t>Odsekání degradovaného betonu stěn tl do 30 mm</t>
  </si>
  <si>
    <t>-978414765</t>
  </si>
  <si>
    <t>"30% z plochy ŽB stěn"</t>
  </si>
  <si>
    <t>((1,85+0,50)*2)*((0,45+0,79+0,83+0,9+0,7)/5)*5*0,30</t>
  </si>
  <si>
    <t>1,85*0,50*5*0,30</t>
  </si>
  <si>
    <t>3*0,4/2*2*2*0,30</t>
  </si>
  <si>
    <t>985112113</t>
  </si>
  <si>
    <t>Odsekání degradovaného betonu stěn tl do 50 mm</t>
  </si>
  <si>
    <t>2105775609</t>
  </si>
  <si>
    <t>"60% ploch stěn patek"</t>
  </si>
  <si>
    <t>((1,85+0,50)*2)*((0,45+0,79+0,83+0,9+0,7)/5)*5*0,60</t>
  </si>
  <si>
    <t>1,85*0,50*5*0,60</t>
  </si>
  <si>
    <t>3*0,4/2*2*2*0,60</t>
  </si>
  <si>
    <t>985112132</t>
  </si>
  <si>
    <t>Odsekání degradovaného betonu rubu kleneb a podlah tl do 30 mm</t>
  </si>
  <si>
    <t>1795397631</t>
  </si>
  <si>
    <t>"Předběžné stanovení plochy odsekání 50%"</t>
  </si>
  <si>
    <t>"Plocha lávky"</t>
  </si>
  <si>
    <t>41*2*0,5</t>
  </si>
  <si>
    <t>41*0,12*2*0,5</t>
  </si>
  <si>
    <t>985112133</t>
  </si>
  <si>
    <t>Odsekání degradovaného betonu rubu kleneb a podlah tl do 50 mm</t>
  </si>
  <si>
    <t>1838095261</t>
  </si>
  <si>
    <t>985112192</t>
  </si>
  <si>
    <t>Příplatek k odsekání degradovaného betonu za práci ve stísněném prostoru</t>
  </si>
  <si>
    <t>-2109401269</t>
  </si>
  <si>
    <t>985112193</t>
  </si>
  <si>
    <t>Příplatek k odsekání degradovaného betonu za plochu do 10 m2 jednotlivě</t>
  </si>
  <si>
    <t>544059640</t>
  </si>
  <si>
    <t>985131111</t>
  </si>
  <si>
    <t>Očištění ploch stěn, rubu kleneb a podlah tlakovou vodou</t>
  </si>
  <si>
    <t>1613168686</t>
  </si>
  <si>
    <t>41*2</t>
  </si>
  <si>
    <t>3*0,4/2*2*2</t>
  </si>
  <si>
    <t>985311111</t>
  </si>
  <si>
    <t>Reprofilace stěn cementovými sanačními maltami tl 10 mm</t>
  </si>
  <si>
    <t>1059932818</t>
  </si>
  <si>
    <t>985311113</t>
  </si>
  <si>
    <t>Reprofilace stěn cementovými sanačními maltami tl 30 mm</t>
  </si>
  <si>
    <t>-1725034732</t>
  </si>
  <si>
    <t>"Boky desky lávky"</t>
  </si>
  <si>
    <t>985311115</t>
  </si>
  <si>
    <t>Reprofilace stěn cementovými sanačními maltami tl 50 mm</t>
  </si>
  <si>
    <t>425413662</t>
  </si>
  <si>
    <t>"Předběžné stanovení plochy po odsekání 50%"</t>
  </si>
  <si>
    <t>985311313</t>
  </si>
  <si>
    <t>Reprofilace rubu kleneb a podlah cementovými sanačními maltami tl 30 mm</t>
  </si>
  <si>
    <t>590465070</t>
  </si>
  <si>
    <t>985311315</t>
  </si>
  <si>
    <t>Reprofilace rubu kleneb a podlah cementovými sanačními maltami tl 50 mm</t>
  </si>
  <si>
    <t>-339764961</t>
  </si>
  <si>
    <t>985311911</t>
  </si>
  <si>
    <t>Příplatek při reprofilaci sanačními maltami za práci ve stísněném prostoru</t>
  </si>
  <si>
    <t>1215570742</t>
  </si>
  <si>
    <t>985311912</t>
  </si>
  <si>
    <t>Příplatek při reprofilaci sanačními maltami za plochu do 10 m2 jednotlivě</t>
  </si>
  <si>
    <t>-790372607</t>
  </si>
  <si>
    <t>985324111</t>
  </si>
  <si>
    <t>Impregnační nátěr betonu dvojnásobný (OS-A)</t>
  </si>
  <si>
    <t>295997840</t>
  </si>
  <si>
    <t>997211511</t>
  </si>
  <si>
    <t>Vodorovná doprava suti po suchu na vzdálenost do 1 km</t>
  </si>
  <si>
    <t>1967194670</t>
  </si>
  <si>
    <t>997211519</t>
  </si>
  <si>
    <t>Příplatek ZKD 1 km u vodorovné dopravy suti</t>
  </si>
  <si>
    <t>528791545</t>
  </si>
  <si>
    <t>997211612</t>
  </si>
  <si>
    <t>Nakládání vybouraných hmot na dopravní prostředky pro vodorovnou dopravu</t>
  </si>
  <si>
    <t>76141511</t>
  </si>
  <si>
    <t>997013861</t>
  </si>
  <si>
    <t>Poplatek za uložení stavebního odpadu na recyklační skládce (skládkovné) z prostého betonu kód odpadu 17 01 01</t>
  </si>
  <si>
    <t>-1528924687</t>
  </si>
  <si>
    <t>998212111</t>
  </si>
  <si>
    <t>Přesun hmot pro mosty zděné, monolitické betonové nebo ocelové v do 20 m</t>
  </si>
  <si>
    <t>-230462116</t>
  </si>
  <si>
    <t>PSV</t>
  </si>
  <si>
    <t>Práce a dodávky PSV</t>
  </si>
  <si>
    <t>711</t>
  </si>
  <si>
    <t>Izolace proti vodě, vlhkosti a plynům</t>
  </si>
  <si>
    <t>711191001</t>
  </si>
  <si>
    <t>Provedení adhezního můstku na vodorovné ploše</t>
  </si>
  <si>
    <t>-954909464</t>
  </si>
  <si>
    <t>"Patky"</t>
  </si>
  <si>
    <t>1,85*0,5*5</t>
  </si>
  <si>
    <t>58584001</t>
  </si>
  <si>
    <t>hmota nátěrová adhezní na cementové bázi pro ochranu výztuže</t>
  </si>
  <si>
    <t>-641210058</t>
  </si>
  <si>
    <t>80,2*0,118 'Přepočtené koeficientem množství</t>
  </si>
  <si>
    <t>711191011</t>
  </si>
  <si>
    <t>Provedení adhezního můstku na svislé ploše</t>
  </si>
  <si>
    <t>-1951317203</t>
  </si>
  <si>
    <t>58581220</t>
  </si>
  <si>
    <t>můstek adhezní pod izolační a vyrovnávací lepící hmoty</t>
  </si>
  <si>
    <t>1425017532</t>
  </si>
  <si>
    <t>18,449*0,118 'Přepočtené koeficientem množství</t>
  </si>
  <si>
    <t>711714111</t>
  </si>
  <si>
    <t>Izolace proti vodě provedení detailů vytvoření adhezního můstku modifikovanou maltou</t>
  </si>
  <si>
    <t>-2090905326</t>
  </si>
  <si>
    <t>998711101</t>
  </si>
  <si>
    <t>Přesun hmot tonážní pro izolace proti vodě, vlhkosti a plynům v objektech výšky do 6 m</t>
  </si>
  <si>
    <t>838088207</t>
  </si>
  <si>
    <t>783</t>
  </si>
  <si>
    <t>Dokončovací práce - nátěry</t>
  </si>
  <si>
    <t>783301401</t>
  </si>
  <si>
    <t>Ometení zámečnických konstrukcí</t>
  </si>
  <si>
    <t>1617715613</t>
  </si>
  <si>
    <t>"Plocha zábradlí = pohledová plocha zábradlí x2"</t>
  </si>
  <si>
    <t>((40+37,6)*1,180)*2</t>
  </si>
  <si>
    <t>"Profil I č. 140 mm"</t>
  </si>
  <si>
    <t>((0,14+0,06+0,66+0,066)*2)*((5,80)*2)</t>
  </si>
  <si>
    <t>"Profil I č. 160 mm"</t>
  </si>
  <si>
    <t>((0,16+0,068+0,074+0,068)*2)*((0,45+1,5+0,45+0,75+0,75)*2)*5</t>
  </si>
  <si>
    <t>"Profil I č. 260 mm"</t>
  </si>
  <si>
    <t>((0,26+0,103+0,113+0,103)*2)*((28,6)*2)</t>
  </si>
  <si>
    <t>783306801</t>
  </si>
  <si>
    <t>Odstranění nátěru ze zámečnických konstrukcí obroušením</t>
  </si>
  <si>
    <t>-1064342707</t>
  </si>
  <si>
    <t>783306811</t>
  </si>
  <si>
    <t>Odstranění nátěru ze zámečnických konstrukcí oškrábáním</t>
  </si>
  <si>
    <t>1017592359</t>
  </si>
  <si>
    <t>299,717</t>
  </si>
  <si>
    <t>783314203</t>
  </si>
  <si>
    <t>Základní antikorozní jednonásobný syntetický samozákladující nátěr zámečnických konstrukcí</t>
  </si>
  <si>
    <t>25764539</t>
  </si>
  <si>
    <t>783317105</t>
  </si>
  <si>
    <t>Krycí jednonásobný syntetický samozákladující nátěr zámečnických konstrukcí</t>
  </si>
  <si>
    <t>1798629754</t>
  </si>
  <si>
    <t>783826605</t>
  </si>
  <si>
    <t>Hydrofobizační transparentní silikonový nátěr hladkých betonových povrchů, povrchů z desek</t>
  </si>
  <si>
    <t>1800543193</t>
  </si>
  <si>
    <t>783826675</t>
  </si>
  <si>
    <t>Hydrofobizační transparentní silikonový nátěr hrubých betonových povrchů nebo hrubých omítek</t>
  </si>
  <si>
    <t>1434981247</t>
  </si>
  <si>
    <t>03 - II.ETAPA SO 03 - Výstavba chodníku u hřiště</t>
  </si>
  <si>
    <t xml:space="preserve">    3 - Svislé a kompletní konstrukce</t>
  </si>
  <si>
    <t>121151113</t>
  </si>
  <si>
    <t>Sejmutí ornice plochy do 500 m2 tl vrstvy do 200 mm strojně</t>
  </si>
  <si>
    <t>-949214634</t>
  </si>
  <si>
    <t>"Sejmutí ornice - předpoklad tl. 200 mm"</t>
  </si>
  <si>
    <t>"Plocha A"</t>
  </si>
  <si>
    <t>(0,15+1,20+0,15)*56,78</t>
  </si>
  <si>
    <t>"Plocha B"</t>
  </si>
  <si>
    <t>(0,15+1,6+0,15)*64,80</t>
  </si>
  <si>
    <t>122251103</t>
  </si>
  <si>
    <t>Odkopávky a prokopávky nezapažené v hornině třídy těžitelnosti I, skupiny 3 objem do 100 m3 strojně</t>
  </si>
  <si>
    <t>1446275886</t>
  </si>
  <si>
    <t>"Odkopávky na výšku sklady chodníku"</t>
  </si>
  <si>
    <t>(0,15+1,20+0,15)*56,78*0,35</t>
  </si>
  <si>
    <t>(0,15+1,6+0,15)*64,80*0,35</t>
  </si>
  <si>
    <t>162351104</t>
  </si>
  <si>
    <t>Vodorovné přemístění do 1000 m výkopku/sypaniny z horniny třídy těžitelnosti I, skupiny 1 až 3</t>
  </si>
  <si>
    <t>1333607064</t>
  </si>
  <si>
    <t>"Ornice"</t>
  </si>
  <si>
    <t>208,29*1,5</t>
  </si>
  <si>
    <t>-98,664*0,20</t>
  </si>
  <si>
    <t>72,902</t>
  </si>
  <si>
    <t>162751119</t>
  </si>
  <si>
    <t>Příplatek k vodorovnému přemístění výkopku/sypaniny z horniny třídy těžitelnosti I, skupiny 1 až 3 ZKD 1000 m přes 10000 m</t>
  </si>
  <si>
    <t>1588497209</t>
  </si>
  <si>
    <t>385,337*2</t>
  </si>
  <si>
    <t>-98,664*0,20*2</t>
  </si>
  <si>
    <t>167151111</t>
  </si>
  <si>
    <t>Nakládání výkopku z hornin třídy těžitelnosti I, skupiny 1 až 3 přes 100 m3</t>
  </si>
  <si>
    <t>1087150806</t>
  </si>
  <si>
    <t>171151103</t>
  </si>
  <si>
    <t>Uložení sypaniny z hornin soudržných do násypů zhutněných</t>
  </si>
  <si>
    <t>-486829737</t>
  </si>
  <si>
    <t>385,337</t>
  </si>
  <si>
    <t>171201231</t>
  </si>
  <si>
    <t>Poplatek za uložení zeminy a kamení na recyklační skládce (skládkovné) kód odpadu 17 05 04</t>
  </si>
  <si>
    <t>-1659765323</t>
  </si>
  <si>
    <t>72,902*1,8</t>
  </si>
  <si>
    <t>171251201</t>
  </si>
  <si>
    <t>Uložení sypaniny na skládky nebo meziskládky</t>
  </si>
  <si>
    <t>-1812727316</t>
  </si>
  <si>
    <t>180405111</t>
  </si>
  <si>
    <t>Založení trávníku ve vegetačních prefabrikátech výsevem semene v rovině a ve svahu do 1:5</t>
  </si>
  <si>
    <t>-1479659796</t>
  </si>
  <si>
    <t>00572410</t>
  </si>
  <si>
    <t>osivo směs travní parková</t>
  </si>
  <si>
    <t>-1391991925</t>
  </si>
  <si>
    <t>98,664*0,03</t>
  </si>
  <si>
    <t>181311103</t>
  </si>
  <si>
    <t>Rozprostření ornice tl vrstvy do 200 mm v rovině nebo ve svahu do 1:5 ručně</t>
  </si>
  <si>
    <t>-1015746398</t>
  </si>
  <si>
    <t>"Rozprostření ornice za obrubníky - finální úprava terénu"</t>
  </si>
  <si>
    <t>56,78*0,30</t>
  </si>
  <si>
    <t>(56,78+1,20)*0,50</t>
  </si>
  <si>
    <t>(64,80+1,6)*0,50</t>
  </si>
  <si>
    <t>64,80*0,30</t>
  </si>
  <si>
    <t>Svislé a kompletní konstrukce</t>
  </si>
  <si>
    <t>339921112</t>
  </si>
  <si>
    <t>Osazování betonových palisád do betonového základu jednotlivě výšky prvku přes 0,5 do 1 m</t>
  </si>
  <si>
    <t>98742575</t>
  </si>
  <si>
    <t>59228409</t>
  </si>
  <si>
    <t>palisáda betonová vzhled dobové dlažební kameny přírodní 160x160x600mm</t>
  </si>
  <si>
    <t>1875394733</t>
  </si>
  <si>
    <t>16*1,1 'Přepočtené koeficientem množství</t>
  </si>
  <si>
    <t>564681111</t>
  </si>
  <si>
    <t>Podklad z kameniva hrubého drceného vel. 63-125 mm tl 300 mm</t>
  </si>
  <si>
    <t>-1824863158</t>
  </si>
  <si>
    <t>-715355274</t>
  </si>
  <si>
    <t>(1,20-0,05-0,10)*56,78</t>
  </si>
  <si>
    <t>(1,60-0,05-0,10)*64,80</t>
  </si>
  <si>
    <t>-1751297493</t>
  </si>
  <si>
    <t>Kladení dlažby z betonových zámkových dlaždic komunikací pro pěší s ložem z kameniva těženého nebo drceného tl. do 40 mm, s vyplněním spár s dvojitým hutněním, vibrováním a se smetením přebytečného materiálu na krajnici tl. 60 mm skupiny A, pro plochy pře</t>
  </si>
  <si>
    <t>-1478921967</t>
  </si>
  <si>
    <t>"Plocha podle PD"</t>
  </si>
  <si>
    <t>55,80</t>
  </si>
  <si>
    <t>106,40</t>
  </si>
  <si>
    <t>899331111</t>
  </si>
  <si>
    <t>Výšková úprava uličního vstupu nebo vpusti do 200 mm zvýšením poklopu</t>
  </si>
  <si>
    <t>-1463613131</t>
  </si>
  <si>
    <t>916231213</t>
  </si>
  <si>
    <t>Osazení chodníkového obrubníku betonového stojatého s boční opěrou do lože z betonu prostého</t>
  </si>
  <si>
    <t>-862081555</t>
  </si>
  <si>
    <t>56,78</t>
  </si>
  <si>
    <t>64,80</t>
  </si>
  <si>
    <t>59217017</t>
  </si>
  <si>
    <t>obrubník betonový chodníkový 1000x100x250mm</t>
  </si>
  <si>
    <t>-1402986128</t>
  </si>
  <si>
    <t>121,58*1,01 'Přepočtené koeficientem množství</t>
  </si>
  <si>
    <t>909733681</t>
  </si>
  <si>
    <t>56,78+1,2</t>
  </si>
  <si>
    <t>64,80+1,6</t>
  </si>
  <si>
    <t>-1758570233</t>
  </si>
  <si>
    <t>124,38*2</t>
  </si>
  <si>
    <t>248,76*1,01 'Přepočtené koeficientem množství</t>
  </si>
  <si>
    <t>-263991213</t>
  </si>
  <si>
    <t>(0,20*(56,78+1,2+58,78)*0,15)</t>
  </si>
  <si>
    <t>(0,20*(64,80+1,6+64,80)*0,15)</t>
  </si>
  <si>
    <t>998225111</t>
  </si>
  <si>
    <t>Přesun hmot pro pozemní komunikace s krytem z kamene, monolitickým betonovým nebo živičným</t>
  </si>
  <si>
    <t>482604199</t>
  </si>
  <si>
    <t>04 - Vedlejší rozpočtové náklady</t>
  </si>
  <si>
    <t>VRN - Vedlejší rozpočtové náklady</t>
  </si>
  <si>
    <t xml:space="preserve">    VRN3 - Zařízení staveniště</t>
  </si>
  <si>
    <t xml:space="preserve">    VRN6 - Územní vlivy</t>
  </si>
  <si>
    <t xml:space="preserve">    VRN7 - Provozní vlivy</t>
  </si>
  <si>
    <t>VRN</t>
  </si>
  <si>
    <t>VRN3</t>
  </si>
  <si>
    <t>Zařízení staveniště</t>
  </si>
  <si>
    <t>030001000</t>
  </si>
  <si>
    <t>%</t>
  </si>
  <si>
    <t>1024</t>
  </si>
  <si>
    <t>-924730506</t>
  </si>
  <si>
    <t>VRN6</t>
  </si>
  <si>
    <t>Územní vlivy</t>
  </si>
  <si>
    <t>060001000</t>
  </si>
  <si>
    <t>-1055911411</t>
  </si>
  <si>
    <t>VRN7</t>
  </si>
  <si>
    <t>Provozní vlivy</t>
  </si>
  <si>
    <t>070001000</t>
  </si>
  <si>
    <t>285826623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</si>
</sst>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8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7" fillId="0" borderId="0" applyNumberFormat="0" applyFill="0" applyBorder="0" applyAlignment="0" applyProtection="0"/>
  </cellStyleXfs>
  <cellXfs count="322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3" fillId="0" borderId="0" xfId="0" applyFont="1" applyAlignment="1" applyProtection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horizontal="left" vertical="top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7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9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3" xfId="0" applyFont="1" applyBorder="1" applyAlignment="1">
      <alignment vertical="center"/>
    </xf>
    <xf numFmtId="0" fontId="17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0" fillId="4" borderId="7" xfId="0" applyFont="1" applyFill="1" applyBorder="1" applyAlignment="1" applyProtection="1">
      <alignment vertical="center"/>
    </xf>
    <xf numFmtId="0" fontId="22" fillId="4" borderId="0" xfId="0" applyFont="1" applyFill="1" applyAlignment="1" applyProtection="1">
      <alignment horizontal="center" vertical="center"/>
    </xf>
    <xf numFmtId="0" fontId="23" fillId="0" borderId="16" xfId="0" applyFont="1" applyBorder="1" applyAlignment="1" applyProtection="1">
      <alignment horizontal="center" vertical="center" wrapText="1"/>
    </xf>
    <xf numFmtId="0" fontId="23" fillId="0" borderId="17" xfId="0" applyFont="1" applyBorder="1" applyAlignment="1" applyProtection="1">
      <alignment horizontal="center" vertical="center" wrapText="1"/>
    </xf>
    <xf numFmtId="0" fontId="23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4" fillId="0" borderId="0" xfId="0" applyFont="1" applyAlignment="1" applyProtection="1">
      <alignment horizontal="left" vertical="center"/>
    </xf>
    <xf numFmtId="0" fontId="24" fillId="0" borderId="0" xfId="0" applyFont="1" applyAlignment="1" applyProtection="1">
      <alignment vertical="center"/>
    </xf>
    <xf numFmtId="4" fontId="24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20" fillId="0" borderId="14" xfId="0" applyNumberFormat="1" applyFont="1" applyBorder="1" applyAlignment="1" applyProtection="1">
      <alignment vertical="center"/>
    </xf>
    <xf numFmtId="4" fontId="20" fillId="0" borderId="0" xfId="0" applyNumberFormat="1" applyFont="1" applyBorder="1" applyAlignment="1" applyProtection="1">
      <alignment vertical="center"/>
    </xf>
    <xf numFmtId="166" fontId="20" fillId="0" borderId="0" xfId="0" applyNumberFormat="1" applyFont="1" applyBorder="1" applyAlignment="1" applyProtection="1">
      <alignment vertical="center"/>
    </xf>
    <xf numFmtId="4" fontId="20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28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9" fillId="0" borderId="14" xfId="0" applyNumberFormat="1" applyFont="1" applyBorder="1" applyAlignment="1" applyProtection="1">
      <alignment vertical="center"/>
    </xf>
    <xf numFmtId="4" fontId="29" fillId="0" borderId="0" xfId="0" applyNumberFormat="1" applyFont="1" applyBorder="1" applyAlignment="1" applyProtection="1">
      <alignment vertical="center"/>
    </xf>
    <xf numFmtId="166" fontId="29" fillId="0" borderId="0" xfId="0" applyNumberFormat="1" applyFont="1" applyBorder="1" applyAlignment="1" applyProtection="1">
      <alignment vertical="center"/>
    </xf>
    <xf numFmtId="4" fontId="29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9" fillId="0" borderId="19" xfId="0" applyNumberFormat="1" applyFont="1" applyBorder="1" applyAlignment="1" applyProtection="1">
      <alignment vertical="center"/>
    </xf>
    <xf numFmtId="4" fontId="29" fillId="0" borderId="20" xfId="0" applyNumberFormat="1" applyFont="1" applyBorder="1" applyAlignment="1" applyProtection="1">
      <alignment vertical="center"/>
    </xf>
    <xf numFmtId="166" fontId="29" fillId="0" borderId="20" xfId="0" applyNumberFormat="1" applyFont="1" applyBorder="1" applyAlignment="1" applyProtection="1">
      <alignment vertical="center"/>
    </xf>
    <xf numFmtId="4" fontId="29" fillId="0" borderId="21" xfId="0" applyNumberFormat="1" applyFont="1" applyBorder="1" applyAlignment="1" applyProtection="1">
      <alignment vertical="center"/>
    </xf>
    <xf numFmtId="0" fontId="0" fillId="0" borderId="0" xfId="0" applyProtection="1">
      <protection locked="0"/>
    </xf>
    <xf numFmtId="0" fontId="0" fillId="0" borderId="1" xfId="0" applyBorder="1"/>
    <xf numFmtId="0" fontId="0" fillId="0" borderId="2" xfId="0" applyBorder="1"/>
    <xf numFmtId="0" fontId="0" fillId="0" borderId="2" xfId="0" applyBorder="1" applyProtection="1">
      <protection locked="0"/>
    </xf>
    <xf numFmtId="0" fontId="13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  <protection locked="0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0" xfId="0" applyFont="1" applyAlignment="1" applyProtection="1">
      <alignment vertical="center" wrapText="1"/>
      <protection locked="0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0" fillId="0" borderId="12" xfId="0" applyFont="1" applyBorder="1" applyAlignment="1" applyProtection="1">
      <alignment vertical="center"/>
      <protection locked="0"/>
    </xf>
    <xf numFmtId="0" fontId="17" fillId="0" borderId="0" xfId="0" applyFont="1" applyAlignment="1">
      <alignment horizontal="left" vertical="center"/>
    </xf>
    <xf numFmtId="4" fontId="24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 applyProtection="1">
      <alignment horizontal="right" vertical="center"/>
      <protection locked="0"/>
    </xf>
    <xf numFmtId="0" fontId="21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 applyProtection="1">
      <alignment horizontal="right" vertical="center"/>
      <protection locked="0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0" fontId="0" fillId="4" borderId="7" xfId="0" applyFont="1" applyFill="1" applyBorder="1" applyAlignment="1" applyProtection="1">
      <alignment vertical="center"/>
      <protection locked="0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9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0" fillId="0" borderId="4" xfId="0" applyBorder="1" applyAlignment="1" applyProtection="1">
      <alignment vertical="center"/>
      <protection locked="0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0" fillId="0" borderId="5" xfId="0" applyFont="1" applyBorder="1" applyAlignment="1" applyProtection="1">
      <alignment vertical="center"/>
      <protection locked="0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4" xfId="0" applyFont="1" applyBorder="1" applyAlignment="1" applyProtection="1">
      <alignment vertical="center"/>
      <protection locked="0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0" xfId="0" applyFont="1" applyBorder="1" applyAlignment="1" applyProtection="1">
      <alignment vertical="center"/>
      <protection locked="0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2" xfId="0" applyFont="1" applyBorder="1" applyAlignment="1" applyProtection="1">
      <alignment vertical="center"/>
      <protection locked="0"/>
    </xf>
    <xf numFmtId="0" fontId="22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0" fillId="4" borderId="0" xfId="0" applyFont="1" applyFill="1" applyAlignment="1" applyProtection="1">
      <alignment vertical="center"/>
      <protection locked="0"/>
    </xf>
    <xf numFmtId="0" fontId="22" fillId="4" borderId="0" xfId="0" applyFont="1" applyFill="1" applyAlignment="1" applyProtection="1">
      <alignment horizontal="right" vertical="center"/>
    </xf>
    <xf numFmtId="0" fontId="31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0" fontId="6" fillId="0" borderId="20" xfId="0" applyFont="1" applyBorder="1" applyAlignment="1" applyProtection="1">
      <alignment vertical="center"/>
      <protection locked="0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0" fontId="7" fillId="0" borderId="20" xfId="0" applyFont="1" applyBorder="1" applyAlignment="1" applyProtection="1">
      <alignment vertical="center"/>
      <protection locked="0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2" fillId="4" borderId="16" xfId="0" applyFont="1" applyFill="1" applyBorder="1" applyAlignment="1" applyProtection="1">
      <alignment horizontal="center" vertical="center" wrapText="1"/>
    </xf>
    <xf numFmtId="0" fontId="22" fillId="4" borderId="17" xfId="0" applyFont="1" applyFill="1" applyBorder="1" applyAlignment="1" applyProtection="1">
      <alignment horizontal="center" vertical="center" wrapText="1"/>
    </xf>
    <xf numFmtId="0" fontId="22" fillId="4" borderId="17" xfId="0" applyFont="1" applyFill="1" applyBorder="1" applyAlignment="1" applyProtection="1">
      <alignment horizontal="center" vertical="center" wrapText="1"/>
      <protection locked="0"/>
    </xf>
    <xf numFmtId="0" fontId="22" fillId="4" borderId="18" xfId="0" applyFont="1" applyFill="1" applyBorder="1" applyAlignment="1" applyProtection="1">
      <alignment horizontal="center" vertical="center" wrapText="1"/>
    </xf>
    <xf numFmtId="0" fontId="22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4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2" fillId="0" borderId="12" xfId="0" applyNumberFormat="1" applyFont="1" applyBorder="1" applyAlignment="1" applyProtection="1"/>
    <xf numFmtId="166" fontId="32" fillId="0" borderId="13" xfId="0" applyNumberFormat="1" applyFont="1" applyBorder="1" applyAlignment="1" applyProtection="1"/>
    <xf numFmtId="4" fontId="33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2" fillId="0" borderId="22" xfId="0" applyFont="1" applyBorder="1" applyAlignment="1" applyProtection="1">
      <alignment horizontal="center" vertical="center"/>
    </xf>
    <xf numFmtId="49" fontId="22" fillId="0" borderId="22" xfId="0" applyNumberFormat="1" applyFont="1" applyBorder="1" applyAlignment="1" applyProtection="1">
      <alignment horizontal="left" vertical="center" wrapText="1"/>
    </xf>
    <xf numFmtId="0" fontId="22" fillId="0" borderId="22" xfId="0" applyFont="1" applyBorder="1" applyAlignment="1" applyProtection="1">
      <alignment horizontal="left" vertical="center" wrapText="1"/>
    </xf>
    <xf numFmtId="0" fontId="22" fillId="0" borderId="22" xfId="0" applyFont="1" applyBorder="1" applyAlignment="1" applyProtection="1">
      <alignment horizontal="center" vertical="center" wrapText="1"/>
    </xf>
    <xf numFmtId="167" fontId="22" fillId="0" borderId="22" xfId="0" applyNumberFormat="1" applyFont="1" applyBorder="1" applyAlignment="1" applyProtection="1">
      <alignment vertical="center"/>
    </xf>
    <xf numFmtId="4" fontId="22" fillId="2" borderId="22" xfId="0" applyNumberFormat="1" applyFont="1" applyFill="1" applyBorder="1" applyAlignment="1" applyProtection="1">
      <alignment vertical="center"/>
      <protection locked="0"/>
    </xf>
    <xf numFmtId="4" fontId="22" fillId="0" borderId="22" xfId="0" applyNumberFormat="1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23" fillId="2" borderId="14" xfId="0" applyFont="1" applyFill="1" applyBorder="1" applyAlignment="1" applyProtection="1">
      <alignment horizontal="left" vertical="center"/>
      <protection locked="0"/>
    </xf>
    <xf numFmtId="0" fontId="23" fillId="0" borderId="0" xfId="0" applyFont="1" applyBorder="1" applyAlignment="1" applyProtection="1">
      <alignment horizontal="center" vertical="center"/>
    </xf>
    <xf numFmtId="166" fontId="23" fillId="0" borderId="0" xfId="0" applyNumberFormat="1" applyFont="1" applyBorder="1" applyAlignment="1" applyProtection="1">
      <alignment vertical="center"/>
    </xf>
    <xf numFmtId="166" fontId="23" fillId="0" borderId="15" xfId="0" applyNumberFormat="1" applyFont="1" applyBorder="1" applyAlignment="1" applyProtection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4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3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>
      <alignment vertical="center"/>
    </xf>
    <xf numFmtId="0" fontId="10" fillId="0" borderId="14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1" fillId="0" borderId="3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167" fontId="11" fillId="0" borderId="0" xfId="0" applyNumberFormat="1" applyFont="1" applyAlignment="1" applyProtection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3" xfId="0" applyFont="1" applyBorder="1" applyAlignment="1">
      <alignment vertical="center"/>
    </xf>
    <xf numFmtId="0" fontId="11" fillId="0" borderId="14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35" fillId="0" borderId="22" xfId="0" applyFont="1" applyBorder="1" applyAlignment="1" applyProtection="1">
      <alignment horizontal="center" vertical="center"/>
    </xf>
    <xf numFmtId="49" fontId="35" fillId="0" borderId="22" xfId="0" applyNumberFormat="1" applyFont="1" applyBorder="1" applyAlignment="1" applyProtection="1">
      <alignment horizontal="left" vertical="center" wrapText="1"/>
    </xf>
    <xf numFmtId="0" fontId="35" fillId="0" borderId="22" xfId="0" applyFont="1" applyBorder="1" applyAlignment="1" applyProtection="1">
      <alignment horizontal="left" vertical="center" wrapText="1"/>
    </xf>
    <xf numFmtId="0" fontId="35" fillId="0" borderId="22" xfId="0" applyFont="1" applyBorder="1" applyAlignment="1" applyProtection="1">
      <alignment horizontal="center" vertical="center" wrapText="1"/>
    </xf>
    <xf numFmtId="167" fontId="35" fillId="0" borderId="22" xfId="0" applyNumberFormat="1" applyFont="1" applyBorder="1" applyAlignment="1" applyProtection="1">
      <alignment vertical="center"/>
    </xf>
    <xf numFmtId="4" fontId="35" fillId="2" borderId="22" xfId="0" applyNumberFormat="1" applyFont="1" applyFill="1" applyBorder="1" applyAlignment="1" applyProtection="1">
      <alignment vertical="center"/>
      <protection locked="0"/>
    </xf>
    <xf numFmtId="4" fontId="35" fillId="0" borderId="22" xfId="0" applyNumberFormat="1" applyFont="1" applyBorder="1" applyAlignment="1" applyProtection="1">
      <alignment vertical="center"/>
    </xf>
    <xf numFmtId="0" fontId="36" fillId="0" borderId="22" xfId="0" applyFont="1" applyBorder="1" applyAlignment="1" applyProtection="1">
      <alignment vertical="center"/>
    </xf>
    <xf numFmtId="0" fontId="36" fillId="0" borderId="3" xfId="0" applyFont="1" applyBorder="1" applyAlignment="1">
      <alignment vertical="center"/>
    </xf>
    <xf numFmtId="0" fontId="35" fillId="2" borderId="14" xfId="0" applyFont="1" applyFill="1" applyBorder="1" applyAlignment="1" applyProtection="1">
      <alignment horizontal="left" vertical="center"/>
      <protection locked="0"/>
    </xf>
    <xf numFmtId="0" fontId="35" fillId="0" borderId="0" xfId="0" applyFont="1" applyBorder="1" applyAlignment="1" applyProtection="1">
      <alignment horizontal="center" vertical="center"/>
    </xf>
    <xf numFmtId="0" fontId="23" fillId="2" borderId="19" xfId="0" applyFont="1" applyFill="1" applyBorder="1" applyAlignment="1" applyProtection="1">
      <alignment horizontal="left" vertical="center"/>
      <protection locked="0"/>
    </xf>
    <xf numFmtId="0" fontId="23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3" fillId="0" borderId="20" xfId="0" applyNumberFormat="1" applyFont="1" applyBorder="1" applyAlignment="1" applyProtection="1">
      <alignment vertical="center"/>
    </xf>
    <xf numFmtId="166" fontId="23" fillId="0" borderId="21" xfId="0" applyNumberFormat="1" applyFont="1" applyBorder="1" applyAlignment="1" applyProtection="1">
      <alignment vertical="center"/>
    </xf>
    <xf numFmtId="0" fontId="11" fillId="0" borderId="19" xfId="0" applyFont="1" applyBorder="1" applyAlignment="1" applyProtection="1">
      <alignment vertical="center"/>
    </xf>
    <xf numFmtId="0" fontId="11" fillId="0" borderId="20" xfId="0" applyFont="1" applyBorder="1" applyAlignment="1" applyProtection="1">
      <alignment vertical="center"/>
    </xf>
    <xf numFmtId="0" fontId="11" fillId="0" borderId="21" xfId="0" applyFont="1" applyBorder="1" applyAlignment="1" applyProtection="1">
      <alignment vertical="center"/>
    </xf>
    <xf numFmtId="167" fontId="22" fillId="2" borderId="22" xfId="0" applyNumberFormat="1" applyFont="1" applyFill="1" applyBorder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left" vertical="center"/>
    </xf>
    <xf numFmtId="0" fontId="21" fillId="0" borderId="14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21" fillId="0" borderId="14" xfId="0" applyFont="1" applyBorder="1" applyAlignment="1" applyProtection="1">
      <alignment horizontal="left" vertical="center"/>
    </xf>
    <xf numFmtId="0" fontId="21" fillId="0" borderId="0" xfId="0" applyFont="1" applyBorder="1" applyAlignment="1" applyProtection="1">
      <alignment horizontal="left" vertical="center"/>
    </xf>
    <xf numFmtId="0" fontId="22" fillId="4" borderId="6" xfId="0" applyFont="1" applyFill="1" applyBorder="1" applyAlignment="1" applyProtection="1">
      <alignment horizontal="center" vertical="center"/>
    </xf>
    <xf numFmtId="0" fontId="22" fillId="4" borderId="7" xfId="0" applyFont="1" applyFill="1" applyBorder="1" applyAlignment="1" applyProtection="1">
      <alignment horizontal="left" vertical="center"/>
    </xf>
    <xf numFmtId="0" fontId="22" fillId="4" borderId="7" xfId="0" applyFont="1" applyFill="1" applyBorder="1" applyAlignment="1" applyProtection="1">
      <alignment horizontal="right" vertical="center"/>
    </xf>
    <xf numFmtId="0" fontId="22" fillId="4" borderId="7" xfId="0" applyFont="1" applyFill="1" applyBorder="1" applyAlignment="1" applyProtection="1">
      <alignment horizontal="center" vertical="center"/>
    </xf>
    <xf numFmtId="0" fontId="22" fillId="4" borderId="8" xfId="0" applyFont="1" applyFill="1" applyBorder="1" applyAlignment="1" applyProtection="1">
      <alignment horizontal="left" vertical="center"/>
    </xf>
    <xf numFmtId="0" fontId="27" fillId="0" borderId="0" xfId="0" applyFont="1" applyAlignment="1" applyProtection="1">
      <alignment horizontal="left" vertical="center" wrapText="1"/>
    </xf>
    <xf numFmtId="4" fontId="28" fillId="0" borderId="0" xfId="0" applyNumberFormat="1" applyFont="1" applyAlignment="1" applyProtection="1">
      <alignment vertical="center"/>
    </xf>
    <xf numFmtId="0" fontId="28" fillId="0" borderId="0" xfId="0" applyFont="1" applyAlignment="1" applyProtection="1">
      <alignment vertical="center"/>
    </xf>
    <xf numFmtId="4" fontId="24" fillId="0" borderId="0" xfId="0" applyNumberFormat="1" applyFont="1" applyAlignment="1" applyProtection="1">
      <alignment horizontal="right" vertical="center"/>
    </xf>
    <xf numFmtId="4" fontId="24" fillId="0" borderId="0" xfId="0" applyNumberFormat="1" applyFont="1" applyAlignment="1" applyProtection="1">
      <alignment vertical="center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0" fillId="0" borderId="0" xfId="0" applyProtection="1"/>
    <xf numFmtId="0" fontId="3" fillId="0" borderId="0" xfId="0" applyFont="1" applyAlignment="1" applyProtection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4" fontId="17" fillId="0" borderId="5" xfId="0" applyNumberFormat="1" applyFont="1" applyBorder="1" applyAlignment="1" applyProtection="1">
      <alignment vertical="center"/>
    </xf>
    <xf numFmtId="0" fontId="0" fillId="0" borderId="5" xfId="0" applyFont="1" applyBorder="1" applyAlignment="1" applyProtection="1">
      <alignment vertical="center"/>
    </xf>
    <xf numFmtId="0" fontId="1" fillId="0" borderId="0" xfId="0" applyFont="1" applyAlignment="1" applyProtection="1">
      <alignment horizontal="right" vertical="center"/>
    </xf>
    <xf numFmtId="4" fontId="18" fillId="0" borderId="0" xfId="0" applyNumberFormat="1" applyFont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7" xfId="0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0" borderId="0" xfId="0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/>
    </xf>
    <xf numFmtId="0" fontId="2" fillId="2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 applyProtection="1">
      <alignment horizontal="left" vertical="center" wrapText="1"/>
    </xf>
    <xf numFmtId="0" fontId="1" fillId="0" borderId="0" xfId="0" applyFont="1" applyAlignment="1" applyProtection="1">
      <alignment horizontal="left" vertical="center"/>
    </xf>
    <xf numFmtId="0" fontId="0" fillId="0" borderId="0" xfId="0" applyFont="1" applyAlignment="1" applyProtection="1">
      <alignment vertical="center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00"/>
  <sheetViews>
    <sheetView showGridLines="0" tabSelected="1" workbookViewId="0"/>
  </sheetViews>
  <sheetFormatPr defaultRowHeight="14.35"/>
  <cols>
    <col min="1" max="1" width="8.3046875" style="1" customWidth="1"/>
    <col min="2" max="2" width="1.69140625" style="1" customWidth="1"/>
    <col min="3" max="3" width="4.15234375" style="1" customWidth="1"/>
    <col min="4" max="33" width="2.61328125" style="1" customWidth="1"/>
    <col min="34" max="34" width="3.3046875" style="1" customWidth="1"/>
    <col min="35" max="35" width="31.69140625" style="1" customWidth="1"/>
    <col min="36" max="37" width="2.4609375" style="1" customWidth="1"/>
    <col min="38" max="38" width="8.3046875" style="1" customWidth="1"/>
    <col min="39" max="39" width="3.3046875" style="1" customWidth="1"/>
    <col min="40" max="40" width="13.3046875" style="1" customWidth="1"/>
    <col min="41" max="41" width="7.4609375" style="1" customWidth="1"/>
    <col min="42" max="42" width="4.15234375" style="1" customWidth="1"/>
    <col min="43" max="43" width="15.69140625" style="1" hidden="1" customWidth="1"/>
    <col min="44" max="44" width="13.69140625" style="1" customWidth="1"/>
    <col min="45" max="47" width="25.84375" style="1" hidden="1" customWidth="1"/>
    <col min="48" max="49" width="21.69140625" style="1" hidden="1" customWidth="1"/>
    <col min="50" max="51" width="25" style="1" hidden="1" customWidth="1"/>
    <col min="52" max="52" width="21.69140625" style="1" hidden="1" customWidth="1"/>
    <col min="53" max="53" width="19.15234375" style="1" hidden="1" customWidth="1"/>
    <col min="54" max="54" width="25" style="1" hidden="1" customWidth="1"/>
    <col min="55" max="55" width="21.69140625" style="1" hidden="1" customWidth="1"/>
    <col min="56" max="56" width="19.15234375" style="1" hidden="1" customWidth="1"/>
    <col min="57" max="57" width="66.4609375" style="1" customWidth="1"/>
    <col min="71" max="91" width="9.3046875" style="1" hidden="1"/>
  </cols>
  <sheetData>
    <row r="1" spans="1:74" ht="10.35">
      <c r="A1" s="16" t="s">
        <v>0</v>
      </c>
      <c r="AZ1" s="16" t="s">
        <v>1</v>
      </c>
      <c r="BA1" s="16" t="s">
        <v>2</v>
      </c>
      <c r="BB1" s="16" t="s">
        <v>3</v>
      </c>
      <c r="BT1" s="16" t="s">
        <v>4</v>
      </c>
      <c r="BU1" s="16" t="s">
        <v>4</v>
      </c>
      <c r="BV1" s="16" t="s">
        <v>5</v>
      </c>
    </row>
    <row r="2" spans="1:74" s="1" customFormat="1" ht="36.950000000000003" customHeight="1">
      <c r="AR2" s="311"/>
      <c r="AS2" s="311"/>
      <c r="AT2" s="311"/>
      <c r="AU2" s="311"/>
      <c r="AV2" s="311"/>
      <c r="AW2" s="311"/>
      <c r="AX2" s="311"/>
      <c r="AY2" s="311"/>
      <c r="AZ2" s="311"/>
      <c r="BA2" s="311"/>
      <c r="BB2" s="311"/>
      <c r="BC2" s="311"/>
      <c r="BD2" s="311"/>
      <c r="BE2" s="311"/>
      <c r="BS2" s="17" t="s">
        <v>6</v>
      </c>
      <c r="BT2" s="17" t="s">
        <v>7</v>
      </c>
    </row>
    <row r="3" spans="1:74" s="1" customFormat="1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8</v>
      </c>
    </row>
    <row r="4" spans="1:74" s="1" customFormat="1" ht="24.95" customHeight="1">
      <c r="B4" s="21"/>
      <c r="C4" s="22"/>
      <c r="D4" s="23" t="s">
        <v>9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0"/>
      <c r="AS4" s="24" t="s">
        <v>10</v>
      </c>
      <c r="BE4" s="25" t="s">
        <v>11</v>
      </c>
      <c r="BS4" s="17" t="s">
        <v>12</v>
      </c>
    </row>
    <row r="5" spans="1:74" s="1" customFormat="1" ht="12" customHeight="1">
      <c r="B5" s="21"/>
      <c r="C5" s="22"/>
      <c r="D5" s="26" t="s">
        <v>13</v>
      </c>
      <c r="E5" s="22"/>
      <c r="F5" s="22"/>
      <c r="G5" s="22"/>
      <c r="H5" s="22"/>
      <c r="I5" s="22"/>
      <c r="J5" s="22"/>
      <c r="K5" s="295" t="s">
        <v>14</v>
      </c>
      <c r="L5" s="296"/>
      <c r="M5" s="296"/>
      <c r="N5" s="296"/>
      <c r="O5" s="296"/>
      <c r="P5" s="296"/>
      <c r="Q5" s="296"/>
      <c r="R5" s="296"/>
      <c r="S5" s="296"/>
      <c r="T5" s="296"/>
      <c r="U5" s="296"/>
      <c r="V5" s="296"/>
      <c r="W5" s="296"/>
      <c r="X5" s="296"/>
      <c r="Y5" s="296"/>
      <c r="Z5" s="296"/>
      <c r="AA5" s="296"/>
      <c r="AB5" s="296"/>
      <c r="AC5" s="296"/>
      <c r="AD5" s="296"/>
      <c r="AE5" s="296"/>
      <c r="AF5" s="296"/>
      <c r="AG5" s="296"/>
      <c r="AH5" s="296"/>
      <c r="AI5" s="296"/>
      <c r="AJ5" s="296"/>
      <c r="AK5" s="296"/>
      <c r="AL5" s="296"/>
      <c r="AM5" s="296"/>
      <c r="AN5" s="296"/>
      <c r="AO5" s="296"/>
      <c r="AP5" s="22"/>
      <c r="AQ5" s="22"/>
      <c r="AR5" s="20"/>
      <c r="BE5" s="292" t="s">
        <v>15</v>
      </c>
      <c r="BS5" s="17" t="s">
        <v>6</v>
      </c>
    </row>
    <row r="6" spans="1:74" s="1" customFormat="1" ht="36.950000000000003" customHeight="1">
      <c r="B6" s="21"/>
      <c r="C6" s="22"/>
      <c r="D6" s="28" t="s">
        <v>16</v>
      </c>
      <c r="E6" s="22"/>
      <c r="F6" s="22"/>
      <c r="G6" s="22"/>
      <c r="H6" s="22"/>
      <c r="I6" s="22"/>
      <c r="J6" s="22"/>
      <c r="K6" s="297" t="s">
        <v>17</v>
      </c>
      <c r="L6" s="296"/>
      <c r="M6" s="296"/>
      <c r="N6" s="296"/>
      <c r="O6" s="296"/>
      <c r="P6" s="296"/>
      <c r="Q6" s="296"/>
      <c r="R6" s="296"/>
      <c r="S6" s="296"/>
      <c r="T6" s="296"/>
      <c r="U6" s="296"/>
      <c r="V6" s="296"/>
      <c r="W6" s="296"/>
      <c r="X6" s="296"/>
      <c r="Y6" s="296"/>
      <c r="Z6" s="296"/>
      <c r="AA6" s="296"/>
      <c r="AB6" s="296"/>
      <c r="AC6" s="296"/>
      <c r="AD6" s="296"/>
      <c r="AE6" s="296"/>
      <c r="AF6" s="296"/>
      <c r="AG6" s="296"/>
      <c r="AH6" s="296"/>
      <c r="AI6" s="296"/>
      <c r="AJ6" s="296"/>
      <c r="AK6" s="296"/>
      <c r="AL6" s="296"/>
      <c r="AM6" s="296"/>
      <c r="AN6" s="296"/>
      <c r="AO6" s="296"/>
      <c r="AP6" s="22"/>
      <c r="AQ6" s="22"/>
      <c r="AR6" s="20"/>
      <c r="BE6" s="293"/>
      <c r="BS6" s="17" t="s">
        <v>6</v>
      </c>
    </row>
    <row r="7" spans="1:74" s="1" customFormat="1" ht="12" customHeight="1">
      <c r="B7" s="21"/>
      <c r="C7" s="22"/>
      <c r="D7" s="29" t="s">
        <v>18</v>
      </c>
      <c r="E7" s="22"/>
      <c r="F7" s="22"/>
      <c r="G7" s="22"/>
      <c r="H7" s="22"/>
      <c r="I7" s="22"/>
      <c r="J7" s="22"/>
      <c r="K7" s="27" t="s">
        <v>1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9" t="s">
        <v>19</v>
      </c>
      <c r="AL7" s="22"/>
      <c r="AM7" s="22"/>
      <c r="AN7" s="27" t="s">
        <v>1</v>
      </c>
      <c r="AO7" s="22"/>
      <c r="AP7" s="22"/>
      <c r="AQ7" s="22"/>
      <c r="AR7" s="20"/>
      <c r="BE7" s="293"/>
      <c r="BS7" s="17" t="s">
        <v>6</v>
      </c>
    </row>
    <row r="8" spans="1:74" s="1" customFormat="1" ht="12" customHeight="1">
      <c r="B8" s="21"/>
      <c r="C8" s="22"/>
      <c r="D8" s="29" t="s">
        <v>20</v>
      </c>
      <c r="E8" s="22"/>
      <c r="F8" s="22"/>
      <c r="G8" s="22"/>
      <c r="H8" s="22"/>
      <c r="I8" s="22"/>
      <c r="J8" s="22"/>
      <c r="K8" s="27" t="s">
        <v>21</v>
      </c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9" t="s">
        <v>22</v>
      </c>
      <c r="AL8" s="22"/>
      <c r="AM8" s="22"/>
      <c r="AN8" s="30" t="s">
        <v>23</v>
      </c>
      <c r="AO8" s="22"/>
      <c r="AP8" s="22"/>
      <c r="AQ8" s="22"/>
      <c r="AR8" s="20"/>
      <c r="BE8" s="293"/>
      <c r="BS8" s="17" t="s">
        <v>6</v>
      </c>
    </row>
    <row r="9" spans="1:74" s="1" customFormat="1" ht="14.45" customHeight="1">
      <c r="B9" s="21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0"/>
      <c r="BE9" s="293"/>
      <c r="BS9" s="17" t="s">
        <v>6</v>
      </c>
    </row>
    <row r="10" spans="1:74" s="1" customFormat="1" ht="12" customHeight="1">
      <c r="B10" s="21"/>
      <c r="C10" s="22"/>
      <c r="D10" s="29" t="s">
        <v>24</v>
      </c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9" t="s">
        <v>25</v>
      </c>
      <c r="AL10" s="22"/>
      <c r="AM10" s="22"/>
      <c r="AN10" s="27" t="s">
        <v>26</v>
      </c>
      <c r="AO10" s="22"/>
      <c r="AP10" s="22"/>
      <c r="AQ10" s="22"/>
      <c r="AR10" s="20"/>
      <c r="BE10" s="293"/>
      <c r="BS10" s="17" t="s">
        <v>6</v>
      </c>
    </row>
    <row r="11" spans="1:74" s="1" customFormat="1" ht="18.45" customHeight="1">
      <c r="B11" s="21"/>
      <c r="C11" s="22"/>
      <c r="D11" s="22"/>
      <c r="E11" s="27" t="s">
        <v>27</v>
      </c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9" t="s">
        <v>28</v>
      </c>
      <c r="AL11" s="22"/>
      <c r="AM11" s="22"/>
      <c r="AN11" s="27" t="s">
        <v>29</v>
      </c>
      <c r="AO11" s="22"/>
      <c r="AP11" s="22"/>
      <c r="AQ11" s="22"/>
      <c r="AR11" s="20"/>
      <c r="BE11" s="293"/>
      <c r="BS11" s="17" t="s">
        <v>6</v>
      </c>
    </row>
    <row r="12" spans="1:74" s="1" customFormat="1" ht="6.95" customHeight="1">
      <c r="B12" s="21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0"/>
      <c r="BE12" s="293"/>
      <c r="BS12" s="17" t="s">
        <v>6</v>
      </c>
    </row>
    <row r="13" spans="1:74" s="1" customFormat="1" ht="12" customHeight="1">
      <c r="B13" s="21"/>
      <c r="C13" s="22"/>
      <c r="D13" s="29" t="s">
        <v>30</v>
      </c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9" t="s">
        <v>25</v>
      </c>
      <c r="AL13" s="22"/>
      <c r="AM13" s="22"/>
      <c r="AN13" s="31" t="s">
        <v>31</v>
      </c>
      <c r="AO13" s="22"/>
      <c r="AP13" s="22"/>
      <c r="AQ13" s="22"/>
      <c r="AR13" s="20"/>
      <c r="BE13" s="293"/>
      <c r="BS13" s="17" t="s">
        <v>6</v>
      </c>
    </row>
    <row r="14" spans="1:74" ht="12.7">
      <c r="B14" s="21"/>
      <c r="C14" s="22"/>
      <c r="D14" s="22"/>
      <c r="E14" s="298" t="s">
        <v>31</v>
      </c>
      <c r="F14" s="299"/>
      <c r="G14" s="299"/>
      <c r="H14" s="299"/>
      <c r="I14" s="299"/>
      <c r="J14" s="299"/>
      <c r="K14" s="299"/>
      <c r="L14" s="299"/>
      <c r="M14" s="299"/>
      <c r="N14" s="299"/>
      <c r="O14" s="299"/>
      <c r="P14" s="299"/>
      <c r="Q14" s="299"/>
      <c r="R14" s="299"/>
      <c r="S14" s="299"/>
      <c r="T14" s="299"/>
      <c r="U14" s="299"/>
      <c r="V14" s="299"/>
      <c r="W14" s="299"/>
      <c r="X14" s="299"/>
      <c r="Y14" s="299"/>
      <c r="Z14" s="299"/>
      <c r="AA14" s="299"/>
      <c r="AB14" s="299"/>
      <c r="AC14" s="299"/>
      <c r="AD14" s="299"/>
      <c r="AE14" s="299"/>
      <c r="AF14" s="299"/>
      <c r="AG14" s="299"/>
      <c r="AH14" s="299"/>
      <c r="AI14" s="299"/>
      <c r="AJ14" s="299"/>
      <c r="AK14" s="29" t="s">
        <v>28</v>
      </c>
      <c r="AL14" s="22"/>
      <c r="AM14" s="22"/>
      <c r="AN14" s="31" t="s">
        <v>31</v>
      </c>
      <c r="AO14" s="22"/>
      <c r="AP14" s="22"/>
      <c r="AQ14" s="22"/>
      <c r="AR14" s="20"/>
      <c r="BE14" s="293"/>
      <c r="BS14" s="17" t="s">
        <v>6</v>
      </c>
    </row>
    <row r="15" spans="1:74" s="1" customFormat="1" ht="6.95" customHeight="1">
      <c r="B15" s="21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0"/>
      <c r="BE15" s="293"/>
      <c r="BS15" s="17" t="s">
        <v>4</v>
      </c>
    </row>
    <row r="16" spans="1:74" s="1" customFormat="1" ht="12" customHeight="1">
      <c r="B16" s="21"/>
      <c r="C16" s="22"/>
      <c r="D16" s="29" t="s">
        <v>32</v>
      </c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9" t="s">
        <v>25</v>
      </c>
      <c r="AL16" s="22"/>
      <c r="AM16" s="22"/>
      <c r="AN16" s="27" t="s">
        <v>26</v>
      </c>
      <c r="AO16" s="22"/>
      <c r="AP16" s="22"/>
      <c r="AQ16" s="22"/>
      <c r="AR16" s="20"/>
      <c r="BE16" s="293"/>
      <c r="BS16" s="17" t="s">
        <v>4</v>
      </c>
    </row>
    <row r="17" spans="1:71" s="1" customFormat="1" ht="18.45" customHeight="1">
      <c r="B17" s="21"/>
      <c r="C17" s="22"/>
      <c r="D17" s="22"/>
      <c r="E17" s="27" t="s">
        <v>27</v>
      </c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9" t="s">
        <v>28</v>
      </c>
      <c r="AL17" s="22"/>
      <c r="AM17" s="22"/>
      <c r="AN17" s="27" t="s">
        <v>29</v>
      </c>
      <c r="AO17" s="22"/>
      <c r="AP17" s="22"/>
      <c r="AQ17" s="22"/>
      <c r="AR17" s="20"/>
      <c r="BE17" s="293"/>
      <c r="BS17" s="17" t="s">
        <v>33</v>
      </c>
    </row>
    <row r="18" spans="1:71" s="1" customFormat="1" ht="6.95" customHeight="1">
      <c r="B18" s="21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0"/>
      <c r="BE18" s="293"/>
      <c r="BS18" s="17" t="s">
        <v>6</v>
      </c>
    </row>
    <row r="19" spans="1:71" s="1" customFormat="1" ht="12" customHeight="1">
      <c r="B19" s="21"/>
      <c r="C19" s="22"/>
      <c r="D19" s="29" t="s">
        <v>34</v>
      </c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9" t="s">
        <v>25</v>
      </c>
      <c r="AL19" s="22"/>
      <c r="AM19" s="22"/>
      <c r="AN19" s="27" t="s">
        <v>35</v>
      </c>
      <c r="AO19" s="22"/>
      <c r="AP19" s="22"/>
      <c r="AQ19" s="22"/>
      <c r="AR19" s="20"/>
      <c r="BE19" s="293"/>
      <c r="BS19" s="17" t="s">
        <v>6</v>
      </c>
    </row>
    <row r="20" spans="1:71" s="1" customFormat="1" ht="18.45" customHeight="1">
      <c r="B20" s="21"/>
      <c r="C20" s="22"/>
      <c r="D20" s="22"/>
      <c r="E20" s="27" t="s">
        <v>36</v>
      </c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9" t="s">
        <v>28</v>
      </c>
      <c r="AL20" s="22"/>
      <c r="AM20" s="22"/>
      <c r="AN20" s="27" t="s">
        <v>1</v>
      </c>
      <c r="AO20" s="22"/>
      <c r="AP20" s="22"/>
      <c r="AQ20" s="22"/>
      <c r="AR20" s="20"/>
      <c r="BE20" s="293"/>
      <c r="BS20" s="17" t="s">
        <v>33</v>
      </c>
    </row>
    <row r="21" spans="1:71" s="1" customFormat="1" ht="6.95" customHeight="1">
      <c r="B21" s="21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0"/>
      <c r="BE21" s="293"/>
    </row>
    <row r="22" spans="1:71" s="1" customFormat="1" ht="12" customHeight="1">
      <c r="B22" s="21"/>
      <c r="C22" s="22"/>
      <c r="D22" s="29" t="s">
        <v>37</v>
      </c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0"/>
      <c r="BE22" s="293"/>
    </row>
    <row r="23" spans="1:71" s="1" customFormat="1" ht="16.5" customHeight="1">
      <c r="B23" s="21"/>
      <c r="C23" s="22"/>
      <c r="D23" s="22"/>
      <c r="E23" s="300" t="s">
        <v>1</v>
      </c>
      <c r="F23" s="300"/>
      <c r="G23" s="300"/>
      <c r="H23" s="300"/>
      <c r="I23" s="300"/>
      <c r="J23" s="300"/>
      <c r="K23" s="300"/>
      <c r="L23" s="300"/>
      <c r="M23" s="300"/>
      <c r="N23" s="300"/>
      <c r="O23" s="300"/>
      <c r="P23" s="300"/>
      <c r="Q23" s="300"/>
      <c r="R23" s="300"/>
      <c r="S23" s="300"/>
      <c r="T23" s="300"/>
      <c r="U23" s="300"/>
      <c r="V23" s="300"/>
      <c r="W23" s="300"/>
      <c r="X23" s="300"/>
      <c r="Y23" s="300"/>
      <c r="Z23" s="300"/>
      <c r="AA23" s="300"/>
      <c r="AB23" s="300"/>
      <c r="AC23" s="300"/>
      <c r="AD23" s="300"/>
      <c r="AE23" s="300"/>
      <c r="AF23" s="300"/>
      <c r="AG23" s="300"/>
      <c r="AH23" s="300"/>
      <c r="AI23" s="300"/>
      <c r="AJ23" s="300"/>
      <c r="AK23" s="300"/>
      <c r="AL23" s="300"/>
      <c r="AM23" s="300"/>
      <c r="AN23" s="300"/>
      <c r="AO23" s="22"/>
      <c r="AP23" s="22"/>
      <c r="AQ23" s="22"/>
      <c r="AR23" s="20"/>
      <c r="BE23" s="293"/>
    </row>
    <row r="24" spans="1:71" s="1" customFormat="1" ht="6.95" customHeight="1">
      <c r="B24" s="21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0"/>
      <c r="BE24" s="293"/>
    </row>
    <row r="25" spans="1:71" s="1" customFormat="1" ht="6.95" customHeight="1">
      <c r="B25" s="21"/>
      <c r="C25" s="22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P25" s="22"/>
      <c r="AQ25" s="22"/>
      <c r="AR25" s="20"/>
      <c r="BE25" s="293"/>
    </row>
    <row r="26" spans="1:71" s="2" customFormat="1" ht="25.95" customHeight="1">
      <c r="A26" s="34"/>
      <c r="B26" s="35"/>
      <c r="C26" s="36"/>
      <c r="D26" s="37" t="s">
        <v>38</v>
      </c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01">
        <f>ROUND(AG94,2)</f>
        <v>0</v>
      </c>
      <c r="AL26" s="302"/>
      <c r="AM26" s="302"/>
      <c r="AN26" s="302"/>
      <c r="AO26" s="302"/>
      <c r="AP26" s="36"/>
      <c r="AQ26" s="36"/>
      <c r="AR26" s="39"/>
      <c r="BE26" s="293"/>
    </row>
    <row r="27" spans="1:71" s="2" customFormat="1" ht="6.95" customHeight="1">
      <c r="A27" s="34"/>
      <c r="B27" s="35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9"/>
      <c r="BE27" s="293"/>
    </row>
    <row r="28" spans="1:71" s="2" customFormat="1" ht="12.7">
      <c r="A28" s="34"/>
      <c r="B28" s="35"/>
      <c r="C28" s="36"/>
      <c r="D28" s="36"/>
      <c r="E28" s="36"/>
      <c r="F28" s="36"/>
      <c r="G28" s="36"/>
      <c r="H28" s="36"/>
      <c r="I28" s="36"/>
      <c r="J28" s="36"/>
      <c r="K28" s="36"/>
      <c r="L28" s="303" t="s">
        <v>39</v>
      </c>
      <c r="M28" s="303"/>
      <c r="N28" s="303"/>
      <c r="O28" s="303"/>
      <c r="P28" s="303"/>
      <c r="Q28" s="36"/>
      <c r="R28" s="36"/>
      <c r="S28" s="36"/>
      <c r="T28" s="36"/>
      <c r="U28" s="36"/>
      <c r="V28" s="36"/>
      <c r="W28" s="303" t="s">
        <v>40</v>
      </c>
      <c r="X28" s="303"/>
      <c r="Y28" s="303"/>
      <c r="Z28" s="303"/>
      <c r="AA28" s="303"/>
      <c r="AB28" s="303"/>
      <c r="AC28" s="303"/>
      <c r="AD28" s="303"/>
      <c r="AE28" s="303"/>
      <c r="AF28" s="36"/>
      <c r="AG28" s="36"/>
      <c r="AH28" s="36"/>
      <c r="AI28" s="36"/>
      <c r="AJ28" s="36"/>
      <c r="AK28" s="303" t="s">
        <v>41</v>
      </c>
      <c r="AL28" s="303"/>
      <c r="AM28" s="303"/>
      <c r="AN28" s="303"/>
      <c r="AO28" s="303"/>
      <c r="AP28" s="36"/>
      <c r="AQ28" s="36"/>
      <c r="AR28" s="39"/>
      <c r="BE28" s="293"/>
    </row>
    <row r="29" spans="1:71" s="3" customFormat="1" ht="14.45" customHeight="1">
      <c r="B29" s="40"/>
      <c r="C29" s="41"/>
      <c r="D29" s="29" t="s">
        <v>42</v>
      </c>
      <c r="E29" s="41"/>
      <c r="F29" s="29" t="s">
        <v>43</v>
      </c>
      <c r="G29" s="41"/>
      <c r="H29" s="41"/>
      <c r="I29" s="41"/>
      <c r="J29" s="41"/>
      <c r="K29" s="41"/>
      <c r="L29" s="306">
        <v>0.21</v>
      </c>
      <c r="M29" s="305"/>
      <c r="N29" s="305"/>
      <c r="O29" s="305"/>
      <c r="P29" s="305"/>
      <c r="Q29" s="41"/>
      <c r="R29" s="41"/>
      <c r="S29" s="41"/>
      <c r="T29" s="41"/>
      <c r="U29" s="41"/>
      <c r="V29" s="41"/>
      <c r="W29" s="304">
        <f>ROUND(AZ94, 2)</f>
        <v>0</v>
      </c>
      <c r="X29" s="305"/>
      <c r="Y29" s="305"/>
      <c r="Z29" s="305"/>
      <c r="AA29" s="305"/>
      <c r="AB29" s="305"/>
      <c r="AC29" s="305"/>
      <c r="AD29" s="305"/>
      <c r="AE29" s="305"/>
      <c r="AF29" s="41"/>
      <c r="AG29" s="41"/>
      <c r="AH29" s="41"/>
      <c r="AI29" s="41"/>
      <c r="AJ29" s="41"/>
      <c r="AK29" s="304">
        <f>ROUND(AV94, 2)</f>
        <v>0</v>
      </c>
      <c r="AL29" s="305"/>
      <c r="AM29" s="305"/>
      <c r="AN29" s="305"/>
      <c r="AO29" s="305"/>
      <c r="AP29" s="41"/>
      <c r="AQ29" s="41"/>
      <c r="AR29" s="42"/>
      <c r="BE29" s="294"/>
    </row>
    <row r="30" spans="1:71" s="3" customFormat="1" ht="14.45" customHeight="1">
      <c r="B30" s="40"/>
      <c r="C30" s="41"/>
      <c r="D30" s="41"/>
      <c r="E30" s="41"/>
      <c r="F30" s="29" t="s">
        <v>44</v>
      </c>
      <c r="G30" s="41"/>
      <c r="H30" s="41"/>
      <c r="I30" s="41"/>
      <c r="J30" s="41"/>
      <c r="K30" s="41"/>
      <c r="L30" s="306">
        <v>0.15</v>
      </c>
      <c r="M30" s="305"/>
      <c r="N30" s="305"/>
      <c r="O30" s="305"/>
      <c r="P30" s="305"/>
      <c r="Q30" s="41"/>
      <c r="R30" s="41"/>
      <c r="S30" s="41"/>
      <c r="T30" s="41"/>
      <c r="U30" s="41"/>
      <c r="V30" s="41"/>
      <c r="W30" s="304">
        <f>ROUND(BA94, 2)</f>
        <v>0</v>
      </c>
      <c r="X30" s="305"/>
      <c r="Y30" s="305"/>
      <c r="Z30" s="305"/>
      <c r="AA30" s="305"/>
      <c r="AB30" s="305"/>
      <c r="AC30" s="305"/>
      <c r="AD30" s="305"/>
      <c r="AE30" s="305"/>
      <c r="AF30" s="41"/>
      <c r="AG30" s="41"/>
      <c r="AH30" s="41"/>
      <c r="AI30" s="41"/>
      <c r="AJ30" s="41"/>
      <c r="AK30" s="304">
        <f>ROUND(AW94, 2)</f>
        <v>0</v>
      </c>
      <c r="AL30" s="305"/>
      <c r="AM30" s="305"/>
      <c r="AN30" s="305"/>
      <c r="AO30" s="305"/>
      <c r="AP30" s="41"/>
      <c r="AQ30" s="41"/>
      <c r="AR30" s="42"/>
      <c r="BE30" s="294"/>
    </row>
    <row r="31" spans="1:71" s="3" customFormat="1" ht="14.45" hidden="1" customHeight="1">
      <c r="B31" s="40"/>
      <c r="C31" s="41"/>
      <c r="D31" s="41"/>
      <c r="E31" s="41"/>
      <c r="F31" s="29" t="s">
        <v>45</v>
      </c>
      <c r="G31" s="41"/>
      <c r="H31" s="41"/>
      <c r="I31" s="41"/>
      <c r="J31" s="41"/>
      <c r="K31" s="41"/>
      <c r="L31" s="306">
        <v>0.21</v>
      </c>
      <c r="M31" s="305"/>
      <c r="N31" s="305"/>
      <c r="O31" s="305"/>
      <c r="P31" s="305"/>
      <c r="Q31" s="41"/>
      <c r="R31" s="41"/>
      <c r="S31" s="41"/>
      <c r="T31" s="41"/>
      <c r="U31" s="41"/>
      <c r="V31" s="41"/>
      <c r="W31" s="304">
        <f>ROUND(BB94, 2)</f>
        <v>0</v>
      </c>
      <c r="X31" s="305"/>
      <c r="Y31" s="305"/>
      <c r="Z31" s="305"/>
      <c r="AA31" s="305"/>
      <c r="AB31" s="305"/>
      <c r="AC31" s="305"/>
      <c r="AD31" s="305"/>
      <c r="AE31" s="305"/>
      <c r="AF31" s="41"/>
      <c r="AG31" s="41"/>
      <c r="AH31" s="41"/>
      <c r="AI31" s="41"/>
      <c r="AJ31" s="41"/>
      <c r="AK31" s="304">
        <v>0</v>
      </c>
      <c r="AL31" s="305"/>
      <c r="AM31" s="305"/>
      <c r="AN31" s="305"/>
      <c r="AO31" s="305"/>
      <c r="AP31" s="41"/>
      <c r="AQ31" s="41"/>
      <c r="AR31" s="42"/>
      <c r="BE31" s="294"/>
    </row>
    <row r="32" spans="1:71" s="3" customFormat="1" ht="14.45" hidden="1" customHeight="1">
      <c r="B32" s="40"/>
      <c r="C32" s="41"/>
      <c r="D32" s="41"/>
      <c r="E32" s="41"/>
      <c r="F32" s="29" t="s">
        <v>46</v>
      </c>
      <c r="G32" s="41"/>
      <c r="H32" s="41"/>
      <c r="I32" s="41"/>
      <c r="J32" s="41"/>
      <c r="K32" s="41"/>
      <c r="L32" s="306">
        <v>0.15</v>
      </c>
      <c r="M32" s="305"/>
      <c r="N32" s="305"/>
      <c r="O32" s="305"/>
      <c r="P32" s="305"/>
      <c r="Q32" s="41"/>
      <c r="R32" s="41"/>
      <c r="S32" s="41"/>
      <c r="T32" s="41"/>
      <c r="U32" s="41"/>
      <c r="V32" s="41"/>
      <c r="W32" s="304">
        <f>ROUND(BC94, 2)</f>
        <v>0</v>
      </c>
      <c r="X32" s="305"/>
      <c r="Y32" s="305"/>
      <c r="Z32" s="305"/>
      <c r="AA32" s="305"/>
      <c r="AB32" s="305"/>
      <c r="AC32" s="305"/>
      <c r="AD32" s="305"/>
      <c r="AE32" s="305"/>
      <c r="AF32" s="41"/>
      <c r="AG32" s="41"/>
      <c r="AH32" s="41"/>
      <c r="AI32" s="41"/>
      <c r="AJ32" s="41"/>
      <c r="AK32" s="304">
        <v>0</v>
      </c>
      <c r="AL32" s="305"/>
      <c r="AM32" s="305"/>
      <c r="AN32" s="305"/>
      <c r="AO32" s="305"/>
      <c r="AP32" s="41"/>
      <c r="AQ32" s="41"/>
      <c r="AR32" s="42"/>
      <c r="BE32" s="294"/>
    </row>
    <row r="33" spans="1:57" s="3" customFormat="1" ht="14.45" hidden="1" customHeight="1">
      <c r="B33" s="40"/>
      <c r="C33" s="41"/>
      <c r="D33" s="41"/>
      <c r="E33" s="41"/>
      <c r="F33" s="29" t="s">
        <v>47</v>
      </c>
      <c r="G33" s="41"/>
      <c r="H33" s="41"/>
      <c r="I33" s="41"/>
      <c r="J33" s="41"/>
      <c r="K33" s="41"/>
      <c r="L33" s="306">
        <v>0</v>
      </c>
      <c r="M33" s="305"/>
      <c r="N33" s="305"/>
      <c r="O33" s="305"/>
      <c r="P33" s="305"/>
      <c r="Q33" s="41"/>
      <c r="R33" s="41"/>
      <c r="S33" s="41"/>
      <c r="T33" s="41"/>
      <c r="U33" s="41"/>
      <c r="V33" s="41"/>
      <c r="W33" s="304">
        <f>ROUND(BD94, 2)</f>
        <v>0</v>
      </c>
      <c r="X33" s="305"/>
      <c r="Y33" s="305"/>
      <c r="Z33" s="305"/>
      <c r="AA33" s="305"/>
      <c r="AB33" s="305"/>
      <c r="AC33" s="305"/>
      <c r="AD33" s="305"/>
      <c r="AE33" s="305"/>
      <c r="AF33" s="41"/>
      <c r="AG33" s="41"/>
      <c r="AH33" s="41"/>
      <c r="AI33" s="41"/>
      <c r="AJ33" s="41"/>
      <c r="AK33" s="304">
        <v>0</v>
      </c>
      <c r="AL33" s="305"/>
      <c r="AM33" s="305"/>
      <c r="AN33" s="305"/>
      <c r="AO33" s="305"/>
      <c r="AP33" s="41"/>
      <c r="AQ33" s="41"/>
      <c r="AR33" s="42"/>
      <c r="BE33" s="294"/>
    </row>
    <row r="34" spans="1:57" s="2" customFormat="1" ht="6.95" customHeight="1">
      <c r="A34" s="34"/>
      <c r="B34" s="35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9"/>
      <c r="BE34" s="293"/>
    </row>
    <row r="35" spans="1:57" s="2" customFormat="1" ht="25.95" customHeight="1">
      <c r="A35" s="34"/>
      <c r="B35" s="35"/>
      <c r="C35" s="43"/>
      <c r="D35" s="44" t="s">
        <v>48</v>
      </c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6" t="s">
        <v>49</v>
      </c>
      <c r="U35" s="45"/>
      <c r="V35" s="45"/>
      <c r="W35" s="45"/>
      <c r="X35" s="310" t="s">
        <v>50</v>
      </c>
      <c r="Y35" s="308"/>
      <c r="Z35" s="308"/>
      <c r="AA35" s="308"/>
      <c r="AB35" s="308"/>
      <c r="AC35" s="45"/>
      <c r="AD35" s="45"/>
      <c r="AE35" s="45"/>
      <c r="AF35" s="45"/>
      <c r="AG35" s="45"/>
      <c r="AH35" s="45"/>
      <c r="AI35" s="45"/>
      <c r="AJ35" s="45"/>
      <c r="AK35" s="307">
        <f>SUM(AK26:AK33)</f>
        <v>0</v>
      </c>
      <c r="AL35" s="308"/>
      <c r="AM35" s="308"/>
      <c r="AN35" s="308"/>
      <c r="AO35" s="309"/>
      <c r="AP35" s="43"/>
      <c r="AQ35" s="43"/>
      <c r="AR35" s="39"/>
      <c r="BE35" s="34"/>
    </row>
    <row r="36" spans="1:57" s="2" customFormat="1" ht="6.95" customHeight="1">
      <c r="A36" s="34"/>
      <c r="B36" s="35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39"/>
      <c r="BE36" s="34"/>
    </row>
    <row r="37" spans="1:57" s="2" customFormat="1" ht="14.45" customHeight="1">
      <c r="A37" s="34"/>
      <c r="B37" s="35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9"/>
      <c r="BE37" s="34"/>
    </row>
    <row r="38" spans="1:57" s="1" customFormat="1" ht="14.45" customHeight="1">
      <c r="B38" s="21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0"/>
    </row>
    <row r="39" spans="1:57" s="1" customFormat="1" ht="14.45" customHeight="1">
      <c r="B39" s="21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0"/>
    </row>
    <row r="40" spans="1:57" s="1" customFormat="1" ht="14.45" customHeight="1">
      <c r="B40" s="21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0"/>
    </row>
    <row r="41" spans="1:57" s="1" customFormat="1" ht="14.45" customHeight="1">
      <c r="B41" s="21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0"/>
    </row>
    <row r="42" spans="1:57" s="1" customFormat="1" ht="14.45" customHeight="1">
      <c r="B42" s="21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0"/>
    </row>
    <row r="43" spans="1:57" s="1" customFormat="1" ht="14.45" customHeight="1">
      <c r="B43" s="21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0"/>
    </row>
    <row r="44" spans="1:57" s="1" customFormat="1" ht="14.45" customHeight="1">
      <c r="B44" s="21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0"/>
    </row>
    <row r="45" spans="1:57" s="1" customFormat="1" ht="14.45" customHeight="1">
      <c r="B45" s="21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0"/>
    </row>
    <row r="46" spans="1:57" s="1" customFormat="1" ht="14.45" customHeight="1">
      <c r="B46" s="21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0"/>
    </row>
    <row r="47" spans="1:57" s="1" customFormat="1" ht="14.45" customHeight="1">
      <c r="B47" s="21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0"/>
    </row>
    <row r="48" spans="1:57" s="1" customFormat="1" ht="14.45" customHeight="1">
      <c r="B48" s="21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0"/>
    </row>
    <row r="49" spans="1:57" s="2" customFormat="1" ht="14.45" customHeight="1">
      <c r="B49" s="47"/>
      <c r="C49" s="48"/>
      <c r="D49" s="49" t="s">
        <v>51</v>
      </c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49" t="s">
        <v>52</v>
      </c>
      <c r="AI49" s="50"/>
      <c r="AJ49" s="50"/>
      <c r="AK49" s="50"/>
      <c r="AL49" s="50"/>
      <c r="AM49" s="50"/>
      <c r="AN49" s="50"/>
      <c r="AO49" s="50"/>
      <c r="AP49" s="48"/>
      <c r="AQ49" s="48"/>
      <c r="AR49" s="51"/>
    </row>
    <row r="50" spans="1:57" ht="10.35">
      <c r="B50" s="21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0"/>
    </row>
    <row r="51" spans="1:57" ht="10.35">
      <c r="B51" s="21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0"/>
    </row>
    <row r="52" spans="1:57" ht="10.35">
      <c r="B52" s="21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0"/>
    </row>
    <row r="53" spans="1:57" ht="10.35">
      <c r="B53" s="21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0"/>
    </row>
    <row r="54" spans="1:57" ht="10.35">
      <c r="B54" s="21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0"/>
    </row>
    <row r="55" spans="1:57" ht="10.35">
      <c r="B55" s="21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0"/>
    </row>
    <row r="56" spans="1:57" ht="10.35">
      <c r="B56" s="21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0"/>
    </row>
    <row r="57" spans="1:57" ht="10.35">
      <c r="B57" s="21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0"/>
    </row>
    <row r="58" spans="1:57" ht="10.35">
      <c r="B58" s="21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0"/>
    </row>
    <row r="59" spans="1:57" ht="10.35">
      <c r="B59" s="21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0"/>
    </row>
    <row r="60" spans="1:57" s="2" customFormat="1" ht="12.7">
      <c r="A60" s="34"/>
      <c r="B60" s="35"/>
      <c r="C60" s="36"/>
      <c r="D60" s="52" t="s">
        <v>53</v>
      </c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52" t="s">
        <v>54</v>
      </c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52" t="s">
        <v>53</v>
      </c>
      <c r="AI60" s="38"/>
      <c r="AJ60" s="38"/>
      <c r="AK60" s="38"/>
      <c r="AL60" s="38"/>
      <c r="AM60" s="52" t="s">
        <v>54</v>
      </c>
      <c r="AN60" s="38"/>
      <c r="AO60" s="38"/>
      <c r="AP60" s="36"/>
      <c r="AQ60" s="36"/>
      <c r="AR60" s="39"/>
      <c r="BE60" s="34"/>
    </row>
    <row r="61" spans="1:57" ht="10.35">
      <c r="B61" s="21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0"/>
    </row>
    <row r="62" spans="1:57" ht="10.35">
      <c r="B62" s="21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0"/>
    </row>
    <row r="63" spans="1:57" ht="10.35">
      <c r="B63" s="21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0"/>
    </row>
    <row r="64" spans="1:57" s="2" customFormat="1" ht="12.7">
      <c r="A64" s="34"/>
      <c r="B64" s="35"/>
      <c r="C64" s="36"/>
      <c r="D64" s="49" t="s">
        <v>55</v>
      </c>
      <c r="E64" s="53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53"/>
      <c r="Q64" s="53"/>
      <c r="R64" s="53"/>
      <c r="S64" s="53"/>
      <c r="T64" s="53"/>
      <c r="U64" s="53"/>
      <c r="V64" s="53"/>
      <c r="W64" s="53"/>
      <c r="X64" s="53"/>
      <c r="Y64" s="53"/>
      <c r="Z64" s="53"/>
      <c r="AA64" s="53"/>
      <c r="AB64" s="53"/>
      <c r="AC64" s="53"/>
      <c r="AD64" s="53"/>
      <c r="AE64" s="53"/>
      <c r="AF64" s="53"/>
      <c r="AG64" s="53"/>
      <c r="AH64" s="49" t="s">
        <v>56</v>
      </c>
      <c r="AI64" s="53"/>
      <c r="AJ64" s="53"/>
      <c r="AK64" s="53"/>
      <c r="AL64" s="53"/>
      <c r="AM64" s="53"/>
      <c r="AN64" s="53"/>
      <c r="AO64" s="53"/>
      <c r="AP64" s="36"/>
      <c r="AQ64" s="36"/>
      <c r="AR64" s="39"/>
      <c r="BE64" s="34"/>
    </row>
    <row r="65" spans="1:57" ht="10.35">
      <c r="B65" s="21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0"/>
    </row>
    <row r="66" spans="1:57" ht="10.35">
      <c r="B66" s="21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0"/>
    </row>
    <row r="67" spans="1:57" ht="10.35">
      <c r="B67" s="21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0"/>
    </row>
    <row r="68" spans="1:57" ht="10.35">
      <c r="B68" s="21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0"/>
    </row>
    <row r="69" spans="1:57" ht="10.35">
      <c r="B69" s="21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0"/>
    </row>
    <row r="70" spans="1:57" ht="10.35">
      <c r="B70" s="21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0"/>
    </row>
    <row r="71" spans="1:57" ht="10.35">
      <c r="B71" s="21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0"/>
    </row>
    <row r="72" spans="1:57" ht="10.35">
      <c r="B72" s="21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0"/>
    </row>
    <row r="73" spans="1:57" ht="10.35">
      <c r="B73" s="21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0"/>
    </row>
    <row r="74" spans="1:57" ht="10.35">
      <c r="B74" s="21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0"/>
    </row>
    <row r="75" spans="1:57" s="2" customFormat="1" ht="12.7">
      <c r="A75" s="34"/>
      <c r="B75" s="35"/>
      <c r="C75" s="36"/>
      <c r="D75" s="52" t="s">
        <v>53</v>
      </c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52" t="s">
        <v>54</v>
      </c>
      <c r="W75" s="38"/>
      <c r="X75" s="38"/>
      <c r="Y75" s="38"/>
      <c r="Z75" s="38"/>
      <c r="AA75" s="38"/>
      <c r="AB75" s="38"/>
      <c r="AC75" s="38"/>
      <c r="AD75" s="38"/>
      <c r="AE75" s="38"/>
      <c r="AF75" s="38"/>
      <c r="AG75" s="38"/>
      <c r="AH75" s="52" t="s">
        <v>53</v>
      </c>
      <c r="AI75" s="38"/>
      <c r="AJ75" s="38"/>
      <c r="AK75" s="38"/>
      <c r="AL75" s="38"/>
      <c r="AM75" s="52" t="s">
        <v>54</v>
      </c>
      <c r="AN75" s="38"/>
      <c r="AO75" s="38"/>
      <c r="AP75" s="36"/>
      <c r="AQ75" s="36"/>
      <c r="AR75" s="39"/>
      <c r="BE75" s="34"/>
    </row>
    <row r="76" spans="1:57" s="2" customFormat="1" ht="10.35">
      <c r="A76" s="34"/>
      <c r="B76" s="35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  <c r="AF76" s="36"/>
      <c r="AG76" s="36"/>
      <c r="AH76" s="36"/>
      <c r="AI76" s="36"/>
      <c r="AJ76" s="36"/>
      <c r="AK76" s="36"/>
      <c r="AL76" s="36"/>
      <c r="AM76" s="36"/>
      <c r="AN76" s="36"/>
      <c r="AO76" s="36"/>
      <c r="AP76" s="36"/>
      <c r="AQ76" s="36"/>
      <c r="AR76" s="39"/>
      <c r="BE76" s="34"/>
    </row>
    <row r="77" spans="1:57" s="2" customFormat="1" ht="6.95" customHeight="1">
      <c r="A77" s="34"/>
      <c r="B77" s="54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  <c r="AI77" s="55"/>
      <c r="AJ77" s="55"/>
      <c r="AK77" s="55"/>
      <c r="AL77" s="55"/>
      <c r="AM77" s="55"/>
      <c r="AN77" s="55"/>
      <c r="AO77" s="55"/>
      <c r="AP77" s="55"/>
      <c r="AQ77" s="55"/>
      <c r="AR77" s="39"/>
      <c r="BE77" s="34"/>
    </row>
    <row r="81" spans="1:91" s="2" customFormat="1" ht="6.95" customHeight="1">
      <c r="A81" s="34"/>
      <c r="B81" s="56"/>
      <c r="C81" s="57"/>
      <c r="D81" s="57"/>
      <c r="E81" s="57"/>
      <c r="F81" s="57"/>
      <c r="G81" s="57"/>
      <c r="H81" s="57"/>
      <c r="I81" s="57"/>
      <c r="J81" s="57"/>
      <c r="K81" s="57"/>
      <c r="L81" s="57"/>
      <c r="M81" s="57"/>
      <c r="N81" s="57"/>
      <c r="O81" s="57"/>
      <c r="P81" s="57"/>
      <c r="Q81" s="57"/>
      <c r="R81" s="57"/>
      <c r="S81" s="57"/>
      <c r="T81" s="57"/>
      <c r="U81" s="57"/>
      <c r="V81" s="57"/>
      <c r="W81" s="57"/>
      <c r="X81" s="57"/>
      <c r="Y81" s="57"/>
      <c r="Z81" s="57"/>
      <c r="AA81" s="57"/>
      <c r="AB81" s="57"/>
      <c r="AC81" s="57"/>
      <c r="AD81" s="57"/>
      <c r="AE81" s="57"/>
      <c r="AF81" s="57"/>
      <c r="AG81" s="57"/>
      <c r="AH81" s="57"/>
      <c r="AI81" s="57"/>
      <c r="AJ81" s="57"/>
      <c r="AK81" s="57"/>
      <c r="AL81" s="57"/>
      <c r="AM81" s="57"/>
      <c r="AN81" s="57"/>
      <c r="AO81" s="57"/>
      <c r="AP81" s="57"/>
      <c r="AQ81" s="57"/>
      <c r="AR81" s="39"/>
      <c r="BE81" s="34"/>
    </row>
    <row r="82" spans="1:91" s="2" customFormat="1" ht="24.95" customHeight="1">
      <c r="A82" s="34"/>
      <c r="B82" s="35"/>
      <c r="C82" s="23" t="s">
        <v>57</v>
      </c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  <c r="AF82" s="36"/>
      <c r="AG82" s="36"/>
      <c r="AH82" s="36"/>
      <c r="AI82" s="36"/>
      <c r="AJ82" s="36"/>
      <c r="AK82" s="36"/>
      <c r="AL82" s="36"/>
      <c r="AM82" s="36"/>
      <c r="AN82" s="36"/>
      <c r="AO82" s="36"/>
      <c r="AP82" s="36"/>
      <c r="AQ82" s="36"/>
      <c r="AR82" s="39"/>
      <c r="BE82" s="34"/>
    </row>
    <row r="83" spans="1:91" s="2" customFormat="1" ht="6.95" customHeight="1">
      <c r="A83" s="34"/>
      <c r="B83" s="35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  <c r="AF83" s="36"/>
      <c r="AG83" s="36"/>
      <c r="AH83" s="36"/>
      <c r="AI83" s="36"/>
      <c r="AJ83" s="36"/>
      <c r="AK83" s="36"/>
      <c r="AL83" s="36"/>
      <c r="AM83" s="36"/>
      <c r="AN83" s="36"/>
      <c r="AO83" s="36"/>
      <c r="AP83" s="36"/>
      <c r="AQ83" s="36"/>
      <c r="AR83" s="39"/>
      <c r="BE83" s="34"/>
    </row>
    <row r="84" spans="1:91" s="4" customFormat="1" ht="12" customHeight="1">
      <c r="B84" s="58"/>
      <c r="C84" s="29" t="s">
        <v>13</v>
      </c>
      <c r="D84" s="59"/>
      <c r="E84" s="59"/>
      <c r="F84" s="59"/>
      <c r="G84" s="59"/>
      <c r="H84" s="59"/>
      <c r="I84" s="59"/>
      <c r="J84" s="59"/>
      <c r="K84" s="59"/>
      <c r="L84" s="59" t="str">
        <f>K5</f>
        <v>2020-016</v>
      </c>
      <c r="M84" s="59"/>
      <c r="N84" s="59"/>
      <c r="O84" s="59"/>
      <c r="P84" s="59"/>
      <c r="Q84" s="59"/>
      <c r="R84" s="59"/>
      <c r="S84" s="59"/>
      <c r="T84" s="59"/>
      <c r="U84" s="59"/>
      <c r="V84" s="59"/>
      <c r="W84" s="59"/>
      <c r="X84" s="59"/>
      <c r="Y84" s="59"/>
      <c r="Z84" s="59"/>
      <c r="AA84" s="59"/>
      <c r="AB84" s="59"/>
      <c r="AC84" s="59"/>
      <c r="AD84" s="59"/>
      <c r="AE84" s="59"/>
      <c r="AF84" s="59"/>
      <c r="AG84" s="59"/>
      <c r="AH84" s="59"/>
      <c r="AI84" s="59"/>
      <c r="AJ84" s="59"/>
      <c r="AK84" s="59"/>
      <c r="AL84" s="59"/>
      <c r="AM84" s="59"/>
      <c r="AN84" s="59"/>
      <c r="AO84" s="59"/>
      <c r="AP84" s="59"/>
      <c r="AQ84" s="59"/>
      <c r="AR84" s="60"/>
    </row>
    <row r="85" spans="1:91" s="5" customFormat="1" ht="36.950000000000003" customHeight="1">
      <c r="B85" s="61"/>
      <c r="C85" s="62" t="s">
        <v>16</v>
      </c>
      <c r="D85" s="63"/>
      <c r="E85" s="63"/>
      <c r="F85" s="63"/>
      <c r="G85" s="63"/>
      <c r="H85" s="63"/>
      <c r="I85" s="63"/>
      <c r="J85" s="63"/>
      <c r="K85" s="63"/>
      <c r="L85" s="271" t="str">
        <f>K6</f>
        <v>Výstavba a opravy chodníku a lávky pro pěší v Obci Malšovice</v>
      </c>
      <c r="M85" s="272"/>
      <c r="N85" s="272"/>
      <c r="O85" s="272"/>
      <c r="P85" s="272"/>
      <c r="Q85" s="272"/>
      <c r="R85" s="272"/>
      <c r="S85" s="272"/>
      <c r="T85" s="272"/>
      <c r="U85" s="272"/>
      <c r="V85" s="272"/>
      <c r="W85" s="272"/>
      <c r="X85" s="272"/>
      <c r="Y85" s="272"/>
      <c r="Z85" s="272"/>
      <c r="AA85" s="272"/>
      <c r="AB85" s="272"/>
      <c r="AC85" s="272"/>
      <c r="AD85" s="272"/>
      <c r="AE85" s="272"/>
      <c r="AF85" s="272"/>
      <c r="AG85" s="272"/>
      <c r="AH85" s="272"/>
      <c r="AI85" s="272"/>
      <c r="AJ85" s="272"/>
      <c r="AK85" s="272"/>
      <c r="AL85" s="272"/>
      <c r="AM85" s="272"/>
      <c r="AN85" s="272"/>
      <c r="AO85" s="272"/>
      <c r="AP85" s="63"/>
      <c r="AQ85" s="63"/>
      <c r="AR85" s="64"/>
    </row>
    <row r="86" spans="1:91" s="2" customFormat="1" ht="6.95" customHeight="1">
      <c r="A86" s="34"/>
      <c r="B86" s="35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F86" s="36"/>
      <c r="AG86" s="36"/>
      <c r="AH86" s="36"/>
      <c r="AI86" s="36"/>
      <c r="AJ86" s="36"/>
      <c r="AK86" s="36"/>
      <c r="AL86" s="36"/>
      <c r="AM86" s="36"/>
      <c r="AN86" s="36"/>
      <c r="AO86" s="36"/>
      <c r="AP86" s="36"/>
      <c r="AQ86" s="36"/>
      <c r="AR86" s="39"/>
      <c r="BE86" s="34"/>
    </row>
    <row r="87" spans="1:91" s="2" customFormat="1" ht="12" customHeight="1">
      <c r="A87" s="34"/>
      <c r="B87" s="35"/>
      <c r="C87" s="29" t="s">
        <v>20</v>
      </c>
      <c r="D87" s="36"/>
      <c r="E87" s="36"/>
      <c r="F87" s="36"/>
      <c r="G87" s="36"/>
      <c r="H87" s="36"/>
      <c r="I87" s="36"/>
      <c r="J87" s="36"/>
      <c r="K87" s="36"/>
      <c r="L87" s="65" t="str">
        <f>IF(K8="","",K8)</f>
        <v>Malšovice p.p.č. 930/2, 473/7 a 479/7</v>
      </c>
      <c r="M87" s="36"/>
      <c r="N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  <c r="AF87" s="36"/>
      <c r="AG87" s="36"/>
      <c r="AH87" s="36"/>
      <c r="AI87" s="29" t="s">
        <v>22</v>
      </c>
      <c r="AJ87" s="36"/>
      <c r="AK87" s="36"/>
      <c r="AL87" s="36"/>
      <c r="AM87" s="273" t="str">
        <f>IF(AN8= "","",AN8)</f>
        <v>21. 5. 2020</v>
      </c>
      <c r="AN87" s="273"/>
      <c r="AO87" s="36"/>
      <c r="AP87" s="36"/>
      <c r="AQ87" s="36"/>
      <c r="AR87" s="39"/>
      <c r="BE87" s="34"/>
    </row>
    <row r="88" spans="1:91" s="2" customFormat="1" ht="6.95" customHeight="1">
      <c r="A88" s="34"/>
      <c r="B88" s="35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F88" s="36"/>
      <c r="AG88" s="36"/>
      <c r="AH88" s="36"/>
      <c r="AI88" s="36"/>
      <c r="AJ88" s="36"/>
      <c r="AK88" s="36"/>
      <c r="AL88" s="36"/>
      <c r="AM88" s="36"/>
      <c r="AN88" s="36"/>
      <c r="AO88" s="36"/>
      <c r="AP88" s="36"/>
      <c r="AQ88" s="36"/>
      <c r="AR88" s="39"/>
      <c r="BE88" s="34"/>
    </row>
    <row r="89" spans="1:91" s="2" customFormat="1" ht="15.2" customHeight="1">
      <c r="A89" s="34"/>
      <c r="B89" s="35"/>
      <c r="C89" s="29" t="s">
        <v>24</v>
      </c>
      <c r="D89" s="36"/>
      <c r="E89" s="36"/>
      <c r="F89" s="36"/>
      <c r="G89" s="36"/>
      <c r="H89" s="36"/>
      <c r="I89" s="36"/>
      <c r="J89" s="36"/>
      <c r="K89" s="36"/>
      <c r="L89" s="59" t="str">
        <f>IF(E11= "","",E11)</f>
        <v>HORTECH control s.r.o.</v>
      </c>
      <c r="M89" s="36"/>
      <c r="N89" s="36"/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  <c r="AF89" s="36"/>
      <c r="AG89" s="36"/>
      <c r="AH89" s="36"/>
      <c r="AI89" s="29" t="s">
        <v>32</v>
      </c>
      <c r="AJ89" s="36"/>
      <c r="AK89" s="36"/>
      <c r="AL89" s="36"/>
      <c r="AM89" s="274" t="str">
        <f>IF(E17="","",E17)</f>
        <v>HORTECH control s.r.o.</v>
      </c>
      <c r="AN89" s="275"/>
      <c r="AO89" s="275"/>
      <c r="AP89" s="275"/>
      <c r="AQ89" s="36"/>
      <c r="AR89" s="39"/>
      <c r="AS89" s="276" t="s">
        <v>58</v>
      </c>
      <c r="AT89" s="277"/>
      <c r="AU89" s="67"/>
      <c r="AV89" s="67"/>
      <c r="AW89" s="67"/>
      <c r="AX89" s="67"/>
      <c r="AY89" s="67"/>
      <c r="AZ89" s="67"/>
      <c r="BA89" s="67"/>
      <c r="BB89" s="67"/>
      <c r="BC89" s="67"/>
      <c r="BD89" s="68"/>
      <c r="BE89" s="34"/>
    </row>
    <row r="90" spans="1:91" s="2" customFormat="1" ht="15.2" customHeight="1">
      <c r="A90" s="34"/>
      <c r="B90" s="35"/>
      <c r="C90" s="29" t="s">
        <v>30</v>
      </c>
      <c r="D90" s="36"/>
      <c r="E90" s="36"/>
      <c r="F90" s="36"/>
      <c r="G90" s="36"/>
      <c r="H90" s="36"/>
      <c r="I90" s="36"/>
      <c r="J90" s="36"/>
      <c r="K90" s="36"/>
      <c r="L90" s="59" t="str">
        <f>IF(E14= "Vyplň údaj","",E14)</f>
        <v/>
      </c>
      <c r="M90" s="36"/>
      <c r="N90" s="36"/>
      <c r="O90" s="36"/>
      <c r="P90" s="36"/>
      <c r="Q90" s="36"/>
      <c r="R90" s="36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  <c r="AF90" s="36"/>
      <c r="AG90" s="36"/>
      <c r="AH90" s="36"/>
      <c r="AI90" s="29" t="s">
        <v>34</v>
      </c>
      <c r="AJ90" s="36"/>
      <c r="AK90" s="36"/>
      <c r="AL90" s="36"/>
      <c r="AM90" s="274" t="str">
        <f>IF(E20="","",E20)</f>
        <v>Josef Beran-STAVO</v>
      </c>
      <c r="AN90" s="275"/>
      <c r="AO90" s="275"/>
      <c r="AP90" s="275"/>
      <c r="AQ90" s="36"/>
      <c r="AR90" s="39"/>
      <c r="AS90" s="278"/>
      <c r="AT90" s="279"/>
      <c r="AU90" s="69"/>
      <c r="AV90" s="69"/>
      <c r="AW90" s="69"/>
      <c r="AX90" s="69"/>
      <c r="AY90" s="69"/>
      <c r="AZ90" s="69"/>
      <c r="BA90" s="69"/>
      <c r="BB90" s="69"/>
      <c r="BC90" s="69"/>
      <c r="BD90" s="70"/>
      <c r="BE90" s="34"/>
    </row>
    <row r="91" spans="1:91" s="2" customFormat="1" ht="10.85" customHeight="1">
      <c r="A91" s="34"/>
      <c r="B91" s="35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F91" s="36"/>
      <c r="AG91" s="36"/>
      <c r="AH91" s="36"/>
      <c r="AI91" s="36"/>
      <c r="AJ91" s="36"/>
      <c r="AK91" s="36"/>
      <c r="AL91" s="36"/>
      <c r="AM91" s="36"/>
      <c r="AN91" s="36"/>
      <c r="AO91" s="36"/>
      <c r="AP91" s="36"/>
      <c r="AQ91" s="36"/>
      <c r="AR91" s="39"/>
      <c r="AS91" s="280"/>
      <c r="AT91" s="281"/>
      <c r="AU91" s="71"/>
      <c r="AV91" s="71"/>
      <c r="AW91" s="71"/>
      <c r="AX91" s="71"/>
      <c r="AY91" s="71"/>
      <c r="AZ91" s="71"/>
      <c r="BA91" s="71"/>
      <c r="BB91" s="71"/>
      <c r="BC91" s="71"/>
      <c r="BD91" s="72"/>
      <c r="BE91" s="34"/>
    </row>
    <row r="92" spans="1:91" s="2" customFormat="1" ht="29.25" customHeight="1">
      <c r="A92" s="34"/>
      <c r="B92" s="35"/>
      <c r="C92" s="282" t="s">
        <v>59</v>
      </c>
      <c r="D92" s="283"/>
      <c r="E92" s="283"/>
      <c r="F92" s="283"/>
      <c r="G92" s="283"/>
      <c r="H92" s="73"/>
      <c r="I92" s="285" t="s">
        <v>60</v>
      </c>
      <c r="J92" s="283"/>
      <c r="K92" s="283"/>
      <c r="L92" s="283"/>
      <c r="M92" s="283"/>
      <c r="N92" s="283"/>
      <c r="O92" s="283"/>
      <c r="P92" s="283"/>
      <c r="Q92" s="283"/>
      <c r="R92" s="283"/>
      <c r="S92" s="283"/>
      <c r="T92" s="283"/>
      <c r="U92" s="283"/>
      <c r="V92" s="283"/>
      <c r="W92" s="283"/>
      <c r="X92" s="283"/>
      <c r="Y92" s="283"/>
      <c r="Z92" s="283"/>
      <c r="AA92" s="283"/>
      <c r="AB92" s="283"/>
      <c r="AC92" s="283"/>
      <c r="AD92" s="283"/>
      <c r="AE92" s="283"/>
      <c r="AF92" s="283"/>
      <c r="AG92" s="284" t="s">
        <v>61</v>
      </c>
      <c r="AH92" s="283"/>
      <c r="AI92" s="283"/>
      <c r="AJ92" s="283"/>
      <c r="AK92" s="283"/>
      <c r="AL92" s="283"/>
      <c r="AM92" s="283"/>
      <c r="AN92" s="285" t="s">
        <v>62</v>
      </c>
      <c r="AO92" s="283"/>
      <c r="AP92" s="286"/>
      <c r="AQ92" s="74" t="s">
        <v>63</v>
      </c>
      <c r="AR92" s="39"/>
      <c r="AS92" s="75" t="s">
        <v>64</v>
      </c>
      <c r="AT92" s="76" t="s">
        <v>65</v>
      </c>
      <c r="AU92" s="76" t="s">
        <v>66</v>
      </c>
      <c r="AV92" s="76" t="s">
        <v>67</v>
      </c>
      <c r="AW92" s="76" t="s">
        <v>68</v>
      </c>
      <c r="AX92" s="76" t="s">
        <v>69</v>
      </c>
      <c r="AY92" s="76" t="s">
        <v>70</v>
      </c>
      <c r="AZ92" s="76" t="s">
        <v>71</v>
      </c>
      <c r="BA92" s="76" t="s">
        <v>72</v>
      </c>
      <c r="BB92" s="76" t="s">
        <v>73</v>
      </c>
      <c r="BC92" s="76" t="s">
        <v>74</v>
      </c>
      <c r="BD92" s="77" t="s">
        <v>75</v>
      </c>
      <c r="BE92" s="34"/>
    </row>
    <row r="93" spans="1:91" s="2" customFormat="1" ht="10.85" customHeight="1">
      <c r="A93" s="34"/>
      <c r="B93" s="35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F93" s="36"/>
      <c r="AG93" s="36"/>
      <c r="AH93" s="36"/>
      <c r="AI93" s="36"/>
      <c r="AJ93" s="36"/>
      <c r="AK93" s="36"/>
      <c r="AL93" s="36"/>
      <c r="AM93" s="36"/>
      <c r="AN93" s="36"/>
      <c r="AO93" s="36"/>
      <c r="AP93" s="36"/>
      <c r="AQ93" s="36"/>
      <c r="AR93" s="39"/>
      <c r="AS93" s="78"/>
      <c r="AT93" s="79"/>
      <c r="AU93" s="79"/>
      <c r="AV93" s="79"/>
      <c r="AW93" s="79"/>
      <c r="AX93" s="79"/>
      <c r="AY93" s="79"/>
      <c r="AZ93" s="79"/>
      <c r="BA93" s="79"/>
      <c r="BB93" s="79"/>
      <c r="BC93" s="79"/>
      <c r="BD93" s="80"/>
      <c r="BE93" s="34"/>
    </row>
    <row r="94" spans="1:91" s="6" customFormat="1" ht="32.450000000000003" customHeight="1">
      <c r="B94" s="81"/>
      <c r="C94" s="82" t="s">
        <v>76</v>
      </c>
      <c r="D94" s="83"/>
      <c r="E94" s="83"/>
      <c r="F94" s="83"/>
      <c r="G94" s="83"/>
      <c r="H94" s="83"/>
      <c r="I94" s="83"/>
      <c r="J94" s="83"/>
      <c r="K94" s="83"/>
      <c r="L94" s="83"/>
      <c r="M94" s="83"/>
      <c r="N94" s="83"/>
      <c r="O94" s="83"/>
      <c r="P94" s="83"/>
      <c r="Q94" s="83"/>
      <c r="R94" s="83"/>
      <c r="S94" s="83"/>
      <c r="T94" s="83"/>
      <c r="U94" s="83"/>
      <c r="V94" s="83"/>
      <c r="W94" s="83"/>
      <c r="X94" s="83"/>
      <c r="Y94" s="83"/>
      <c r="Z94" s="83"/>
      <c r="AA94" s="83"/>
      <c r="AB94" s="83"/>
      <c r="AC94" s="83"/>
      <c r="AD94" s="83"/>
      <c r="AE94" s="83"/>
      <c r="AF94" s="83"/>
      <c r="AG94" s="290">
        <f>ROUND(SUM(AG95:AG98),2)</f>
        <v>0</v>
      </c>
      <c r="AH94" s="290"/>
      <c r="AI94" s="290"/>
      <c r="AJ94" s="290"/>
      <c r="AK94" s="290"/>
      <c r="AL94" s="290"/>
      <c r="AM94" s="290"/>
      <c r="AN94" s="291">
        <f>SUM(AG94,AT94)</f>
        <v>0</v>
      </c>
      <c r="AO94" s="291"/>
      <c r="AP94" s="291"/>
      <c r="AQ94" s="85" t="s">
        <v>1</v>
      </c>
      <c r="AR94" s="86"/>
      <c r="AS94" s="87">
        <f>ROUND(SUM(AS95:AS98),2)</f>
        <v>0</v>
      </c>
      <c r="AT94" s="88">
        <f>ROUND(SUM(AV94:AW94),2)</f>
        <v>0</v>
      </c>
      <c r="AU94" s="89">
        <f>ROUND(SUM(AU95:AU98),5)</f>
        <v>0</v>
      </c>
      <c r="AV94" s="88">
        <f>ROUND(AZ94*L29,2)</f>
        <v>0</v>
      </c>
      <c r="AW94" s="88">
        <f>ROUND(BA94*L30,2)</f>
        <v>0</v>
      </c>
      <c r="AX94" s="88">
        <f>ROUND(BB94*L29,2)</f>
        <v>0</v>
      </c>
      <c r="AY94" s="88">
        <f>ROUND(BC94*L30,2)</f>
        <v>0</v>
      </c>
      <c r="AZ94" s="88">
        <f>ROUND(SUM(AZ95:AZ98),2)</f>
        <v>0</v>
      </c>
      <c r="BA94" s="88">
        <f>ROUND(SUM(BA95:BA98),2)</f>
        <v>0</v>
      </c>
      <c r="BB94" s="88">
        <f>ROUND(SUM(BB95:BB98),2)</f>
        <v>0</v>
      </c>
      <c r="BC94" s="88">
        <f>ROUND(SUM(BC95:BC98),2)</f>
        <v>0</v>
      </c>
      <c r="BD94" s="90">
        <f>ROUND(SUM(BD95:BD98),2)</f>
        <v>0</v>
      </c>
      <c r="BS94" s="91" t="s">
        <v>77</v>
      </c>
      <c r="BT94" s="91" t="s">
        <v>78</v>
      </c>
      <c r="BU94" s="92" t="s">
        <v>79</v>
      </c>
      <c r="BV94" s="91" t="s">
        <v>80</v>
      </c>
      <c r="BW94" s="91" t="s">
        <v>5</v>
      </c>
      <c r="BX94" s="91" t="s">
        <v>81</v>
      </c>
      <c r="CL94" s="91" t="s">
        <v>1</v>
      </c>
    </row>
    <row r="95" spans="1:91" s="7" customFormat="1" ht="24.75" customHeight="1">
      <c r="A95" s="93" t="s">
        <v>82</v>
      </c>
      <c r="B95" s="94"/>
      <c r="C95" s="95"/>
      <c r="D95" s="287" t="s">
        <v>83</v>
      </c>
      <c r="E95" s="287"/>
      <c r="F95" s="287"/>
      <c r="G95" s="287"/>
      <c r="H95" s="287"/>
      <c r="I95" s="96"/>
      <c r="J95" s="287" t="s">
        <v>84</v>
      </c>
      <c r="K95" s="287"/>
      <c r="L95" s="287"/>
      <c r="M95" s="287"/>
      <c r="N95" s="287"/>
      <c r="O95" s="287"/>
      <c r="P95" s="287"/>
      <c r="Q95" s="287"/>
      <c r="R95" s="287"/>
      <c r="S95" s="287"/>
      <c r="T95" s="287"/>
      <c r="U95" s="287"/>
      <c r="V95" s="287"/>
      <c r="W95" s="287"/>
      <c r="X95" s="287"/>
      <c r="Y95" s="287"/>
      <c r="Z95" s="287"/>
      <c r="AA95" s="287"/>
      <c r="AB95" s="287"/>
      <c r="AC95" s="287"/>
      <c r="AD95" s="287"/>
      <c r="AE95" s="287"/>
      <c r="AF95" s="287"/>
      <c r="AG95" s="288">
        <f>'01 - I.ETAPA SO 01 - Reko...'!J30</f>
        <v>0</v>
      </c>
      <c r="AH95" s="289"/>
      <c r="AI95" s="289"/>
      <c r="AJ95" s="289"/>
      <c r="AK95" s="289"/>
      <c r="AL95" s="289"/>
      <c r="AM95" s="289"/>
      <c r="AN95" s="288">
        <f>SUM(AG95,AT95)</f>
        <v>0</v>
      </c>
      <c r="AO95" s="289"/>
      <c r="AP95" s="289"/>
      <c r="AQ95" s="97" t="s">
        <v>85</v>
      </c>
      <c r="AR95" s="98"/>
      <c r="AS95" s="99">
        <v>0</v>
      </c>
      <c r="AT95" s="100">
        <f>ROUND(SUM(AV95:AW95),2)</f>
        <v>0</v>
      </c>
      <c r="AU95" s="101">
        <f>'01 - I.ETAPA SO 01 - Reko...'!P124</f>
        <v>0</v>
      </c>
      <c r="AV95" s="100">
        <f>'01 - I.ETAPA SO 01 - Reko...'!J33</f>
        <v>0</v>
      </c>
      <c r="AW95" s="100">
        <f>'01 - I.ETAPA SO 01 - Reko...'!J34</f>
        <v>0</v>
      </c>
      <c r="AX95" s="100">
        <f>'01 - I.ETAPA SO 01 - Reko...'!J35</f>
        <v>0</v>
      </c>
      <c r="AY95" s="100">
        <f>'01 - I.ETAPA SO 01 - Reko...'!J36</f>
        <v>0</v>
      </c>
      <c r="AZ95" s="100">
        <f>'01 - I.ETAPA SO 01 - Reko...'!F33</f>
        <v>0</v>
      </c>
      <c r="BA95" s="100">
        <f>'01 - I.ETAPA SO 01 - Reko...'!F34</f>
        <v>0</v>
      </c>
      <c r="BB95" s="100">
        <f>'01 - I.ETAPA SO 01 - Reko...'!F35</f>
        <v>0</v>
      </c>
      <c r="BC95" s="100">
        <f>'01 - I.ETAPA SO 01 - Reko...'!F36</f>
        <v>0</v>
      </c>
      <c r="BD95" s="102">
        <f>'01 - I.ETAPA SO 01 - Reko...'!F37</f>
        <v>0</v>
      </c>
      <c r="BT95" s="103" t="s">
        <v>86</v>
      </c>
      <c r="BV95" s="103" t="s">
        <v>80</v>
      </c>
      <c r="BW95" s="103" t="s">
        <v>87</v>
      </c>
      <c r="BX95" s="103" t="s">
        <v>5</v>
      </c>
      <c r="CL95" s="103" t="s">
        <v>1</v>
      </c>
      <c r="CM95" s="103" t="s">
        <v>88</v>
      </c>
    </row>
    <row r="96" spans="1:91" s="7" customFormat="1" ht="16.5" customHeight="1">
      <c r="A96" s="93" t="s">
        <v>82</v>
      </c>
      <c r="B96" s="94"/>
      <c r="C96" s="95"/>
      <c r="D96" s="287" t="s">
        <v>89</v>
      </c>
      <c r="E96" s="287"/>
      <c r="F96" s="287"/>
      <c r="G96" s="287"/>
      <c r="H96" s="287"/>
      <c r="I96" s="96"/>
      <c r="J96" s="287" t="s">
        <v>90</v>
      </c>
      <c r="K96" s="287"/>
      <c r="L96" s="287"/>
      <c r="M96" s="287"/>
      <c r="N96" s="287"/>
      <c r="O96" s="287"/>
      <c r="P96" s="287"/>
      <c r="Q96" s="287"/>
      <c r="R96" s="287"/>
      <c r="S96" s="287"/>
      <c r="T96" s="287"/>
      <c r="U96" s="287"/>
      <c r="V96" s="287"/>
      <c r="W96" s="287"/>
      <c r="X96" s="287"/>
      <c r="Y96" s="287"/>
      <c r="Z96" s="287"/>
      <c r="AA96" s="287"/>
      <c r="AB96" s="287"/>
      <c r="AC96" s="287"/>
      <c r="AD96" s="287"/>
      <c r="AE96" s="287"/>
      <c r="AF96" s="287"/>
      <c r="AG96" s="288">
        <f>'02 - I.ETAPA SO 02 - Reko...'!J30</f>
        <v>0</v>
      </c>
      <c r="AH96" s="289"/>
      <c r="AI96" s="289"/>
      <c r="AJ96" s="289"/>
      <c r="AK96" s="289"/>
      <c r="AL96" s="289"/>
      <c r="AM96" s="289"/>
      <c r="AN96" s="288">
        <f>SUM(AG96,AT96)</f>
        <v>0</v>
      </c>
      <c r="AO96" s="289"/>
      <c r="AP96" s="289"/>
      <c r="AQ96" s="97" t="s">
        <v>85</v>
      </c>
      <c r="AR96" s="98"/>
      <c r="AS96" s="99">
        <v>0</v>
      </c>
      <c r="AT96" s="100">
        <f>ROUND(SUM(AV96:AW96),2)</f>
        <v>0</v>
      </c>
      <c r="AU96" s="101">
        <f>'02 - I.ETAPA SO 02 - Reko...'!P126</f>
        <v>0</v>
      </c>
      <c r="AV96" s="100">
        <f>'02 - I.ETAPA SO 02 - Reko...'!J33</f>
        <v>0</v>
      </c>
      <c r="AW96" s="100">
        <f>'02 - I.ETAPA SO 02 - Reko...'!J34</f>
        <v>0</v>
      </c>
      <c r="AX96" s="100">
        <f>'02 - I.ETAPA SO 02 - Reko...'!J35</f>
        <v>0</v>
      </c>
      <c r="AY96" s="100">
        <f>'02 - I.ETAPA SO 02 - Reko...'!J36</f>
        <v>0</v>
      </c>
      <c r="AZ96" s="100">
        <f>'02 - I.ETAPA SO 02 - Reko...'!F33</f>
        <v>0</v>
      </c>
      <c r="BA96" s="100">
        <f>'02 - I.ETAPA SO 02 - Reko...'!F34</f>
        <v>0</v>
      </c>
      <c r="BB96" s="100">
        <f>'02 - I.ETAPA SO 02 - Reko...'!F35</f>
        <v>0</v>
      </c>
      <c r="BC96" s="100">
        <f>'02 - I.ETAPA SO 02 - Reko...'!F36</f>
        <v>0</v>
      </c>
      <c r="BD96" s="102">
        <f>'02 - I.ETAPA SO 02 - Reko...'!F37</f>
        <v>0</v>
      </c>
      <c r="BT96" s="103" t="s">
        <v>86</v>
      </c>
      <c r="BV96" s="103" t="s">
        <v>80</v>
      </c>
      <c r="BW96" s="103" t="s">
        <v>91</v>
      </c>
      <c r="BX96" s="103" t="s">
        <v>5</v>
      </c>
      <c r="CL96" s="103" t="s">
        <v>1</v>
      </c>
      <c r="CM96" s="103" t="s">
        <v>88</v>
      </c>
    </row>
    <row r="97" spans="1:91" s="7" customFormat="1" ht="24.75" customHeight="1">
      <c r="A97" s="93" t="s">
        <v>82</v>
      </c>
      <c r="B97" s="94"/>
      <c r="C97" s="95"/>
      <c r="D97" s="287" t="s">
        <v>92</v>
      </c>
      <c r="E97" s="287"/>
      <c r="F97" s="287"/>
      <c r="G97" s="287"/>
      <c r="H97" s="287"/>
      <c r="I97" s="96"/>
      <c r="J97" s="287" t="s">
        <v>93</v>
      </c>
      <c r="K97" s="287"/>
      <c r="L97" s="287"/>
      <c r="M97" s="287"/>
      <c r="N97" s="287"/>
      <c r="O97" s="287"/>
      <c r="P97" s="287"/>
      <c r="Q97" s="287"/>
      <c r="R97" s="287"/>
      <c r="S97" s="287"/>
      <c r="T97" s="287"/>
      <c r="U97" s="287"/>
      <c r="V97" s="287"/>
      <c r="W97" s="287"/>
      <c r="X97" s="287"/>
      <c r="Y97" s="287"/>
      <c r="Z97" s="287"/>
      <c r="AA97" s="287"/>
      <c r="AB97" s="287"/>
      <c r="AC97" s="287"/>
      <c r="AD97" s="287"/>
      <c r="AE97" s="287"/>
      <c r="AF97" s="287"/>
      <c r="AG97" s="288">
        <f>'03 - II.ETAPA SO 03 - Výs...'!J30</f>
        <v>0</v>
      </c>
      <c r="AH97" s="289"/>
      <c r="AI97" s="289"/>
      <c r="AJ97" s="289"/>
      <c r="AK97" s="289"/>
      <c r="AL97" s="289"/>
      <c r="AM97" s="289"/>
      <c r="AN97" s="288">
        <f>SUM(AG97,AT97)</f>
        <v>0</v>
      </c>
      <c r="AO97" s="289"/>
      <c r="AP97" s="289"/>
      <c r="AQ97" s="97" t="s">
        <v>85</v>
      </c>
      <c r="AR97" s="98"/>
      <c r="AS97" s="99">
        <v>0</v>
      </c>
      <c r="AT97" s="100">
        <f>ROUND(SUM(AV97:AW97),2)</f>
        <v>0</v>
      </c>
      <c r="AU97" s="101">
        <f>'03 - II.ETAPA SO 03 - Výs...'!P123</f>
        <v>0</v>
      </c>
      <c r="AV97" s="100">
        <f>'03 - II.ETAPA SO 03 - Výs...'!J33</f>
        <v>0</v>
      </c>
      <c r="AW97" s="100">
        <f>'03 - II.ETAPA SO 03 - Výs...'!J34</f>
        <v>0</v>
      </c>
      <c r="AX97" s="100">
        <f>'03 - II.ETAPA SO 03 - Výs...'!J35</f>
        <v>0</v>
      </c>
      <c r="AY97" s="100">
        <f>'03 - II.ETAPA SO 03 - Výs...'!J36</f>
        <v>0</v>
      </c>
      <c r="AZ97" s="100">
        <f>'03 - II.ETAPA SO 03 - Výs...'!F33</f>
        <v>0</v>
      </c>
      <c r="BA97" s="100">
        <f>'03 - II.ETAPA SO 03 - Výs...'!F34</f>
        <v>0</v>
      </c>
      <c r="BB97" s="100">
        <f>'03 - II.ETAPA SO 03 - Výs...'!F35</f>
        <v>0</v>
      </c>
      <c r="BC97" s="100">
        <f>'03 - II.ETAPA SO 03 - Výs...'!F36</f>
        <v>0</v>
      </c>
      <c r="BD97" s="102">
        <f>'03 - II.ETAPA SO 03 - Výs...'!F37</f>
        <v>0</v>
      </c>
      <c r="BT97" s="103" t="s">
        <v>86</v>
      </c>
      <c r="BV97" s="103" t="s">
        <v>80</v>
      </c>
      <c r="BW97" s="103" t="s">
        <v>94</v>
      </c>
      <c r="BX97" s="103" t="s">
        <v>5</v>
      </c>
      <c r="CL97" s="103" t="s">
        <v>1</v>
      </c>
      <c r="CM97" s="103" t="s">
        <v>88</v>
      </c>
    </row>
    <row r="98" spans="1:91" s="7" customFormat="1" ht="16.5" customHeight="1">
      <c r="A98" s="93" t="s">
        <v>82</v>
      </c>
      <c r="B98" s="94"/>
      <c r="C98" s="95"/>
      <c r="D98" s="287" t="s">
        <v>95</v>
      </c>
      <c r="E98" s="287"/>
      <c r="F98" s="287"/>
      <c r="G98" s="287"/>
      <c r="H98" s="287"/>
      <c r="I98" s="96"/>
      <c r="J98" s="287" t="s">
        <v>96</v>
      </c>
      <c r="K98" s="287"/>
      <c r="L98" s="287"/>
      <c r="M98" s="287"/>
      <c r="N98" s="287"/>
      <c r="O98" s="287"/>
      <c r="P98" s="287"/>
      <c r="Q98" s="287"/>
      <c r="R98" s="287"/>
      <c r="S98" s="287"/>
      <c r="T98" s="287"/>
      <c r="U98" s="287"/>
      <c r="V98" s="287"/>
      <c r="W98" s="287"/>
      <c r="X98" s="287"/>
      <c r="Y98" s="287"/>
      <c r="Z98" s="287"/>
      <c r="AA98" s="287"/>
      <c r="AB98" s="287"/>
      <c r="AC98" s="287"/>
      <c r="AD98" s="287"/>
      <c r="AE98" s="287"/>
      <c r="AF98" s="287"/>
      <c r="AG98" s="288">
        <f>'04 - Vedlejší rozpočtové ...'!J30</f>
        <v>0</v>
      </c>
      <c r="AH98" s="289"/>
      <c r="AI98" s="289"/>
      <c r="AJ98" s="289"/>
      <c r="AK98" s="289"/>
      <c r="AL98" s="289"/>
      <c r="AM98" s="289"/>
      <c r="AN98" s="288">
        <f>SUM(AG98,AT98)</f>
        <v>0</v>
      </c>
      <c r="AO98" s="289"/>
      <c r="AP98" s="289"/>
      <c r="AQ98" s="97" t="s">
        <v>85</v>
      </c>
      <c r="AR98" s="98"/>
      <c r="AS98" s="104">
        <v>0</v>
      </c>
      <c r="AT98" s="105">
        <f>ROUND(SUM(AV98:AW98),2)</f>
        <v>0</v>
      </c>
      <c r="AU98" s="106">
        <f>'04 - Vedlejší rozpočtové ...'!P120</f>
        <v>0</v>
      </c>
      <c r="AV98" s="105">
        <f>'04 - Vedlejší rozpočtové ...'!J33</f>
        <v>0</v>
      </c>
      <c r="AW98" s="105">
        <f>'04 - Vedlejší rozpočtové ...'!J34</f>
        <v>0</v>
      </c>
      <c r="AX98" s="105">
        <f>'04 - Vedlejší rozpočtové ...'!J35</f>
        <v>0</v>
      </c>
      <c r="AY98" s="105">
        <f>'04 - Vedlejší rozpočtové ...'!J36</f>
        <v>0</v>
      </c>
      <c r="AZ98" s="105">
        <f>'04 - Vedlejší rozpočtové ...'!F33</f>
        <v>0</v>
      </c>
      <c r="BA98" s="105">
        <f>'04 - Vedlejší rozpočtové ...'!F34</f>
        <v>0</v>
      </c>
      <c r="BB98" s="105">
        <f>'04 - Vedlejší rozpočtové ...'!F35</f>
        <v>0</v>
      </c>
      <c r="BC98" s="105">
        <f>'04 - Vedlejší rozpočtové ...'!F36</f>
        <v>0</v>
      </c>
      <c r="BD98" s="107">
        <f>'04 - Vedlejší rozpočtové ...'!F37</f>
        <v>0</v>
      </c>
      <c r="BT98" s="103" t="s">
        <v>86</v>
      </c>
      <c r="BV98" s="103" t="s">
        <v>80</v>
      </c>
      <c r="BW98" s="103" t="s">
        <v>97</v>
      </c>
      <c r="BX98" s="103" t="s">
        <v>5</v>
      </c>
      <c r="CL98" s="103" t="s">
        <v>1</v>
      </c>
      <c r="CM98" s="103" t="s">
        <v>88</v>
      </c>
    </row>
    <row r="99" spans="1:91" s="2" customFormat="1" ht="30" customHeight="1">
      <c r="A99" s="34"/>
      <c r="B99" s="35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  <c r="Q99" s="36"/>
      <c r="R99" s="36"/>
      <c r="S99" s="36"/>
      <c r="T99" s="36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F99" s="36"/>
      <c r="AG99" s="36"/>
      <c r="AH99" s="36"/>
      <c r="AI99" s="36"/>
      <c r="AJ99" s="36"/>
      <c r="AK99" s="36"/>
      <c r="AL99" s="36"/>
      <c r="AM99" s="36"/>
      <c r="AN99" s="36"/>
      <c r="AO99" s="36"/>
      <c r="AP99" s="36"/>
      <c r="AQ99" s="36"/>
      <c r="AR99" s="39"/>
      <c r="AS99" s="34"/>
      <c r="AT99" s="34"/>
      <c r="AU99" s="34"/>
      <c r="AV99" s="34"/>
      <c r="AW99" s="34"/>
      <c r="AX99" s="34"/>
      <c r="AY99" s="34"/>
      <c r="AZ99" s="34"/>
      <c r="BA99" s="34"/>
      <c r="BB99" s="34"/>
      <c r="BC99" s="34"/>
      <c r="BD99" s="34"/>
      <c r="BE99" s="34"/>
    </row>
    <row r="100" spans="1:91" s="2" customFormat="1" ht="6.95" customHeight="1">
      <c r="A100" s="34"/>
      <c r="B100" s="54"/>
      <c r="C100" s="55"/>
      <c r="D100" s="55"/>
      <c r="E100" s="55"/>
      <c r="F100" s="55"/>
      <c r="G100" s="55"/>
      <c r="H100" s="55"/>
      <c r="I100" s="55"/>
      <c r="J100" s="55"/>
      <c r="K100" s="55"/>
      <c r="L100" s="55"/>
      <c r="M100" s="55"/>
      <c r="N100" s="55"/>
      <c r="O100" s="55"/>
      <c r="P100" s="55"/>
      <c r="Q100" s="55"/>
      <c r="R100" s="55"/>
      <c r="S100" s="55"/>
      <c r="T100" s="55"/>
      <c r="U100" s="55"/>
      <c r="V100" s="55"/>
      <c r="W100" s="55"/>
      <c r="X100" s="55"/>
      <c r="Y100" s="55"/>
      <c r="Z100" s="55"/>
      <c r="AA100" s="55"/>
      <c r="AB100" s="55"/>
      <c r="AC100" s="55"/>
      <c r="AD100" s="55"/>
      <c r="AE100" s="55"/>
      <c r="AF100" s="55"/>
      <c r="AG100" s="55"/>
      <c r="AH100" s="55"/>
      <c r="AI100" s="55"/>
      <c r="AJ100" s="55"/>
      <c r="AK100" s="55"/>
      <c r="AL100" s="55"/>
      <c r="AM100" s="55"/>
      <c r="AN100" s="55"/>
      <c r="AO100" s="55"/>
      <c r="AP100" s="55"/>
      <c r="AQ100" s="55"/>
      <c r="AR100" s="39"/>
      <c r="AS100" s="34"/>
      <c r="AT100" s="34"/>
      <c r="AU100" s="34"/>
      <c r="AV100" s="34"/>
      <c r="AW100" s="34"/>
      <c r="AX100" s="34"/>
      <c r="AY100" s="34"/>
      <c r="AZ100" s="34"/>
      <c r="BA100" s="34"/>
      <c r="BB100" s="34"/>
      <c r="BC100" s="34"/>
      <c r="BD100" s="34"/>
      <c r="BE100" s="34"/>
    </row>
  </sheetData>
  <sheetProtection algorithmName="SHA-512" hashValue="PW3AMqhP4ox06NYqR8Sq8STZaJBQ6cnoOwKB9ACIfaCHHt5pR6BD4wzvhHnouSqutVWy2p5pxuxssusz0I7EEQ==" saltValue="dnkH6ICcseFEebxGdYgFyUf/7Y9KawTV+juvWbfPLiwFSuE6kNR8XV/6I+olCdKUr/E+kTNxhpKJp3+d6ZVwnQ==" spinCount="100000" sheet="1" objects="1" scenarios="1" formatColumns="0" formatRows="0"/>
  <mergeCells count="54">
    <mergeCell ref="AR2:BE2"/>
    <mergeCell ref="AK33:AO33"/>
    <mergeCell ref="L33:P33"/>
    <mergeCell ref="W33:AE33"/>
    <mergeCell ref="AK35:AO35"/>
    <mergeCell ref="X35:AB35"/>
    <mergeCell ref="W31:AE31"/>
    <mergeCell ref="AK31:AO31"/>
    <mergeCell ref="AK32:AO32"/>
    <mergeCell ref="L32:P32"/>
    <mergeCell ref="W32:AE32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AN98:AP98"/>
    <mergeCell ref="AG98:AM98"/>
    <mergeCell ref="D98:H98"/>
    <mergeCell ref="J98:AF98"/>
    <mergeCell ref="AG94:AM94"/>
    <mergeCell ref="AN94:AP94"/>
    <mergeCell ref="J96:AF96"/>
    <mergeCell ref="D96:H96"/>
    <mergeCell ref="AG96:AM96"/>
    <mergeCell ref="AN96:AP96"/>
    <mergeCell ref="AN97:AP97"/>
    <mergeCell ref="D97:H97"/>
    <mergeCell ref="J97:AF97"/>
    <mergeCell ref="AG97:AM97"/>
    <mergeCell ref="C92:G92"/>
    <mergeCell ref="AG92:AM92"/>
    <mergeCell ref="I92:AF92"/>
    <mergeCell ref="AN92:AP92"/>
    <mergeCell ref="D95:H95"/>
    <mergeCell ref="AG95:AM95"/>
    <mergeCell ref="J95:AF95"/>
    <mergeCell ref="AN95:AP95"/>
    <mergeCell ref="L85:AO85"/>
    <mergeCell ref="AM87:AN87"/>
    <mergeCell ref="AM89:AP89"/>
    <mergeCell ref="AS89:AT91"/>
    <mergeCell ref="AM90:AP90"/>
  </mergeCells>
  <hyperlinks>
    <hyperlink ref="A95" location="'01 - I.ETAPA SO 01 - Reko...'!C2" display="/" xr:uid="{00000000-0004-0000-0000-000000000000}"/>
    <hyperlink ref="A96" location="'02 - I.ETAPA SO 02 - Reko...'!C2" display="/" xr:uid="{00000000-0004-0000-0000-000001000000}"/>
    <hyperlink ref="A97" location="'03 - II.ETAPA SO 03 - Výs...'!C2" display="/" xr:uid="{00000000-0004-0000-0000-000002000000}"/>
    <hyperlink ref="A98" location="'04 - Vedlejší rozpočtové ...'!C2" display="/" xr:uid="{00000000-0004-0000-0000-000003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BM372"/>
  <sheetViews>
    <sheetView showGridLines="0" workbookViewId="0"/>
  </sheetViews>
  <sheetFormatPr defaultRowHeight="14.35"/>
  <cols>
    <col min="1" max="1" width="8.3046875" style="1" customWidth="1"/>
    <col min="2" max="2" width="1.69140625" style="1" customWidth="1"/>
    <col min="3" max="3" width="4.15234375" style="1" customWidth="1"/>
    <col min="4" max="4" width="4.3046875" style="1" customWidth="1"/>
    <col min="5" max="5" width="17.15234375" style="1" customWidth="1"/>
    <col min="6" max="6" width="50.84375" style="1" customWidth="1"/>
    <col min="7" max="7" width="7" style="1" customWidth="1"/>
    <col min="8" max="8" width="11.4609375" style="1" customWidth="1"/>
    <col min="9" max="9" width="20.15234375" style="108" customWidth="1"/>
    <col min="10" max="10" width="20.15234375" style="1" customWidth="1"/>
    <col min="11" max="11" width="20.15234375" style="1" hidden="1" customWidth="1"/>
    <col min="12" max="12" width="9.3046875" style="1" customWidth="1"/>
    <col min="13" max="13" width="10.84375" style="1" hidden="1" customWidth="1"/>
    <col min="14" max="14" width="9.3046875" style="1" hidden="1"/>
    <col min="15" max="20" width="14.15234375" style="1" hidden="1" customWidth="1"/>
    <col min="21" max="21" width="16.3046875" style="1" hidden="1" customWidth="1"/>
    <col min="22" max="22" width="12.3046875" style="1" customWidth="1"/>
    <col min="23" max="23" width="16.3046875" style="1" customWidth="1"/>
    <col min="24" max="24" width="12.3046875" style="1" customWidth="1"/>
    <col min="25" max="25" width="15" style="1" customWidth="1"/>
    <col min="26" max="26" width="11" style="1" customWidth="1"/>
    <col min="27" max="27" width="15" style="1" customWidth="1"/>
    <col min="28" max="28" width="16.3046875" style="1" customWidth="1"/>
    <col min="29" max="29" width="11" style="1" customWidth="1"/>
    <col min="30" max="30" width="15" style="1" customWidth="1"/>
    <col min="31" max="31" width="16.3046875" style="1" customWidth="1"/>
    <col min="44" max="65" width="9.3046875" style="1" hidden="1"/>
  </cols>
  <sheetData>
    <row r="2" spans="1:46" s="1" customFormat="1" ht="36.950000000000003" customHeight="1">
      <c r="I2" s="108"/>
      <c r="L2" s="311"/>
      <c r="M2" s="311"/>
      <c r="N2" s="311"/>
      <c r="O2" s="311"/>
      <c r="P2" s="311"/>
      <c r="Q2" s="311"/>
      <c r="R2" s="311"/>
      <c r="S2" s="311"/>
      <c r="T2" s="311"/>
      <c r="U2" s="311"/>
      <c r="V2" s="311"/>
      <c r="AT2" s="17" t="s">
        <v>87</v>
      </c>
    </row>
    <row r="3" spans="1:46" s="1" customFormat="1" ht="6.95" customHeight="1">
      <c r="B3" s="109"/>
      <c r="C3" s="110"/>
      <c r="D3" s="110"/>
      <c r="E3" s="110"/>
      <c r="F3" s="110"/>
      <c r="G3" s="110"/>
      <c r="H3" s="110"/>
      <c r="I3" s="111"/>
      <c r="J3" s="110"/>
      <c r="K3" s="110"/>
      <c r="L3" s="20"/>
      <c r="AT3" s="17" t="s">
        <v>88</v>
      </c>
    </row>
    <row r="4" spans="1:46" s="1" customFormat="1" ht="24.95" customHeight="1">
      <c r="B4" s="20"/>
      <c r="D4" s="112" t="s">
        <v>98</v>
      </c>
      <c r="I4" s="108"/>
      <c r="L4" s="20"/>
      <c r="M4" s="113" t="s">
        <v>10</v>
      </c>
      <c r="AT4" s="17" t="s">
        <v>4</v>
      </c>
    </row>
    <row r="5" spans="1:46" s="1" customFormat="1" ht="6.95" customHeight="1">
      <c r="B5" s="20"/>
      <c r="I5" s="108"/>
      <c r="L5" s="20"/>
    </row>
    <row r="6" spans="1:46" s="1" customFormat="1" ht="12" customHeight="1">
      <c r="B6" s="20"/>
      <c r="D6" s="114" t="s">
        <v>16</v>
      </c>
      <c r="I6" s="108"/>
      <c r="L6" s="20"/>
    </row>
    <row r="7" spans="1:46" s="1" customFormat="1" ht="16.5" customHeight="1">
      <c r="B7" s="20"/>
      <c r="E7" s="312" t="str">
        <f>'Rekapitulace stavby'!K6</f>
        <v>Výstavba a opravy chodníku a lávky pro pěší v Obci Malšovice</v>
      </c>
      <c r="F7" s="313"/>
      <c r="G7" s="313"/>
      <c r="H7" s="313"/>
      <c r="I7" s="108"/>
      <c r="L7" s="20"/>
    </row>
    <row r="8" spans="1:46" s="2" customFormat="1" ht="12" customHeight="1">
      <c r="A8" s="34"/>
      <c r="B8" s="39"/>
      <c r="C8" s="34"/>
      <c r="D8" s="114" t="s">
        <v>99</v>
      </c>
      <c r="E8" s="34"/>
      <c r="F8" s="34"/>
      <c r="G8" s="34"/>
      <c r="H8" s="34"/>
      <c r="I8" s="115"/>
      <c r="J8" s="34"/>
      <c r="K8" s="34"/>
      <c r="L8" s="51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pans="1:46" s="2" customFormat="1" ht="16.5" customHeight="1">
      <c r="A9" s="34"/>
      <c r="B9" s="39"/>
      <c r="C9" s="34"/>
      <c r="D9" s="34"/>
      <c r="E9" s="314" t="s">
        <v>100</v>
      </c>
      <c r="F9" s="315"/>
      <c r="G9" s="315"/>
      <c r="H9" s="315"/>
      <c r="I9" s="115"/>
      <c r="J9" s="34"/>
      <c r="K9" s="34"/>
      <c r="L9" s="51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pans="1:46" s="2" customFormat="1" ht="10.35">
      <c r="A10" s="34"/>
      <c r="B10" s="39"/>
      <c r="C10" s="34"/>
      <c r="D10" s="34"/>
      <c r="E10" s="34"/>
      <c r="F10" s="34"/>
      <c r="G10" s="34"/>
      <c r="H10" s="34"/>
      <c r="I10" s="115"/>
      <c r="J10" s="34"/>
      <c r="K10" s="34"/>
      <c r="L10" s="51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pans="1:46" s="2" customFormat="1" ht="12" customHeight="1">
      <c r="A11" s="34"/>
      <c r="B11" s="39"/>
      <c r="C11" s="34"/>
      <c r="D11" s="114" t="s">
        <v>18</v>
      </c>
      <c r="E11" s="34"/>
      <c r="F11" s="116" t="s">
        <v>1</v>
      </c>
      <c r="G11" s="34"/>
      <c r="H11" s="34"/>
      <c r="I11" s="117" t="s">
        <v>19</v>
      </c>
      <c r="J11" s="116" t="s">
        <v>1</v>
      </c>
      <c r="K11" s="34"/>
      <c r="L11" s="51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pans="1:46" s="2" customFormat="1" ht="12" customHeight="1">
      <c r="A12" s="34"/>
      <c r="B12" s="39"/>
      <c r="C12" s="34"/>
      <c r="D12" s="114" t="s">
        <v>20</v>
      </c>
      <c r="E12" s="34"/>
      <c r="F12" s="116" t="s">
        <v>21</v>
      </c>
      <c r="G12" s="34"/>
      <c r="H12" s="34"/>
      <c r="I12" s="117" t="s">
        <v>22</v>
      </c>
      <c r="J12" s="118" t="str">
        <f>'Rekapitulace stavby'!AN8</f>
        <v>21. 5. 2020</v>
      </c>
      <c r="K12" s="34"/>
      <c r="L12" s="51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pans="1:46" s="2" customFormat="1" ht="10.85" customHeight="1">
      <c r="A13" s="34"/>
      <c r="B13" s="39"/>
      <c r="C13" s="34"/>
      <c r="D13" s="34"/>
      <c r="E13" s="34"/>
      <c r="F13" s="34"/>
      <c r="G13" s="34"/>
      <c r="H13" s="34"/>
      <c r="I13" s="115"/>
      <c r="J13" s="34"/>
      <c r="K13" s="34"/>
      <c r="L13" s="51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pans="1:46" s="2" customFormat="1" ht="12" customHeight="1">
      <c r="A14" s="34"/>
      <c r="B14" s="39"/>
      <c r="C14" s="34"/>
      <c r="D14" s="114" t="s">
        <v>24</v>
      </c>
      <c r="E14" s="34"/>
      <c r="F14" s="34"/>
      <c r="G14" s="34"/>
      <c r="H14" s="34"/>
      <c r="I14" s="117" t="s">
        <v>25</v>
      </c>
      <c r="J14" s="116" t="s">
        <v>26</v>
      </c>
      <c r="K14" s="34"/>
      <c r="L14" s="51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pans="1:46" s="2" customFormat="1" ht="18" customHeight="1">
      <c r="A15" s="34"/>
      <c r="B15" s="39"/>
      <c r="C15" s="34"/>
      <c r="D15" s="34"/>
      <c r="E15" s="116" t="s">
        <v>27</v>
      </c>
      <c r="F15" s="34"/>
      <c r="G15" s="34"/>
      <c r="H15" s="34"/>
      <c r="I15" s="117" t="s">
        <v>28</v>
      </c>
      <c r="J15" s="116" t="s">
        <v>29</v>
      </c>
      <c r="K15" s="34"/>
      <c r="L15" s="51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pans="1:46" s="2" customFormat="1" ht="6.95" customHeight="1">
      <c r="A16" s="34"/>
      <c r="B16" s="39"/>
      <c r="C16" s="34"/>
      <c r="D16" s="34"/>
      <c r="E16" s="34"/>
      <c r="F16" s="34"/>
      <c r="G16" s="34"/>
      <c r="H16" s="34"/>
      <c r="I16" s="115"/>
      <c r="J16" s="34"/>
      <c r="K16" s="34"/>
      <c r="L16" s="51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pans="1:31" s="2" customFormat="1" ht="12" customHeight="1">
      <c r="A17" s="34"/>
      <c r="B17" s="39"/>
      <c r="C17" s="34"/>
      <c r="D17" s="114" t="s">
        <v>30</v>
      </c>
      <c r="E17" s="34"/>
      <c r="F17" s="34"/>
      <c r="G17" s="34"/>
      <c r="H17" s="34"/>
      <c r="I17" s="117" t="s">
        <v>25</v>
      </c>
      <c r="J17" s="30" t="str">
        <f>'Rekapitulace stavby'!AN13</f>
        <v>Vyplň údaj</v>
      </c>
      <c r="K17" s="34"/>
      <c r="L17" s="51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pans="1:31" s="2" customFormat="1" ht="18" customHeight="1">
      <c r="A18" s="34"/>
      <c r="B18" s="39"/>
      <c r="C18" s="34"/>
      <c r="D18" s="34"/>
      <c r="E18" s="316" t="str">
        <f>'Rekapitulace stavby'!E14</f>
        <v>Vyplň údaj</v>
      </c>
      <c r="F18" s="317"/>
      <c r="G18" s="317"/>
      <c r="H18" s="317"/>
      <c r="I18" s="117" t="s">
        <v>28</v>
      </c>
      <c r="J18" s="30" t="str">
        <f>'Rekapitulace stavby'!AN14</f>
        <v>Vyplň údaj</v>
      </c>
      <c r="K18" s="34"/>
      <c r="L18" s="51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pans="1:31" s="2" customFormat="1" ht="6.95" customHeight="1">
      <c r="A19" s="34"/>
      <c r="B19" s="39"/>
      <c r="C19" s="34"/>
      <c r="D19" s="34"/>
      <c r="E19" s="34"/>
      <c r="F19" s="34"/>
      <c r="G19" s="34"/>
      <c r="H19" s="34"/>
      <c r="I19" s="115"/>
      <c r="J19" s="34"/>
      <c r="K19" s="34"/>
      <c r="L19" s="51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pans="1:31" s="2" customFormat="1" ht="12" customHeight="1">
      <c r="A20" s="34"/>
      <c r="B20" s="39"/>
      <c r="C20" s="34"/>
      <c r="D20" s="114" t="s">
        <v>32</v>
      </c>
      <c r="E20" s="34"/>
      <c r="F20" s="34"/>
      <c r="G20" s="34"/>
      <c r="H20" s="34"/>
      <c r="I20" s="117" t="s">
        <v>25</v>
      </c>
      <c r="J20" s="116" t="s">
        <v>26</v>
      </c>
      <c r="K20" s="34"/>
      <c r="L20" s="51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pans="1:31" s="2" customFormat="1" ht="18" customHeight="1">
      <c r="A21" s="34"/>
      <c r="B21" s="39"/>
      <c r="C21" s="34"/>
      <c r="D21" s="34"/>
      <c r="E21" s="116" t="s">
        <v>27</v>
      </c>
      <c r="F21" s="34"/>
      <c r="G21" s="34"/>
      <c r="H21" s="34"/>
      <c r="I21" s="117" t="s">
        <v>28</v>
      </c>
      <c r="J21" s="116" t="s">
        <v>29</v>
      </c>
      <c r="K21" s="34"/>
      <c r="L21" s="51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pans="1:31" s="2" customFormat="1" ht="6.95" customHeight="1">
      <c r="A22" s="34"/>
      <c r="B22" s="39"/>
      <c r="C22" s="34"/>
      <c r="D22" s="34"/>
      <c r="E22" s="34"/>
      <c r="F22" s="34"/>
      <c r="G22" s="34"/>
      <c r="H22" s="34"/>
      <c r="I22" s="115"/>
      <c r="J22" s="34"/>
      <c r="K22" s="34"/>
      <c r="L22" s="51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pans="1:31" s="2" customFormat="1" ht="12" customHeight="1">
      <c r="A23" s="34"/>
      <c r="B23" s="39"/>
      <c r="C23" s="34"/>
      <c r="D23" s="114" t="s">
        <v>34</v>
      </c>
      <c r="E23" s="34"/>
      <c r="F23" s="34"/>
      <c r="G23" s="34"/>
      <c r="H23" s="34"/>
      <c r="I23" s="117" t="s">
        <v>25</v>
      </c>
      <c r="J23" s="116" t="s">
        <v>35</v>
      </c>
      <c r="K23" s="34"/>
      <c r="L23" s="51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pans="1:31" s="2" customFormat="1" ht="18" customHeight="1">
      <c r="A24" s="34"/>
      <c r="B24" s="39"/>
      <c r="C24" s="34"/>
      <c r="D24" s="34"/>
      <c r="E24" s="116" t="s">
        <v>36</v>
      </c>
      <c r="F24" s="34"/>
      <c r="G24" s="34"/>
      <c r="H24" s="34"/>
      <c r="I24" s="117" t="s">
        <v>28</v>
      </c>
      <c r="J24" s="116" t="s">
        <v>1</v>
      </c>
      <c r="K24" s="34"/>
      <c r="L24" s="51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pans="1:31" s="2" customFormat="1" ht="6.95" customHeight="1">
      <c r="A25" s="34"/>
      <c r="B25" s="39"/>
      <c r="C25" s="34"/>
      <c r="D25" s="34"/>
      <c r="E25" s="34"/>
      <c r="F25" s="34"/>
      <c r="G25" s="34"/>
      <c r="H25" s="34"/>
      <c r="I25" s="115"/>
      <c r="J25" s="34"/>
      <c r="K25" s="34"/>
      <c r="L25" s="51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pans="1:31" s="2" customFormat="1" ht="12" customHeight="1">
      <c r="A26" s="34"/>
      <c r="B26" s="39"/>
      <c r="C26" s="34"/>
      <c r="D26" s="114" t="s">
        <v>37</v>
      </c>
      <c r="E26" s="34"/>
      <c r="F26" s="34"/>
      <c r="G26" s="34"/>
      <c r="H26" s="34"/>
      <c r="I26" s="115"/>
      <c r="J26" s="34"/>
      <c r="K26" s="34"/>
      <c r="L26" s="51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pans="1:31" s="8" customFormat="1" ht="16.5" customHeight="1">
      <c r="A27" s="119"/>
      <c r="B27" s="120"/>
      <c r="C27" s="119"/>
      <c r="D27" s="119"/>
      <c r="E27" s="318" t="s">
        <v>1</v>
      </c>
      <c r="F27" s="318"/>
      <c r="G27" s="318"/>
      <c r="H27" s="318"/>
      <c r="I27" s="121"/>
      <c r="J27" s="119"/>
      <c r="K27" s="119"/>
      <c r="L27" s="122"/>
      <c r="S27" s="119"/>
      <c r="T27" s="119"/>
      <c r="U27" s="119"/>
      <c r="V27" s="119"/>
      <c r="W27" s="119"/>
      <c r="X27" s="119"/>
      <c r="Y27" s="119"/>
      <c r="Z27" s="119"/>
      <c r="AA27" s="119"/>
      <c r="AB27" s="119"/>
      <c r="AC27" s="119"/>
      <c r="AD27" s="119"/>
      <c r="AE27" s="119"/>
    </row>
    <row r="28" spans="1:31" s="2" customFormat="1" ht="6.95" customHeight="1">
      <c r="A28" s="34"/>
      <c r="B28" s="39"/>
      <c r="C28" s="34"/>
      <c r="D28" s="34"/>
      <c r="E28" s="34"/>
      <c r="F28" s="34"/>
      <c r="G28" s="34"/>
      <c r="H28" s="34"/>
      <c r="I28" s="115"/>
      <c r="J28" s="34"/>
      <c r="K28" s="34"/>
      <c r="L28" s="51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pans="1:31" s="2" customFormat="1" ht="6.95" customHeight="1">
      <c r="A29" s="34"/>
      <c r="B29" s="39"/>
      <c r="C29" s="34"/>
      <c r="D29" s="123"/>
      <c r="E29" s="123"/>
      <c r="F29" s="123"/>
      <c r="G29" s="123"/>
      <c r="H29" s="123"/>
      <c r="I29" s="124"/>
      <c r="J29" s="123"/>
      <c r="K29" s="123"/>
      <c r="L29" s="51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pans="1:31" s="2" customFormat="1" ht="25.45" customHeight="1">
      <c r="A30" s="34"/>
      <c r="B30" s="39"/>
      <c r="C30" s="34"/>
      <c r="D30" s="125" t="s">
        <v>38</v>
      </c>
      <c r="E30" s="34"/>
      <c r="F30" s="34"/>
      <c r="G30" s="34"/>
      <c r="H30" s="34"/>
      <c r="I30" s="115"/>
      <c r="J30" s="126">
        <f>ROUND(J124, 2)</f>
        <v>0</v>
      </c>
      <c r="K30" s="34"/>
      <c r="L30" s="51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pans="1:31" s="2" customFormat="1" ht="6.95" customHeight="1">
      <c r="A31" s="34"/>
      <c r="B31" s="39"/>
      <c r="C31" s="34"/>
      <c r="D31" s="123"/>
      <c r="E31" s="123"/>
      <c r="F31" s="123"/>
      <c r="G31" s="123"/>
      <c r="H31" s="123"/>
      <c r="I31" s="124"/>
      <c r="J31" s="123"/>
      <c r="K31" s="123"/>
      <c r="L31" s="51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pans="1:31" s="2" customFormat="1" ht="14.45" customHeight="1">
      <c r="A32" s="34"/>
      <c r="B32" s="39"/>
      <c r="C32" s="34"/>
      <c r="D32" s="34"/>
      <c r="E32" s="34"/>
      <c r="F32" s="127" t="s">
        <v>40</v>
      </c>
      <c r="G32" s="34"/>
      <c r="H32" s="34"/>
      <c r="I32" s="128" t="s">
        <v>39</v>
      </c>
      <c r="J32" s="127" t="s">
        <v>41</v>
      </c>
      <c r="K32" s="34"/>
      <c r="L32" s="51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pans="1:31" s="2" customFormat="1" ht="14.45" customHeight="1">
      <c r="A33" s="34"/>
      <c r="B33" s="39"/>
      <c r="C33" s="34"/>
      <c r="D33" s="129" t="s">
        <v>42</v>
      </c>
      <c r="E33" s="114" t="s">
        <v>43</v>
      </c>
      <c r="F33" s="130">
        <f>ROUND((SUM(BE124:BE371)),  2)</f>
        <v>0</v>
      </c>
      <c r="G33" s="34"/>
      <c r="H33" s="34"/>
      <c r="I33" s="131">
        <v>0.21</v>
      </c>
      <c r="J33" s="130">
        <f>ROUND(((SUM(BE124:BE371))*I33),  2)</f>
        <v>0</v>
      </c>
      <c r="K33" s="34"/>
      <c r="L33" s="51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pans="1:31" s="2" customFormat="1" ht="14.45" customHeight="1">
      <c r="A34" s="34"/>
      <c r="B34" s="39"/>
      <c r="C34" s="34"/>
      <c r="D34" s="34"/>
      <c r="E34" s="114" t="s">
        <v>44</v>
      </c>
      <c r="F34" s="130">
        <f>ROUND((SUM(BF124:BF371)),  2)</f>
        <v>0</v>
      </c>
      <c r="G34" s="34"/>
      <c r="H34" s="34"/>
      <c r="I34" s="131">
        <v>0.15</v>
      </c>
      <c r="J34" s="130">
        <f>ROUND(((SUM(BF124:BF371))*I34),  2)</f>
        <v>0</v>
      </c>
      <c r="K34" s="34"/>
      <c r="L34" s="51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pans="1:31" s="2" customFormat="1" ht="14.45" hidden="1" customHeight="1">
      <c r="A35" s="34"/>
      <c r="B35" s="39"/>
      <c r="C35" s="34"/>
      <c r="D35" s="34"/>
      <c r="E35" s="114" t="s">
        <v>45</v>
      </c>
      <c r="F35" s="130">
        <f>ROUND((SUM(BG124:BG371)),  2)</f>
        <v>0</v>
      </c>
      <c r="G35" s="34"/>
      <c r="H35" s="34"/>
      <c r="I35" s="131">
        <v>0.21</v>
      </c>
      <c r="J35" s="130">
        <f>0</f>
        <v>0</v>
      </c>
      <c r="K35" s="34"/>
      <c r="L35" s="51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pans="1:31" s="2" customFormat="1" ht="14.45" hidden="1" customHeight="1">
      <c r="A36" s="34"/>
      <c r="B36" s="39"/>
      <c r="C36" s="34"/>
      <c r="D36" s="34"/>
      <c r="E36" s="114" t="s">
        <v>46</v>
      </c>
      <c r="F36" s="130">
        <f>ROUND((SUM(BH124:BH371)),  2)</f>
        <v>0</v>
      </c>
      <c r="G36" s="34"/>
      <c r="H36" s="34"/>
      <c r="I36" s="131">
        <v>0.15</v>
      </c>
      <c r="J36" s="130">
        <f>0</f>
        <v>0</v>
      </c>
      <c r="K36" s="34"/>
      <c r="L36" s="51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pans="1:31" s="2" customFormat="1" ht="14.45" hidden="1" customHeight="1">
      <c r="A37" s="34"/>
      <c r="B37" s="39"/>
      <c r="C37" s="34"/>
      <c r="D37" s="34"/>
      <c r="E37" s="114" t="s">
        <v>47</v>
      </c>
      <c r="F37" s="130">
        <f>ROUND((SUM(BI124:BI371)),  2)</f>
        <v>0</v>
      </c>
      <c r="G37" s="34"/>
      <c r="H37" s="34"/>
      <c r="I37" s="131">
        <v>0</v>
      </c>
      <c r="J37" s="130">
        <f>0</f>
        <v>0</v>
      </c>
      <c r="K37" s="34"/>
      <c r="L37" s="51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pans="1:31" s="2" customFormat="1" ht="6.95" customHeight="1">
      <c r="A38" s="34"/>
      <c r="B38" s="39"/>
      <c r="C38" s="34"/>
      <c r="D38" s="34"/>
      <c r="E38" s="34"/>
      <c r="F38" s="34"/>
      <c r="G38" s="34"/>
      <c r="H38" s="34"/>
      <c r="I38" s="115"/>
      <c r="J38" s="34"/>
      <c r="K38" s="34"/>
      <c r="L38" s="51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pans="1:31" s="2" customFormat="1" ht="25.45" customHeight="1">
      <c r="A39" s="34"/>
      <c r="B39" s="39"/>
      <c r="C39" s="132"/>
      <c r="D39" s="133" t="s">
        <v>48</v>
      </c>
      <c r="E39" s="134"/>
      <c r="F39" s="134"/>
      <c r="G39" s="135" t="s">
        <v>49</v>
      </c>
      <c r="H39" s="136" t="s">
        <v>50</v>
      </c>
      <c r="I39" s="137"/>
      <c r="J39" s="138">
        <f>SUM(J30:J37)</f>
        <v>0</v>
      </c>
      <c r="K39" s="139"/>
      <c r="L39" s="51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pans="1:31" s="2" customFormat="1" ht="14.45" customHeight="1">
      <c r="A40" s="34"/>
      <c r="B40" s="39"/>
      <c r="C40" s="34"/>
      <c r="D40" s="34"/>
      <c r="E40" s="34"/>
      <c r="F40" s="34"/>
      <c r="G40" s="34"/>
      <c r="H40" s="34"/>
      <c r="I40" s="115"/>
      <c r="J40" s="34"/>
      <c r="K40" s="34"/>
      <c r="L40" s="51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pans="1:31" s="1" customFormat="1" ht="14.45" customHeight="1">
      <c r="B41" s="20"/>
      <c r="I41" s="108"/>
      <c r="L41" s="20"/>
    </row>
    <row r="42" spans="1:31" s="1" customFormat="1" ht="14.45" customHeight="1">
      <c r="B42" s="20"/>
      <c r="I42" s="108"/>
      <c r="L42" s="20"/>
    </row>
    <row r="43" spans="1:31" s="1" customFormat="1" ht="14.45" customHeight="1">
      <c r="B43" s="20"/>
      <c r="I43" s="108"/>
      <c r="L43" s="20"/>
    </row>
    <row r="44" spans="1:31" s="1" customFormat="1" ht="14.45" customHeight="1">
      <c r="B44" s="20"/>
      <c r="I44" s="108"/>
      <c r="L44" s="20"/>
    </row>
    <row r="45" spans="1:31" s="1" customFormat="1" ht="14.45" customHeight="1">
      <c r="B45" s="20"/>
      <c r="I45" s="108"/>
      <c r="L45" s="20"/>
    </row>
    <row r="46" spans="1:31" s="1" customFormat="1" ht="14.45" customHeight="1">
      <c r="B46" s="20"/>
      <c r="I46" s="108"/>
      <c r="L46" s="20"/>
    </row>
    <row r="47" spans="1:31" s="1" customFormat="1" ht="14.45" customHeight="1">
      <c r="B47" s="20"/>
      <c r="I47" s="108"/>
      <c r="L47" s="20"/>
    </row>
    <row r="48" spans="1:31" s="1" customFormat="1" ht="14.45" customHeight="1">
      <c r="B48" s="20"/>
      <c r="I48" s="108"/>
      <c r="L48" s="20"/>
    </row>
    <row r="49" spans="1:31" s="1" customFormat="1" ht="14.45" customHeight="1">
      <c r="B49" s="20"/>
      <c r="I49" s="108"/>
      <c r="L49" s="20"/>
    </row>
    <row r="50" spans="1:31" s="2" customFormat="1" ht="14.45" customHeight="1">
      <c r="B50" s="51"/>
      <c r="D50" s="140" t="s">
        <v>51</v>
      </c>
      <c r="E50" s="141"/>
      <c r="F50" s="141"/>
      <c r="G50" s="140" t="s">
        <v>52</v>
      </c>
      <c r="H50" s="141"/>
      <c r="I50" s="142"/>
      <c r="J50" s="141"/>
      <c r="K50" s="141"/>
      <c r="L50" s="51"/>
    </row>
    <row r="51" spans="1:31" ht="10.35">
      <c r="B51" s="20"/>
      <c r="L51" s="20"/>
    </row>
    <row r="52" spans="1:31" ht="10.35">
      <c r="B52" s="20"/>
      <c r="L52" s="20"/>
    </row>
    <row r="53" spans="1:31" ht="10.35">
      <c r="B53" s="20"/>
      <c r="L53" s="20"/>
    </row>
    <row r="54" spans="1:31" ht="10.35">
      <c r="B54" s="20"/>
      <c r="L54" s="20"/>
    </row>
    <row r="55" spans="1:31" ht="10.35">
      <c r="B55" s="20"/>
      <c r="L55" s="20"/>
    </row>
    <row r="56" spans="1:31" ht="10.35">
      <c r="B56" s="20"/>
      <c r="L56" s="20"/>
    </row>
    <row r="57" spans="1:31" ht="10.35">
      <c r="B57" s="20"/>
      <c r="L57" s="20"/>
    </row>
    <row r="58" spans="1:31" ht="10.35">
      <c r="B58" s="20"/>
      <c r="L58" s="20"/>
    </row>
    <row r="59" spans="1:31" ht="10.35">
      <c r="B59" s="20"/>
      <c r="L59" s="20"/>
    </row>
    <row r="60" spans="1:31" ht="10.35">
      <c r="B60" s="20"/>
      <c r="L60" s="20"/>
    </row>
    <row r="61" spans="1:31" s="2" customFormat="1" ht="12.7">
      <c r="A61" s="34"/>
      <c r="B61" s="39"/>
      <c r="C61" s="34"/>
      <c r="D61" s="143" t="s">
        <v>53</v>
      </c>
      <c r="E61" s="144"/>
      <c r="F61" s="145" t="s">
        <v>54</v>
      </c>
      <c r="G61" s="143" t="s">
        <v>53</v>
      </c>
      <c r="H61" s="144"/>
      <c r="I61" s="146"/>
      <c r="J61" s="147" t="s">
        <v>54</v>
      </c>
      <c r="K61" s="144"/>
      <c r="L61" s="51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 spans="1:31" ht="10.35">
      <c r="B62" s="20"/>
      <c r="L62" s="20"/>
    </row>
    <row r="63" spans="1:31" ht="10.35">
      <c r="B63" s="20"/>
      <c r="L63" s="20"/>
    </row>
    <row r="64" spans="1:31" ht="10.35">
      <c r="B64" s="20"/>
      <c r="L64" s="20"/>
    </row>
    <row r="65" spans="1:31" s="2" customFormat="1" ht="12.7">
      <c r="A65" s="34"/>
      <c r="B65" s="39"/>
      <c r="C65" s="34"/>
      <c r="D65" s="140" t="s">
        <v>55</v>
      </c>
      <c r="E65" s="148"/>
      <c r="F65" s="148"/>
      <c r="G65" s="140" t="s">
        <v>56</v>
      </c>
      <c r="H65" s="148"/>
      <c r="I65" s="149"/>
      <c r="J65" s="148"/>
      <c r="K65" s="148"/>
      <c r="L65" s="51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 spans="1:31" ht="10.35">
      <c r="B66" s="20"/>
      <c r="L66" s="20"/>
    </row>
    <row r="67" spans="1:31" ht="10.35">
      <c r="B67" s="20"/>
      <c r="L67" s="20"/>
    </row>
    <row r="68" spans="1:31" ht="10.35">
      <c r="B68" s="20"/>
      <c r="L68" s="20"/>
    </row>
    <row r="69" spans="1:31" ht="10.35">
      <c r="B69" s="20"/>
      <c r="L69" s="20"/>
    </row>
    <row r="70" spans="1:31" ht="10.35">
      <c r="B70" s="20"/>
      <c r="L70" s="20"/>
    </row>
    <row r="71" spans="1:31" ht="10.35">
      <c r="B71" s="20"/>
      <c r="L71" s="20"/>
    </row>
    <row r="72" spans="1:31" ht="10.35">
      <c r="B72" s="20"/>
      <c r="L72" s="20"/>
    </row>
    <row r="73" spans="1:31" ht="10.35">
      <c r="B73" s="20"/>
      <c r="L73" s="20"/>
    </row>
    <row r="74" spans="1:31" ht="10.35">
      <c r="B74" s="20"/>
      <c r="L74" s="20"/>
    </row>
    <row r="75" spans="1:31" ht="10.35">
      <c r="B75" s="20"/>
      <c r="L75" s="20"/>
    </row>
    <row r="76" spans="1:31" s="2" customFormat="1" ht="12.7">
      <c r="A76" s="34"/>
      <c r="B76" s="39"/>
      <c r="C76" s="34"/>
      <c r="D76" s="143" t="s">
        <v>53</v>
      </c>
      <c r="E76" s="144"/>
      <c r="F76" s="145" t="s">
        <v>54</v>
      </c>
      <c r="G76" s="143" t="s">
        <v>53</v>
      </c>
      <c r="H76" s="144"/>
      <c r="I76" s="146"/>
      <c r="J76" s="147" t="s">
        <v>54</v>
      </c>
      <c r="K76" s="144"/>
      <c r="L76" s="51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pans="1:31" s="2" customFormat="1" ht="14.45" customHeight="1">
      <c r="A77" s="34"/>
      <c r="B77" s="150"/>
      <c r="C77" s="151"/>
      <c r="D77" s="151"/>
      <c r="E77" s="151"/>
      <c r="F77" s="151"/>
      <c r="G77" s="151"/>
      <c r="H77" s="151"/>
      <c r="I77" s="152"/>
      <c r="J77" s="151"/>
      <c r="K77" s="151"/>
      <c r="L77" s="51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pans="1:47" s="2" customFormat="1" ht="6.95" customHeight="1">
      <c r="A81" s="34"/>
      <c r="B81" s="153"/>
      <c r="C81" s="154"/>
      <c r="D81" s="154"/>
      <c r="E81" s="154"/>
      <c r="F81" s="154"/>
      <c r="G81" s="154"/>
      <c r="H81" s="154"/>
      <c r="I81" s="155"/>
      <c r="J81" s="154"/>
      <c r="K81" s="154"/>
      <c r="L81" s="51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pans="1:47" s="2" customFormat="1" ht="24.95" customHeight="1">
      <c r="A82" s="34"/>
      <c r="B82" s="35"/>
      <c r="C82" s="23" t="s">
        <v>101</v>
      </c>
      <c r="D82" s="36"/>
      <c r="E82" s="36"/>
      <c r="F82" s="36"/>
      <c r="G82" s="36"/>
      <c r="H82" s="36"/>
      <c r="I82" s="115"/>
      <c r="J82" s="36"/>
      <c r="K82" s="36"/>
      <c r="L82" s="51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pans="1:47" s="2" customFormat="1" ht="6.95" customHeight="1">
      <c r="A83" s="34"/>
      <c r="B83" s="35"/>
      <c r="C83" s="36"/>
      <c r="D83" s="36"/>
      <c r="E83" s="36"/>
      <c r="F83" s="36"/>
      <c r="G83" s="36"/>
      <c r="H83" s="36"/>
      <c r="I83" s="115"/>
      <c r="J83" s="36"/>
      <c r="K83" s="36"/>
      <c r="L83" s="51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pans="1:47" s="2" customFormat="1" ht="12" customHeight="1">
      <c r="A84" s="34"/>
      <c r="B84" s="35"/>
      <c r="C84" s="29" t="s">
        <v>16</v>
      </c>
      <c r="D84" s="36"/>
      <c r="E84" s="36"/>
      <c r="F84" s="36"/>
      <c r="G84" s="36"/>
      <c r="H84" s="36"/>
      <c r="I84" s="115"/>
      <c r="J84" s="36"/>
      <c r="K84" s="36"/>
      <c r="L84" s="51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pans="1:47" s="2" customFormat="1" ht="16.5" customHeight="1">
      <c r="A85" s="34"/>
      <c r="B85" s="35"/>
      <c r="C85" s="36"/>
      <c r="D85" s="36"/>
      <c r="E85" s="319" t="str">
        <f>E7</f>
        <v>Výstavba a opravy chodníku a lávky pro pěší v Obci Malšovice</v>
      </c>
      <c r="F85" s="320"/>
      <c r="G85" s="320"/>
      <c r="H85" s="320"/>
      <c r="I85" s="115"/>
      <c r="J85" s="36"/>
      <c r="K85" s="36"/>
      <c r="L85" s="51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pans="1:47" s="2" customFormat="1" ht="12" customHeight="1">
      <c r="A86" s="34"/>
      <c r="B86" s="35"/>
      <c r="C86" s="29" t="s">
        <v>99</v>
      </c>
      <c r="D86" s="36"/>
      <c r="E86" s="36"/>
      <c r="F86" s="36"/>
      <c r="G86" s="36"/>
      <c r="H86" s="36"/>
      <c r="I86" s="115"/>
      <c r="J86" s="36"/>
      <c r="K86" s="36"/>
      <c r="L86" s="51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pans="1:47" s="2" customFormat="1" ht="16.5" customHeight="1">
      <c r="A87" s="34"/>
      <c r="B87" s="35"/>
      <c r="C87" s="36"/>
      <c r="D87" s="36"/>
      <c r="E87" s="271" t="str">
        <f>E9</f>
        <v>01 - I.ETAPA SO 01 - Rekonstrukce chodníku</v>
      </c>
      <c r="F87" s="321"/>
      <c r="G87" s="321"/>
      <c r="H87" s="321"/>
      <c r="I87" s="115"/>
      <c r="J87" s="36"/>
      <c r="K87" s="36"/>
      <c r="L87" s="51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pans="1:47" s="2" customFormat="1" ht="6.95" customHeight="1">
      <c r="A88" s="34"/>
      <c r="B88" s="35"/>
      <c r="C88" s="36"/>
      <c r="D88" s="36"/>
      <c r="E88" s="36"/>
      <c r="F88" s="36"/>
      <c r="G88" s="36"/>
      <c r="H88" s="36"/>
      <c r="I88" s="115"/>
      <c r="J88" s="36"/>
      <c r="K88" s="36"/>
      <c r="L88" s="51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pans="1:47" s="2" customFormat="1" ht="12" customHeight="1">
      <c r="A89" s="34"/>
      <c r="B89" s="35"/>
      <c r="C89" s="29" t="s">
        <v>20</v>
      </c>
      <c r="D89" s="36"/>
      <c r="E89" s="36"/>
      <c r="F89" s="27" t="str">
        <f>F12</f>
        <v>Malšovice p.p.č. 930/2, 473/7 a 479/7</v>
      </c>
      <c r="G89" s="36"/>
      <c r="H89" s="36"/>
      <c r="I89" s="117" t="s">
        <v>22</v>
      </c>
      <c r="J89" s="66" t="str">
        <f>IF(J12="","",J12)</f>
        <v>21. 5. 2020</v>
      </c>
      <c r="K89" s="36"/>
      <c r="L89" s="51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pans="1:47" s="2" customFormat="1" ht="6.95" customHeight="1">
      <c r="A90" s="34"/>
      <c r="B90" s="35"/>
      <c r="C90" s="36"/>
      <c r="D90" s="36"/>
      <c r="E90" s="36"/>
      <c r="F90" s="36"/>
      <c r="G90" s="36"/>
      <c r="H90" s="36"/>
      <c r="I90" s="115"/>
      <c r="J90" s="36"/>
      <c r="K90" s="36"/>
      <c r="L90" s="51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pans="1:47" s="2" customFormat="1" ht="25.7" customHeight="1">
      <c r="A91" s="34"/>
      <c r="B91" s="35"/>
      <c r="C91" s="29" t="s">
        <v>24</v>
      </c>
      <c r="D91" s="36"/>
      <c r="E91" s="36"/>
      <c r="F91" s="27" t="str">
        <f>E15</f>
        <v>HORTECH control s.r.o.</v>
      </c>
      <c r="G91" s="36"/>
      <c r="H91" s="36"/>
      <c r="I91" s="117" t="s">
        <v>32</v>
      </c>
      <c r="J91" s="32" t="str">
        <f>E21</f>
        <v>HORTECH control s.r.o.</v>
      </c>
      <c r="K91" s="36"/>
      <c r="L91" s="51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pans="1:47" s="2" customFormat="1" ht="25.7" customHeight="1">
      <c r="A92" s="34"/>
      <c r="B92" s="35"/>
      <c r="C92" s="29" t="s">
        <v>30</v>
      </c>
      <c r="D92" s="36"/>
      <c r="E92" s="36"/>
      <c r="F92" s="27" t="str">
        <f>IF(E18="","",E18)</f>
        <v>Vyplň údaj</v>
      </c>
      <c r="G92" s="36"/>
      <c r="H92" s="36"/>
      <c r="I92" s="117" t="s">
        <v>34</v>
      </c>
      <c r="J92" s="32" t="str">
        <f>E24</f>
        <v>Josef Beran-STAVO</v>
      </c>
      <c r="K92" s="36"/>
      <c r="L92" s="51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pans="1:47" s="2" customFormat="1" ht="10.35" customHeight="1">
      <c r="A93" s="34"/>
      <c r="B93" s="35"/>
      <c r="C93" s="36"/>
      <c r="D93" s="36"/>
      <c r="E93" s="36"/>
      <c r="F93" s="36"/>
      <c r="G93" s="36"/>
      <c r="H93" s="36"/>
      <c r="I93" s="115"/>
      <c r="J93" s="36"/>
      <c r="K93" s="36"/>
      <c r="L93" s="51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pans="1:47" s="2" customFormat="1" ht="29.25" customHeight="1">
      <c r="A94" s="34"/>
      <c r="B94" s="35"/>
      <c r="C94" s="156" t="s">
        <v>102</v>
      </c>
      <c r="D94" s="157"/>
      <c r="E94" s="157"/>
      <c r="F94" s="157"/>
      <c r="G94" s="157"/>
      <c r="H94" s="157"/>
      <c r="I94" s="158"/>
      <c r="J94" s="159" t="s">
        <v>103</v>
      </c>
      <c r="K94" s="157"/>
      <c r="L94" s="51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pans="1:47" s="2" customFormat="1" ht="10.35" customHeight="1">
      <c r="A95" s="34"/>
      <c r="B95" s="35"/>
      <c r="C95" s="36"/>
      <c r="D95" s="36"/>
      <c r="E95" s="36"/>
      <c r="F95" s="36"/>
      <c r="G95" s="36"/>
      <c r="H95" s="36"/>
      <c r="I95" s="115"/>
      <c r="J95" s="36"/>
      <c r="K95" s="36"/>
      <c r="L95" s="51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pans="1:47" s="2" customFormat="1" ht="22.85" customHeight="1">
      <c r="A96" s="34"/>
      <c r="B96" s="35"/>
      <c r="C96" s="160" t="s">
        <v>104</v>
      </c>
      <c r="D96" s="36"/>
      <c r="E96" s="36"/>
      <c r="F96" s="36"/>
      <c r="G96" s="36"/>
      <c r="H96" s="36"/>
      <c r="I96" s="115"/>
      <c r="J96" s="84">
        <f>J124</f>
        <v>0</v>
      </c>
      <c r="K96" s="36"/>
      <c r="L96" s="51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7" t="s">
        <v>105</v>
      </c>
    </row>
    <row r="97" spans="1:31" s="9" customFormat="1" ht="24.95" customHeight="1">
      <c r="B97" s="161"/>
      <c r="C97" s="162"/>
      <c r="D97" s="163" t="s">
        <v>106</v>
      </c>
      <c r="E97" s="164"/>
      <c r="F97" s="164"/>
      <c r="G97" s="164"/>
      <c r="H97" s="164"/>
      <c r="I97" s="165"/>
      <c r="J97" s="166">
        <f>J125</f>
        <v>0</v>
      </c>
      <c r="K97" s="162"/>
      <c r="L97" s="167"/>
    </row>
    <row r="98" spans="1:31" s="10" customFormat="1" ht="19.95" customHeight="1">
      <c r="B98" s="168"/>
      <c r="C98" s="169"/>
      <c r="D98" s="170" t="s">
        <v>107</v>
      </c>
      <c r="E98" s="171"/>
      <c r="F98" s="171"/>
      <c r="G98" s="171"/>
      <c r="H98" s="171"/>
      <c r="I98" s="172"/>
      <c r="J98" s="173">
        <f>J126</f>
        <v>0</v>
      </c>
      <c r="K98" s="169"/>
      <c r="L98" s="174"/>
    </row>
    <row r="99" spans="1:31" s="10" customFormat="1" ht="19.95" customHeight="1">
      <c r="B99" s="168"/>
      <c r="C99" s="169"/>
      <c r="D99" s="170" t="s">
        <v>108</v>
      </c>
      <c r="E99" s="171"/>
      <c r="F99" s="171"/>
      <c r="G99" s="171"/>
      <c r="H99" s="171"/>
      <c r="I99" s="172"/>
      <c r="J99" s="173">
        <f>J182</f>
        <v>0</v>
      </c>
      <c r="K99" s="169"/>
      <c r="L99" s="174"/>
    </row>
    <row r="100" spans="1:31" s="10" customFormat="1" ht="19.95" customHeight="1">
      <c r="B100" s="168"/>
      <c r="C100" s="169"/>
      <c r="D100" s="170" t="s">
        <v>109</v>
      </c>
      <c r="E100" s="171"/>
      <c r="F100" s="171"/>
      <c r="G100" s="171"/>
      <c r="H100" s="171"/>
      <c r="I100" s="172"/>
      <c r="J100" s="173">
        <f>J189</f>
        <v>0</v>
      </c>
      <c r="K100" s="169"/>
      <c r="L100" s="174"/>
    </row>
    <row r="101" spans="1:31" s="10" customFormat="1" ht="19.95" customHeight="1">
      <c r="B101" s="168"/>
      <c r="C101" s="169"/>
      <c r="D101" s="170" t="s">
        <v>110</v>
      </c>
      <c r="E101" s="171"/>
      <c r="F101" s="171"/>
      <c r="G101" s="171"/>
      <c r="H101" s="171"/>
      <c r="I101" s="172"/>
      <c r="J101" s="173">
        <f>J230</f>
        <v>0</v>
      </c>
      <c r="K101" s="169"/>
      <c r="L101" s="174"/>
    </row>
    <row r="102" spans="1:31" s="10" customFormat="1" ht="19.95" customHeight="1">
      <c r="B102" s="168"/>
      <c r="C102" s="169"/>
      <c r="D102" s="170" t="s">
        <v>111</v>
      </c>
      <c r="E102" s="171"/>
      <c r="F102" s="171"/>
      <c r="G102" s="171"/>
      <c r="H102" s="171"/>
      <c r="I102" s="172"/>
      <c r="J102" s="173">
        <f>J256</f>
        <v>0</v>
      </c>
      <c r="K102" s="169"/>
      <c r="L102" s="174"/>
    </row>
    <row r="103" spans="1:31" s="10" customFormat="1" ht="19.95" customHeight="1">
      <c r="B103" s="168"/>
      <c r="C103" s="169"/>
      <c r="D103" s="170" t="s">
        <v>112</v>
      </c>
      <c r="E103" s="171"/>
      <c r="F103" s="171"/>
      <c r="G103" s="171"/>
      <c r="H103" s="171"/>
      <c r="I103" s="172"/>
      <c r="J103" s="173">
        <f>J310</f>
        <v>0</v>
      </c>
      <c r="K103" s="169"/>
      <c r="L103" s="174"/>
    </row>
    <row r="104" spans="1:31" s="10" customFormat="1" ht="19.95" customHeight="1">
      <c r="B104" s="168"/>
      <c r="C104" s="169"/>
      <c r="D104" s="170" t="s">
        <v>113</v>
      </c>
      <c r="E104" s="171"/>
      <c r="F104" s="171"/>
      <c r="G104" s="171"/>
      <c r="H104" s="171"/>
      <c r="I104" s="172"/>
      <c r="J104" s="173">
        <f>J370</f>
        <v>0</v>
      </c>
      <c r="K104" s="169"/>
      <c r="L104" s="174"/>
    </row>
    <row r="105" spans="1:31" s="2" customFormat="1" ht="21.85" customHeight="1">
      <c r="A105" s="34"/>
      <c r="B105" s="35"/>
      <c r="C105" s="36"/>
      <c r="D105" s="36"/>
      <c r="E105" s="36"/>
      <c r="F105" s="36"/>
      <c r="G105" s="36"/>
      <c r="H105" s="36"/>
      <c r="I105" s="115"/>
      <c r="J105" s="36"/>
      <c r="K105" s="36"/>
      <c r="L105" s="51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34"/>
    </row>
    <row r="106" spans="1:31" s="2" customFormat="1" ht="6.95" customHeight="1">
      <c r="A106" s="34"/>
      <c r="B106" s="54"/>
      <c r="C106" s="55"/>
      <c r="D106" s="55"/>
      <c r="E106" s="55"/>
      <c r="F106" s="55"/>
      <c r="G106" s="55"/>
      <c r="H106" s="55"/>
      <c r="I106" s="152"/>
      <c r="J106" s="55"/>
      <c r="K106" s="55"/>
      <c r="L106" s="51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</row>
    <row r="110" spans="1:31" s="2" customFormat="1" ht="6.95" customHeight="1">
      <c r="A110" s="34"/>
      <c r="B110" s="56"/>
      <c r="C110" s="57"/>
      <c r="D110" s="57"/>
      <c r="E110" s="57"/>
      <c r="F110" s="57"/>
      <c r="G110" s="57"/>
      <c r="H110" s="57"/>
      <c r="I110" s="155"/>
      <c r="J110" s="57"/>
      <c r="K110" s="57"/>
      <c r="L110" s="51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pans="1:31" s="2" customFormat="1" ht="24.95" customHeight="1">
      <c r="A111" s="34"/>
      <c r="B111" s="35"/>
      <c r="C111" s="23" t="s">
        <v>114</v>
      </c>
      <c r="D111" s="36"/>
      <c r="E111" s="36"/>
      <c r="F111" s="36"/>
      <c r="G111" s="36"/>
      <c r="H111" s="36"/>
      <c r="I111" s="115"/>
      <c r="J111" s="36"/>
      <c r="K111" s="36"/>
      <c r="L111" s="51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pans="1:31" s="2" customFormat="1" ht="6.95" customHeight="1">
      <c r="A112" s="34"/>
      <c r="B112" s="35"/>
      <c r="C112" s="36"/>
      <c r="D112" s="36"/>
      <c r="E112" s="36"/>
      <c r="F112" s="36"/>
      <c r="G112" s="36"/>
      <c r="H112" s="36"/>
      <c r="I112" s="115"/>
      <c r="J112" s="36"/>
      <c r="K112" s="36"/>
      <c r="L112" s="51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pans="1:65" s="2" customFormat="1" ht="12" customHeight="1">
      <c r="A113" s="34"/>
      <c r="B113" s="35"/>
      <c r="C113" s="29" t="s">
        <v>16</v>
      </c>
      <c r="D113" s="36"/>
      <c r="E113" s="36"/>
      <c r="F113" s="36"/>
      <c r="G113" s="36"/>
      <c r="H113" s="36"/>
      <c r="I113" s="115"/>
      <c r="J113" s="36"/>
      <c r="K113" s="36"/>
      <c r="L113" s="51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pans="1:65" s="2" customFormat="1" ht="16.5" customHeight="1">
      <c r="A114" s="34"/>
      <c r="B114" s="35"/>
      <c r="C114" s="36"/>
      <c r="D114" s="36"/>
      <c r="E114" s="319" t="str">
        <f>E7</f>
        <v>Výstavba a opravy chodníku a lávky pro pěší v Obci Malšovice</v>
      </c>
      <c r="F114" s="320"/>
      <c r="G114" s="320"/>
      <c r="H114" s="320"/>
      <c r="I114" s="115"/>
      <c r="J114" s="36"/>
      <c r="K114" s="36"/>
      <c r="L114" s="51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pans="1:65" s="2" customFormat="1" ht="12" customHeight="1">
      <c r="A115" s="34"/>
      <c r="B115" s="35"/>
      <c r="C115" s="29" t="s">
        <v>99</v>
      </c>
      <c r="D115" s="36"/>
      <c r="E115" s="36"/>
      <c r="F115" s="36"/>
      <c r="G115" s="36"/>
      <c r="H115" s="36"/>
      <c r="I115" s="115"/>
      <c r="J115" s="36"/>
      <c r="K115" s="36"/>
      <c r="L115" s="51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pans="1:65" s="2" customFormat="1" ht="16.5" customHeight="1">
      <c r="A116" s="34"/>
      <c r="B116" s="35"/>
      <c r="C116" s="36"/>
      <c r="D116" s="36"/>
      <c r="E116" s="271" t="str">
        <f>E9</f>
        <v>01 - I.ETAPA SO 01 - Rekonstrukce chodníku</v>
      </c>
      <c r="F116" s="321"/>
      <c r="G116" s="321"/>
      <c r="H116" s="321"/>
      <c r="I116" s="115"/>
      <c r="J116" s="36"/>
      <c r="K116" s="36"/>
      <c r="L116" s="51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pans="1:65" s="2" customFormat="1" ht="6.95" customHeight="1">
      <c r="A117" s="34"/>
      <c r="B117" s="35"/>
      <c r="C117" s="36"/>
      <c r="D117" s="36"/>
      <c r="E117" s="36"/>
      <c r="F117" s="36"/>
      <c r="G117" s="36"/>
      <c r="H117" s="36"/>
      <c r="I117" s="115"/>
      <c r="J117" s="36"/>
      <c r="K117" s="36"/>
      <c r="L117" s="51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pans="1:65" s="2" customFormat="1" ht="12" customHeight="1">
      <c r="A118" s="34"/>
      <c r="B118" s="35"/>
      <c r="C118" s="29" t="s">
        <v>20</v>
      </c>
      <c r="D118" s="36"/>
      <c r="E118" s="36"/>
      <c r="F118" s="27" t="str">
        <f>F12</f>
        <v>Malšovice p.p.č. 930/2, 473/7 a 479/7</v>
      </c>
      <c r="G118" s="36"/>
      <c r="H118" s="36"/>
      <c r="I118" s="117" t="s">
        <v>22</v>
      </c>
      <c r="J118" s="66" t="str">
        <f>IF(J12="","",J12)</f>
        <v>21. 5. 2020</v>
      </c>
      <c r="K118" s="36"/>
      <c r="L118" s="51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pans="1:65" s="2" customFormat="1" ht="6.95" customHeight="1">
      <c r="A119" s="34"/>
      <c r="B119" s="35"/>
      <c r="C119" s="36"/>
      <c r="D119" s="36"/>
      <c r="E119" s="36"/>
      <c r="F119" s="36"/>
      <c r="G119" s="36"/>
      <c r="H119" s="36"/>
      <c r="I119" s="115"/>
      <c r="J119" s="36"/>
      <c r="K119" s="36"/>
      <c r="L119" s="51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pans="1:65" s="2" customFormat="1" ht="25.7" customHeight="1">
      <c r="A120" s="34"/>
      <c r="B120" s="35"/>
      <c r="C120" s="29" t="s">
        <v>24</v>
      </c>
      <c r="D120" s="36"/>
      <c r="E120" s="36"/>
      <c r="F120" s="27" t="str">
        <f>E15</f>
        <v>HORTECH control s.r.o.</v>
      </c>
      <c r="G120" s="36"/>
      <c r="H120" s="36"/>
      <c r="I120" s="117" t="s">
        <v>32</v>
      </c>
      <c r="J120" s="32" t="str">
        <f>E21</f>
        <v>HORTECH control s.r.o.</v>
      </c>
      <c r="K120" s="36"/>
      <c r="L120" s="51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pans="1:65" s="2" customFormat="1" ht="25.7" customHeight="1">
      <c r="A121" s="34"/>
      <c r="B121" s="35"/>
      <c r="C121" s="29" t="s">
        <v>30</v>
      </c>
      <c r="D121" s="36"/>
      <c r="E121" s="36"/>
      <c r="F121" s="27" t="str">
        <f>IF(E18="","",E18)</f>
        <v>Vyplň údaj</v>
      </c>
      <c r="G121" s="36"/>
      <c r="H121" s="36"/>
      <c r="I121" s="117" t="s">
        <v>34</v>
      </c>
      <c r="J121" s="32" t="str">
        <f>E24</f>
        <v>Josef Beran-STAVO</v>
      </c>
      <c r="K121" s="36"/>
      <c r="L121" s="51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pans="1:65" s="2" customFormat="1" ht="10.35" customHeight="1">
      <c r="A122" s="34"/>
      <c r="B122" s="35"/>
      <c r="C122" s="36"/>
      <c r="D122" s="36"/>
      <c r="E122" s="36"/>
      <c r="F122" s="36"/>
      <c r="G122" s="36"/>
      <c r="H122" s="36"/>
      <c r="I122" s="115"/>
      <c r="J122" s="36"/>
      <c r="K122" s="36"/>
      <c r="L122" s="51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pans="1:65" s="11" customFormat="1" ht="29.25" customHeight="1">
      <c r="A123" s="175"/>
      <c r="B123" s="176"/>
      <c r="C123" s="177" t="s">
        <v>115</v>
      </c>
      <c r="D123" s="178" t="s">
        <v>63</v>
      </c>
      <c r="E123" s="178" t="s">
        <v>59</v>
      </c>
      <c r="F123" s="178" t="s">
        <v>60</v>
      </c>
      <c r="G123" s="178" t="s">
        <v>116</v>
      </c>
      <c r="H123" s="178" t="s">
        <v>117</v>
      </c>
      <c r="I123" s="179" t="s">
        <v>118</v>
      </c>
      <c r="J123" s="180" t="s">
        <v>103</v>
      </c>
      <c r="K123" s="181" t="s">
        <v>119</v>
      </c>
      <c r="L123" s="182"/>
      <c r="M123" s="75" t="s">
        <v>1</v>
      </c>
      <c r="N123" s="76" t="s">
        <v>42</v>
      </c>
      <c r="O123" s="76" t="s">
        <v>120</v>
      </c>
      <c r="P123" s="76" t="s">
        <v>121</v>
      </c>
      <c r="Q123" s="76" t="s">
        <v>122</v>
      </c>
      <c r="R123" s="76" t="s">
        <v>123</v>
      </c>
      <c r="S123" s="76" t="s">
        <v>124</v>
      </c>
      <c r="T123" s="77" t="s">
        <v>125</v>
      </c>
      <c r="U123" s="175"/>
      <c r="V123" s="175"/>
      <c r="W123" s="175"/>
      <c r="X123" s="175"/>
      <c r="Y123" s="175"/>
      <c r="Z123" s="175"/>
      <c r="AA123" s="175"/>
      <c r="AB123" s="175"/>
      <c r="AC123" s="175"/>
      <c r="AD123" s="175"/>
      <c r="AE123" s="175"/>
    </row>
    <row r="124" spans="1:65" s="2" customFormat="1" ht="22.85" customHeight="1">
      <c r="A124" s="34"/>
      <c r="B124" s="35"/>
      <c r="C124" s="82" t="s">
        <v>126</v>
      </c>
      <c r="D124" s="36"/>
      <c r="E124" s="36"/>
      <c r="F124" s="36"/>
      <c r="G124" s="36"/>
      <c r="H124" s="36"/>
      <c r="I124" s="115"/>
      <c r="J124" s="183">
        <f>BK124</f>
        <v>0</v>
      </c>
      <c r="K124" s="36"/>
      <c r="L124" s="39"/>
      <c r="M124" s="78"/>
      <c r="N124" s="184"/>
      <c r="O124" s="79"/>
      <c r="P124" s="185">
        <f>P125</f>
        <v>0</v>
      </c>
      <c r="Q124" s="79"/>
      <c r="R124" s="185">
        <f>R125</f>
        <v>520.06044023000004</v>
      </c>
      <c r="S124" s="79"/>
      <c r="T124" s="186">
        <f>T125</f>
        <v>362.01300000000003</v>
      </c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  <c r="AT124" s="17" t="s">
        <v>77</v>
      </c>
      <c r="AU124" s="17" t="s">
        <v>105</v>
      </c>
      <c r="BK124" s="187">
        <f>BK125</f>
        <v>0</v>
      </c>
    </row>
    <row r="125" spans="1:65" s="12" customFormat="1" ht="25.95" customHeight="1">
      <c r="B125" s="188"/>
      <c r="C125" s="189"/>
      <c r="D125" s="190" t="s">
        <v>77</v>
      </c>
      <c r="E125" s="191" t="s">
        <v>127</v>
      </c>
      <c r="F125" s="191" t="s">
        <v>128</v>
      </c>
      <c r="G125" s="189"/>
      <c r="H125" s="189"/>
      <c r="I125" s="192"/>
      <c r="J125" s="193">
        <f>BK125</f>
        <v>0</v>
      </c>
      <c r="K125" s="189"/>
      <c r="L125" s="194"/>
      <c r="M125" s="195"/>
      <c r="N125" s="196"/>
      <c r="O125" s="196"/>
      <c r="P125" s="197">
        <f>P126+P182+P189+P230+P256+P310+P370</f>
        <v>0</v>
      </c>
      <c r="Q125" s="196"/>
      <c r="R125" s="197">
        <f>R126+R182+R189+R230+R256+R310+R370</f>
        <v>520.06044023000004</v>
      </c>
      <c r="S125" s="196"/>
      <c r="T125" s="198">
        <f>T126+T182+T189+T230+T256+T310+T370</f>
        <v>362.01300000000003</v>
      </c>
      <c r="AR125" s="199" t="s">
        <v>86</v>
      </c>
      <c r="AT125" s="200" t="s">
        <v>77</v>
      </c>
      <c r="AU125" s="200" t="s">
        <v>78</v>
      </c>
      <c r="AY125" s="199" t="s">
        <v>129</v>
      </c>
      <c r="BK125" s="201">
        <f>BK126+BK182+BK189+BK230+BK256+BK310+BK370</f>
        <v>0</v>
      </c>
    </row>
    <row r="126" spans="1:65" s="12" customFormat="1" ht="22.85" customHeight="1">
      <c r="B126" s="188"/>
      <c r="C126" s="189"/>
      <c r="D126" s="190" t="s">
        <v>77</v>
      </c>
      <c r="E126" s="202" t="s">
        <v>86</v>
      </c>
      <c r="F126" s="202" t="s">
        <v>130</v>
      </c>
      <c r="G126" s="189"/>
      <c r="H126" s="189"/>
      <c r="I126" s="192"/>
      <c r="J126" s="203">
        <f>BK126</f>
        <v>0</v>
      </c>
      <c r="K126" s="189"/>
      <c r="L126" s="194"/>
      <c r="M126" s="195"/>
      <c r="N126" s="196"/>
      <c r="O126" s="196"/>
      <c r="P126" s="197">
        <f>SUM(P127:P181)</f>
        <v>0</v>
      </c>
      <c r="Q126" s="196"/>
      <c r="R126" s="197">
        <f>SUM(R127:R181)</f>
        <v>8.9420000000000002</v>
      </c>
      <c r="S126" s="196"/>
      <c r="T126" s="198">
        <f>SUM(T127:T181)</f>
        <v>362.01300000000003</v>
      </c>
      <c r="AR126" s="199" t="s">
        <v>86</v>
      </c>
      <c r="AT126" s="200" t="s">
        <v>77</v>
      </c>
      <c r="AU126" s="200" t="s">
        <v>86</v>
      </c>
      <c r="AY126" s="199" t="s">
        <v>129</v>
      </c>
      <c r="BK126" s="201">
        <f>SUM(BK127:BK181)</f>
        <v>0</v>
      </c>
    </row>
    <row r="127" spans="1:65" s="2" customFormat="1" ht="21.75" customHeight="1">
      <c r="A127" s="34"/>
      <c r="B127" s="35"/>
      <c r="C127" s="204" t="s">
        <v>86</v>
      </c>
      <c r="D127" s="204" t="s">
        <v>131</v>
      </c>
      <c r="E127" s="205" t="s">
        <v>132</v>
      </c>
      <c r="F127" s="206" t="s">
        <v>133</v>
      </c>
      <c r="G127" s="207" t="s">
        <v>134</v>
      </c>
      <c r="H127" s="208">
        <v>312.8</v>
      </c>
      <c r="I127" s="209"/>
      <c r="J127" s="210">
        <f>ROUND(I127*H127,2)</f>
        <v>0</v>
      </c>
      <c r="K127" s="211"/>
      <c r="L127" s="39"/>
      <c r="M127" s="212" t="s">
        <v>1</v>
      </c>
      <c r="N127" s="213" t="s">
        <v>43</v>
      </c>
      <c r="O127" s="71"/>
      <c r="P127" s="214">
        <f>O127*H127</f>
        <v>0</v>
      </c>
      <c r="Q127" s="214">
        <v>0</v>
      </c>
      <c r="R127" s="214">
        <f>Q127*H127</f>
        <v>0</v>
      </c>
      <c r="S127" s="214">
        <v>0.26</v>
      </c>
      <c r="T127" s="215">
        <f>S127*H127</f>
        <v>81.328000000000003</v>
      </c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R127" s="216" t="s">
        <v>135</v>
      </c>
      <c r="AT127" s="216" t="s">
        <v>131</v>
      </c>
      <c r="AU127" s="216" t="s">
        <v>88</v>
      </c>
      <c r="AY127" s="17" t="s">
        <v>129</v>
      </c>
      <c r="BE127" s="217">
        <f>IF(N127="základní",J127,0)</f>
        <v>0</v>
      </c>
      <c r="BF127" s="217">
        <f>IF(N127="snížená",J127,0)</f>
        <v>0</v>
      </c>
      <c r="BG127" s="217">
        <f>IF(N127="zákl. přenesená",J127,0)</f>
        <v>0</v>
      </c>
      <c r="BH127" s="217">
        <f>IF(N127="sníž. přenesená",J127,0)</f>
        <v>0</v>
      </c>
      <c r="BI127" s="217">
        <f>IF(N127="nulová",J127,0)</f>
        <v>0</v>
      </c>
      <c r="BJ127" s="17" t="s">
        <v>86</v>
      </c>
      <c r="BK127" s="217">
        <f>ROUND(I127*H127,2)</f>
        <v>0</v>
      </c>
      <c r="BL127" s="17" t="s">
        <v>135</v>
      </c>
      <c r="BM127" s="216" t="s">
        <v>136</v>
      </c>
    </row>
    <row r="128" spans="1:65" s="13" customFormat="1" ht="10.35">
      <c r="B128" s="218"/>
      <c r="C128" s="219"/>
      <c r="D128" s="220" t="s">
        <v>137</v>
      </c>
      <c r="E128" s="221" t="s">
        <v>1</v>
      </c>
      <c r="F128" s="222" t="s">
        <v>138</v>
      </c>
      <c r="G128" s="219"/>
      <c r="H128" s="221" t="s">
        <v>1</v>
      </c>
      <c r="I128" s="223"/>
      <c r="J128" s="219"/>
      <c r="K128" s="219"/>
      <c r="L128" s="224"/>
      <c r="M128" s="225"/>
      <c r="N128" s="226"/>
      <c r="O128" s="226"/>
      <c r="P128" s="226"/>
      <c r="Q128" s="226"/>
      <c r="R128" s="226"/>
      <c r="S128" s="226"/>
      <c r="T128" s="227"/>
      <c r="AT128" s="228" t="s">
        <v>137</v>
      </c>
      <c r="AU128" s="228" t="s">
        <v>88</v>
      </c>
      <c r="AV128" s="13" t="s">
        <v>86</v>
      </c>
      <c r="AW128" s="13" t="s">
        <v>33</v>
      </c>
      <c r="AX128" s="13" t="s">
        <v>78</v>
      </c>
      <c r="AY128" s="228" t="s">
        <v>129</v>
      </c>
    </row>
    <row r="129" spans="1:65" s="14" customFormat="1" ht="10.35">
      <c r="B129" s="229"/>
      <c r="C129" s="230"/>
      <c r="D129" s="220" t="s">
        <v>137</v>
      </c>
      <c r="E129" s="231" t="s">
        <v>1</v>
      </c>
      <c r="F129" s="232" t="s">
        <v>139</v>
      </c>
      <c r="G129" s="230"/>
      <c r="H129" s="233">
        <v>312.8</v>
      </c>
      <c r="I129" s="234"/>
      <c r="J129" s="230"/>
      <c r="K129" s="230"/>
      <c r="L129" s="235"/>
      <c r="M129" s="236"/>
      <c r="N129" s="237"/>
      <c r="O129" s="237"/>
      <c r="P129" s="237"/>
      <c r="Q129" s="237"/>
      <c r="R129" s="237"/>
      <c r="S129" s="237"/>
      <c r="T129" s="238"/>
      <c r="AT129" s="239" t="s">
        <v>137</v>
      </c>
      <c r="AU129" s="239" t="s">
        <v>88</v>
      </c>
      <c r="AV129" s="14" t="s">
        <v>88</v>
      </c>
      <c r="AW129" s="14" t="s">
        <v>33</v>
      </c>
      <c r="AX129" s="14" t="s">
        <v>78</v>
      </c>
      <c r="AY129" s="239" t="s">
        <v>129</v>
      </c>
    </row>
    <row r="130" spans="1:65" s="15" customFormat="1" ht="10.35">
      <c r="B130" s="240"/>
      <c r="C130" s="241"/>
      <c r="D130" s="220" t="s">
        <v>137</v>
      </c>
      <c r="E130" s="242" t="s">
        <v>1</v>
      </c>
      <c r="F130" s="243" t="s">
        <v>140</v>
      </c>
      <c r="G130" s="241"/>
      <c r="H130" s="244">
        <v>312.8</v>
      </c>
      <c r="I130" s="245"/>
      <c r="J130" s="241"/>
      <c r="K130" s="241"/>
      <c r="L130" s="246"/>
      <c r="M130" s="247"/>
      <c r="N130" s="248"/>
      <c r="O130" s="248"/>
      <c r="P130" s="248"/>
      <c r="Q130" s="248"/>
      <c r="R130" s="248"/>
      <c r="S130" s="248"/>
      <c r="T130" s="249"/>
      <c r="AT130" s="250" t="s">
        <v>137</v>
      </c>
      <c r="AU130" s="250" t="s">
        <v>88</v>
      </c>
      <c r="AV130" s="15" t="s">
        <v>135</v>
      </c>
      <c r="AW130" s="15" t="s">
        <v>33</v>
      </c>
      <c r="AX130" s="15" t="s">
        <v>86</v>
      </c>
      <c r="AY130" s="250" t="s">
        <v>129</v>
      </c>
    </row>
    <row r="131" spans="1:65" s="2" customFormat="1" ht="21.75" customHeight="1">
      <c r="A131" s="34"/>
      <c r="B131" s="35"/>
      <c r="C131" s="204" t="s">
        <v>88</v>
      </c>
      <c r="D131" s="204" t="s">
        <v>131</v>
      </c>
      <c r="E131" s="205" t="s">
        <v>141</v>
      </c>
      <c r="F131" s="206" t="s">
        <v>142</v>
      </c>
      <c r="G131" s="207" t="s">
        <v>134</v>
      </c>
      <c r="H131" s="208">
        <v>312.8</v>
      </c>
      <c r="I131" s="209"/>
      <c r="J131" s="210">
        <f>ROUND(I131*H131,2)</f>
        <v>0</v>
      </c>
      <c r="K131" s="211"/>
      <c r="L131" s="39"/>
      <c r="M131" s="212" t="s">
        <v>1</v>
      </c>
      <c r="N131" s="213" t="s">
        <v>43</v>
      </c>
      <c r="O131" s="71"/>
      <c r="P131" s="214">
        <f>O131*H131</f>
        <v>0</v>
      </c>
      <c r="Q131" s="214">
        <v>0</v>
      </c>
      <c r="R131" s="214">
        <f>Q131*H131</f>
        <v>0</v>
      </c>
      <c r="S131" s="214">
        <v>0.18</v>
      </c>
      <c r="T131" s="215">
        <f>S131*H131</f>
        <v>56.304000000000002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216" t="s">
        <v>135</v>
      </c>
      <c r="AT131" s="216" t="s">
        <v>131</v>
      </c>
      <c r="AU131" s="216" t="s">
        <v>88</v>
      </c>
      <c r="AY131" s="17" t="s">
        <v>129</v>
      </c>
      <c r="BE131" s="217">
        <f>IF(N131="základní",J131,0)</f>
        <v>0</v>
      </c>
      <c r="BF131" s="217">
        <f>IF(N131="snížená",J131,0)</f>
        <v>0</v>
      </c>
      <c r="BG131" s="217">
        <f>IF(N131="zákl. přenesená",J131,0)</f>
        <v>0</v>
      </c>
      <c r="BH131" s="217">
        <f>IF(N131="sníž. přenesená",J131,0)</f>
        <v>0</v>
      </c>
      <c r="BI131" s="217">
        <f>IF(N131="nulová",J131,0)</f>
        <v>0</v>
      </c>
      <c r="BJ131" s="17" t="s">
        <v>86</v>
      </c>
      <c r="BK131" s="217">
        <f>ROUND(I131*H131,2)</f>
        <v>0</v>
      </c>
      <c r="BL131" s="17" t="s">
        <v>135</v>
      </c>
      <c r="BM131" s="216" t="s">
        <v>143</v>
      </c>
    </row>
    <row r="132" spans="1:65" s="13" customFormat="1" ht="10.35">
      <c r="B132" s="218"/>
      <c r="C132" s="219"/>
      <c r="D132" s="220" t="s">
        <v>137</v>
      </c>
      <c r="E132" s="221" t="s">
        <v>1</v>
      </c>
      <c r="F132" s="222" t="s">
        <v>144</v>
      </c>
      <c r="G132" s="219"/>
      <c r="H132" s="221" t="s">
        <v>1</v>
      </c>
      <c r="I132" s="223"/>
      <c r="J132" s="219"/>
      <c r="K132" s="219"/>
      <c r="L132" s="224"/>
      <c r="M132" s="225"/>
      <c r="N132" s="226"/>
      <c r="O132" s="226"/>
      <c r="P132" s="226"/>
      <c r="Q132" s="226"/>
      <c r="R132" s="226"/>
      <c r="S132" s="226"/>
      <c r="T132" s="227"/>
      <c r="AT132" s="228" t="s">
        <v>137</v>
      </c>
      <c r="AU132" s="228" t="s">
        <v>88</v>
      </c>
      <c r="AV132" s="13" t="s">
        <v>86</v>
      </c>
      <c r="AW132" s="13" t="s">
        <v>33</v>
      </c>
      <c r="AX132" s="13" t="s">
        <v>78</v>
      </c>
      <c r="AY132" s="228" t="s">
        <v>129</v>
      </c>
    </row>
    <row r="133" spans="1:65" s="14" customFormat="1" ht="10.35">
      <c r="B133" s="229"/>
      <c r="C133" s="230"/>
      <c r="D133" s="220" t="s">
        <v>137</v>
      </c>
      <c r="E133" s="231" t="s">
        <v>1</v>
      </c>
      <c r="F133" s="232" t="s">
        <v>139</v>
      </c>
      <c r="G133" s="230"/>
      <c r="H133" s="233">
        <v>312.8</v>
      </c>
      <c r="I133" s="234"/>
      <c r="J133" s="230"/>
      <c r="K133" s="230"/>
      <c r="L133" s="235"/>
      <c r="M133" s="236"/>
      <c r="N133" s="237"/>
      <c r="O133" s="237"/>
      <c r="P133" s="237"/>
      <c r="Q133" s="237"/>
      <c r="R133" s="237"/>
      <c r="S133" s="237"/>
      <c r="T133" s="238"/>
      <c r="AT133" s="239" t="s">
        <v>137</v>
      </c>
      <c r="AU133" s="239" t="s">
        <v>88</v>
      </c>
      <c r="AV133" s="14" t="s">
        <v>88</v>
      </c>
      <c r="AW133" s="14" t="s">
        <v>33</v>
      </c>
      <c r="AX133" s="14" t="s">
        <v>78</v>
      </c>
      <c r="AY133" s="239" t="s">
        <v>129</v>
      </c>
    </row>
    <row r="134" spans="1:65" s="15" customFormat="1" ht="10.35">
      <c r="B134" s="240"/>
      <c r="C134" s="241"/>
      <c r="D134" s="220" t="s">
        <v>137</v>
      </c>
      <c r="E134" s="242" t="s">
        <v>1</v>
      </c>
      <c r="F134" s="243" t="s">
        <v>140</v>
      </c>
      <c r="G134" s="241"/>
      <c r="H134" s="244">
        <v>312.8</v>
      </c>
      <c r="I134" s="245"/>
      <c r="J134" s="241"/>
      <c r="K134" s="241"/>
      <c r="L134" s="246"/>
      <c r="M134" s="247"/>
      <c r="N134" s="248"/>
      <c r="O134" s="248"/>
      <c r="P134" s="248"/>
      <c r="Q134" s="248"/>
      <c r="R134" s="248"/>
      <c r="S134" s="248"/>
      <c r="T134" s="249"/>
      <c r="AT134" s="250" t="s">
        <v>137</v>
      </c>
      <c r="AU134" s="250" t="s">
        <v>88</v>
      </c>
      <c r="AV134" s="15" t="s">
        <v>135</v>
      </c>
      <c r="AW134" s="15" t="s">
        <v>33</v>
      </c>
      <c r="AX134" s="15" t="s">
        <v>86</v>
      </c>
      <c r="AY134" s="250" t="s">
        <v>129</v>
      </c>
    </row>
    <row r="135" spans="1:65" s="2" customFormat="1" ht="21.75" customHeight="1">
      <c r="A135" s="34"/>
      <c r="B135" s="35"/>
      <c r="C135" s="204" t="s">
        <v>145</v>
      </c>
      <c r="D135" s="204" t="s">
        <v>131</v>
      </c>
      <c r="E135" s="205" t="s">
        <v>146</v>
      </c>
      <c r="F135" s="206" t="s">
        <v>147</v>
      </c>
      <c r="G135" s="207" t="s">
        <v>134</v>
      </c>
      <c r="H135" s="208">
        <v>312.8</v>
      </c>
      <c r="I135" s="209"/>
      <c r="J135" s="210">
        <f>ROUND(I135*H135,2)</f>
        <v>0</v>
      </c>
      <c r="K135" s="211"/>
      <c r="L135" s="39"/>
      <c r="M135" s="212" t="s">
        <v>1</v>
      </c>
      <c r="N135" s="213" t="s">
        <v>43</v>
      </c>
      <c r="O135" s="71"/>
      <c r="P135" s="214">
        <f>O135*H135</f>
        <v>0</v>
      </c>
      <c r="Q135" s="214">
        <v>0</v>
      </c>
      <c r="R135" s="214">
        <f>Q135*H135</f>
        <v>0</v>
      </c>
      <c r="S135" s="214">
        <v>0.28999999999999998</v>
      </c>
      <c r="T135" s="215">
        <f>S135*H135</f>
        <v>90.712000000000003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216" t="s">
        <v>135</v>
      </c>
      <c r="AT135" s="216" t="s">
        <v>131</v>
      </c>
      <c r="AU135" s="216" t="s">
        <v>88</v>
      </c>
      <c r="AY135" s="17" t="s">
        <v>129</v>
      </c>
      <c r="BE135" s="217">
        <f>IF(N135="základní",J135,0)</f>
        <v>0</v>
      </c>
      <c r="BF135" s="217">
        <f>IF(N135="snížená",J135,0)</f>
        <v>0</v>
      </c>
      <c r="BG135" s="217">
        <f>IF(N135="zákl. přenesená",J135,0)</f>
        <v>0</v>
      </c>
      <c r="BH135" s="217">
        <f>IF(N135="sníž. přenesená",J135,0)</f>
        <v>0</v>
      </c>
      <c r="BI135" s="217">
        <f>IF(N135="nulová",J135,0)</f>
        <v>0</v>
      </c>
      <c r="BJ135" s="17" t="s">
        <v>86</v>
      </c>
      <c r="BK135" s="217">
        <f>ROUND(I135*H135,2)</f>
        <v>0</v>
      </c>
      <c r="BL135" s="17" t="s">
        <v>135</v>
      </c>
      <c r="BM135" s="216" t="s">
        <v>148</v>
      </c>
    </row>
    <row r="136" spans="1:65" s="13" customFormat="1" ht="10.35">
      <c r="B136" s="218"/>
      <c r="C136" s="219"/>
      <c r="D136" s="220" t="s">
        <v>137</v>
      </c>
      <c r="E136" s="221" t="s">
        <v>1</v>
      </c>
      <c r="F136" s="222" t="s">
        <v>149</v>
      </c>
      <c r="G136" s="219"/>
      <c r="H136" s="221" t="s">
        <v>1</v>
      </c>
      <c r="I136" s="223"/>
      <c r="J136" s="219"/>
      <c r="K136" s="219"/>
      <c r="L136" s="224"/>
      <c r="M136" s="225"/>
      <c r="N136" s="226"/>
      <c r="O136" s="226"/>
      <c r="P136" s="226"/>
      <c r="Q136" s="226"/>
      <c r="R136" s="226"/>
      <c r="S136" s="226"/>
      <c r="T136" s="227"/>
      <c r="AT136" s="228" t="s">
        <v>137</v>
      </c>
      <c r="AU136" s="228" t="s">
        <v>88</v>
      </c>
      <c r="AV136" s="13" t="s">
        <v>86</v>
      </c>
      <c r="AW136" s="13" t="s">
        <v>33</v>
      </c>
      <c r="AX136" s="13" t="s">
        <v>78</v>
      </c>
      <c r="AY136" s="228" t="s">
        <v>129</v>
      </c>
    </row>
    <row r="137" spans="1:65" s="14" customFormat="1" ht="10.35">
      <c r="B137" s="229"/>
      <c r="C137" s="230"/>
      <c r="D137" s="220" t="s">
        <v>137</v>
      </c>
      <c r="E137" s="231" t="s">
        <v>1</v>
      </c>
      <c r="F137" s="232" t="s">
        <v>139</v>
      </c>
      <c r="G137" s="230"/>
      <c r="H137" s="233">
        <v>312.8</v>
      </c>
      <c r="I137" s="234"/>
      <c r="J137" s="230"/>
      <c r="K137" s="230"/>
      <c r="L137" s="235"/>
      <c r="M137" s="236"/>
      <c r="N137" s="237"/>
      <c r="O137" s="237"/>
      <c r="P137" s="237"/>
      <c r="Q137" s="237"/>
      <c r="R137" s="237"/>
      <c r="S137" s="237"/>
      <c r="T137" s="238"/>
      <c r="AT137" s="239" t="s">
        <v>137</v>
      </c>
      <c r="AU137" s="239" t="s">
        <v>88</v>
      </c>
      <c r="AV137" s="14" t="s">
        <v>88</v>
      </c>
      <c r="AW137" s="14" t="s">
        <v>33</v>
      </c>
      <c r="AX137" s="14" t="s">
        <v>78</v>
      </c>
      <c r="AY137" s="239" t="s">
        <v>129</v>
      </c>
    </row>
    <row r="138" spans="1:65" s="15" customFormat="1" ht="10.35">
      <c r="B138" s="240"/>
      <c r="C138" s="241"/>
      <c r="D138" s="220" t="s">
        <v>137</v>
      </c>
      <c r="E138" s="242" t="s">
        <v>1</v>
      </c>
      <c r="F138" s="243" t="s">
        <v>140</v>
      </c>
      <c r="G138" s="241"/>
      <c r="H138" s="244">
        <v>312.8</v>
      </c>
      <c r="I138" s="245"/>
      <c r="J138" s="241"/>
      <c r="K138" s="241"/>
      <c r="L138" s="246"/>
      <c r="M138" s="247"/>
      <c r="N138" s="248"/>
      <c r="O138" s="248"/>
      <c r="P138" s="248"/>
      <c r="Q138" s="248"/>
      <c r="R138" s="248"/>
      <c r="S138" s="248"/>
      <c r="T138" s="249"/>
      <c r="AT138" s="250" t="s">
        <v>137</v>
      </c>
      <c r="AU138" s="250" t="s">
        <v>88</v>
      </c>
      <c r="AV138" s="15" t="s">
        <v>135</v>
      </c>
      <c r="AW138" s="15" t="s">
        <v>33</v>
      </c>
      <c r="AX138" s="15" t="s">
        <v>86</v>
      </c>
      <c r="AY138" s="250" t="s">
        <v>129</v>
      </c>
    </row>
    <row r="139" spans="1:65" s="2" customFormat="1" ht="21.75" customHeight="1">
      <c r="A139" s="34"/>
      <c r="B139" s="35"/>
      <c r="C139" s="204" t="s">
        <v>135</v>
      </c>
      <c r="D139" s="204" t="s">
        <v>131</v>
      </c>
      <c r="E139" s="205" t="s">
        <v>150</v>
      </c>
      <c r="F139" s="206" t="s">
        <v>151</v>
      </c>
      <c r="G139" s="207" t="s">
        <v>134</v>
      </c>
      <c r="H139" s="208">
        <v>2.75</v>
      </c>
      <c r="I139" s="209"/>
      <c r="J139" s="210">
        <f>ROUND(I139*H139,2)</f>
        <v>0</v>
      </c>
      <c r="K139" s="211"/>
      <c r="L139" s="39"/>
      <c r="M139" s="212" t="s">
        <v>1</v>
      </c>
      <c r="N139" s="213" t="s">
        <v>43</v>
      </c>
      <c r="O139" s="71"/>
      <c r="P139" s="214">
        <f>O139*H139</f>
        <v>0</v>
      </c>
      <c r="Q139" s="214">
        <v>0</v>
      </c>
      <c r="R139" s="214">
        <f>Q139*H139</f>
        <v>0</v>
      </c>
      <c r="S139" s="214">
        <v>0.44</v>
      </c>
      <c r="T139" s="215">
        <f>S139*H139</f>
        <v>1.21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216" t="s">
        <v>135</v>
      </c>
      <c r="AT139" s="216" t="s">
        <v>131</v>
      </c>
      <c r="AU139" s="216" t="s">
        <v>88</v>
      </c>
      <c r="AY139" s="17" t="s">
        <v>129</v>
      </c>
      <c r="BE139" s="217">
        <f>IF(N139="základní",J139,0)</f>
        <v>0</v>
      </c>
      <c r="BF139" s="217">
        <f>IF(N139="snížená",J139,0)</f>
        <v>0</v>
      </c>
      <c r="BG139" s="217">
        <f>IF(N139="zákl. přenesená",J139,0)</f>
        <v>0</v>
      </c>
      <c r="BH139" s="217">
        <f>IF(N139="sníž. přenesená",J139,0)</f>
        <v>0</v>
      </c>
      <c r="BI139" s="217">
        <f>IF(N139="nulová",J139,0)</f>
        <v>0</v>
      </c>
      <c r="BJ139" s="17" t="s">
        <v>86</v>
      </c>
      <c r="BK139" s="217">
        <f>ROUND(I139*H139,2)</f>
        <v>0</v>
      </c>
      <c r="BL139" s="17" t="s">
        <v>135</v>
      </c>
      <c r="BM139" s="216" t="s">
        <v>152</v>
      </c>
    </row>
    <row r="140" spans="1:65" s="13" customFormat="1" ht="10.35">
      <c r="B140" s="218"/>
      <c r="C140" s="219"/>
      <c r="D140" s="220" t="s">
        <v>137</v>
      </c>
      <c r="E140" s="221" t="s">
        <v>1</v>
      </c>
      <c r="F140" s="222" t="s">
        <v>153</v>
      </c>
      <c r="G140" s="219"/>
      <c r="H140" s="221" t="s">
        <v>1</v>
      </c>
      <c r="I140" s="223"/>
      <c r="J140" s="219"/>
      <c r="K140" s="219"/>
      <c r="L140" s="224"/>
      <c r="M140" s="225"/>
      <c r="N140" s="226"/>
      <c r="O140" s="226"/>
      <c r="P140" s="226"/>
      <c r="Q140" s="226"/>
      <c r="R140" s="226"/>
      <c r="S140" s="226"/>
      <c r="T140" s="227"/>
      <c r="AT140" s="228" t="s">
        <v>137</v>
      </c>
      <c r="AU140" s="228" t="s">
        <v>88</v>
      </c>
      <c r="AV140" s="13" t="s">
        <v>86</v>
      </c>
      <c r="AW140" s="13" t="s">
        <v>33</v>
      </c>
      <c r="AX140" s="13" t="s">
        <v>78</v>
      </c>
      <c r="AY140" s="228" t="s">
        <v>129</v>
      </c>
    </row>
    <row r="141" spans="1:65" s="14" customFormat="1" ht="10.35">
      <c r="B141" s="229"/>
      <c r="C141" s="230"/>
      <c r="D141" s="220" t="s">
        <v>137</v>
      </c>
      <c r="E141" s="231" t="s">
        <v>1</v>
      </c>
      <c r="F141" s="232" t="s">
        <v>154</v>
      </c>
      <c r="G141" s="230"/>
      <c r="H141" s="233">
        <v>2.75</v>
      </c>
      <c r="I141" s="234"/>
      <c r="J141" s="230"/>
      <c r="K141" s="230"/>
      <c r="L141" s="235"/>
      <c r="M141" s="236"/>
      <c r="N141" s="237"/>
      <c r="O141" s="237"/>
      <c r="P141" s="237"/>
      <c r="Q141" s="237"/>
      <c r="R141" s="237"/>
      <c r="S141" s="237"/>
      <c r="T141" s="238"/>
      <c r="AT141" s="239" t="s">
        <v>137</v>
      </c>
      <c r="AU141" s="239" t="s">
        <v>88</v>
      </c>
      <c r="AV141" s="14" t="s">
        <v>88</v>
      </c>
      <c r="AW141" s="14" t="s">
        <v>33</v>
      </c>
      <c r="AX141" s="14" t="s">
        <v>78</v>
      </c>
      <c r="AY141" s="239" t="s">
        <v>129</v>
      </c>
    </row>
    <row r="142" spans="1:65" s="15" customFormat="1" ht="10.35">
      <c r="B142" s="240"/>
      <c r="C142" s="241"/>
      <c r="D142" s="220" t="s">
        <v>137</v>
      </c>
      <c r="E142" s="242" t="s">
        <v>1</v>
      </c>
      <c r="F142" s="243" t="s">
        <v>140</v>
      </c>
      <c r="G142" s="241"/>
      <c r="H142" s="244">
        <v>2.75</v>
      </c>
      <c r="I142" s="245"/>
      <c r="J142" s="241"/>
      <c r="K142" s="241"/>
      <c r="L142" s="246"/>
      <c r="M142" s="247"/>
      <c r="N142" s="248"/>
      <c r="O142" s="248"/>
      <c r="P142" s="248"/>
      <c r="Q142" s="248"/>
      <c r="R142" s="248"/>
      <c r="S142" s="248"/>
      <c r="T142" s="249"/>
      <c r="AT142" s="250" t="s">
        <v>137</v>
      </c>
      <c r="AU142" s="250" t="s">
        <v>88</v>
      </c>
      <c r="AV142" s="15" t="s">
        <v>135</v>
      </c>
      <c r="AW142" s="15" t="s">
        <v>33</v>
      </c>
      <c r="AX142" s="15" t="s">
        <v>86</v>
      </c>
      <c r="AY142" s="250" t="s">
        <v>129</v>
      </c>
    </row>
    <row r="143" spans="1:65" s="2" customFormat="1" ht="21.75" customHeight="1">
      <c r="A143" s="34"/>
      <c r="B143" s="35"/>
      <c r="C143" s="204" t="s">
        <v>155</v>
      </c>
      <c r="D143" s="204" t="s">
        <v>131</v>
      </c>
      <c r="E143" s="205" t="s">
        <v>156</v>
      </c>
      <c r="F143" s="206" t="s">
        <v>157</v>
      </c>
      <c r="G143" s="207" t="s">
        <v>134</v>
      </c>
      <c r="H143" s="208">
        <v>2.75</v>
      </c>
      <c r="I143" s="209"/>
      <c r="J143" s="210">
        <f>ROUND(I143*H143,2)</f>
        <v>0</v>
      </c>
      <c r="K143" s="211"/>
      <c r="L143" s="39"/>
      <c r="M143" s="212" t="s">
        <v>1</v>
      </c>
      <c r="N143" s="213" t="s">
        <v>43</v>
      </c>
      <c r="O143" s="71"/>
      <c r="P143" s="214">
        <f>O143*H143</f>
        <v>0</v>
      </c>
      <c r="Q143" s="214">
        <v>0</v>
      </c>
      <c r="R143" s="214">
        <f>Q143*H143</f>
        <v>0</v>
      </c>
      <c r="S143" s="214">
        <v>0.316</v>
      </c>
      <c r="T143" s="215">
        <f>S143*H143</f>
        <v>0.86899999999999999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216" t="s">
        <v>135</v>
      </c>
      <c r="AT143" s="216" t="s">
        <v>131</v>
      </c>
      <c r="AU143" s="216" t="s">
        <v>88</v>
      </c>
      <c r="AY143" s="17" t="s">
        <v>129</v>
      </c>
      <c r="BE143" s="217">
        <f>IF(N143="základní",J143,0)</f>
        <v>0</v>
      </c>
      <c r="BF143" s="217">
        <f>IF(N143="snížená",J143,0)</f>
        <v>0</v>
      </c>
      <c r="BG143" s="217">
        <f>IF(N143="zákl. přenesená",J143,0)</f>
        <v>0</v>
      </c>
      <c r="BH143" s="217">
        <f>IF(N143="sníž. přenesená",J143,0)</f>
        <v>0</v>
      </c>
      <c r="BI143" s="217">
        <f>IF(N143="nulová",J143,0)</f>
        <v>0</v>
      </c>
      <c r="BJ143" s="17" t="s">
        <v>86</v>
      </c>
      <c r="BK143" s="217">
        <f>ROUND(I143*H143,2)</f>
        <v>0</v>
      </c>
      <c r="BL143" s="17" t="s">
        <v>135</v>
      </c>
      <c r="BM143" s="216" t="s">
        <v>158</v>
      </c>
    </row>
    <row r="144" spans="1:65" s="13" customFormat="1" ht="10.35">
      <c r="B144" s="218"/>
      <c r="C144" s="219"/>
      <c r="D144" s="220" t="s">
        <v>137</v>
      </c>
      <c r="E144" s="221" t="s">
        <v>1</v>
      </c>
      <c r="F144" s="222" t="s">
        <v>153</v>
      </c>
      <c r="G144" s="219"/>
      <c r="H144" s="221" t="s">
        <v>1</v>
      </c>
      <c r="I144" s="223"/>
      <c r="J144" s="219"/>
      <c r="K144" s="219"/>
      <c r="L144" s="224"/>
      <c r="M144" s="225"/>
      <c r="N144" s="226"/>
      <c r="O144" s="226"/>
      <c r="P144" s="226"/>
      <c r="Q144" s="226"/>
      <c r="R144" s="226"/>
      <c r="S144" s="226"/>
      <c r="T144" s="227"/>
      <c r="AT144" s="228" t="s">
        <v>137</v>
      </c>
      <c r="AU144" s="228" t="s">
        <v>88</v>
      </c>
      <c r="AV144" s="13" t="s">
        <v>86</v>
      </c>
      <c r="AW144" s="13" t="s">
        <v>33</v>
      </c>
      <c r="AX144" s="13" t="s">
        <v>78</v>
      </c>
      <c r="AY144" s="228" t="s">
        <v>129</v>
      </c>
    </row>
    <row r="145" spans="1:65" s="14" customFormat="1" ht="10.35">
      <c r="B145" s="229"/>
      <c r="C145" s="230"/>
      <c r="D145" s="220" t="s">
        <v>137</v>
      </c>
      <c r="E145" s="231" t="s">
        <v>1</v>
      </c>
      <c r="F145" s="232" t="s">
        <v>154</v>
      </c>
      <c r="G145" s="230"/>
      <c r="H145" s="233">
        <v>2.75</v>
      </c>
      <c r="I145" s="234"/>
      <c r="J145" s="230"/>
      <c r="K145" s="230"/>
      <c r="L145" s="235"/>
      <c r="M145" s="236"/>
      <c r="N145" s="237"/>
      <c r="O145" s="237"/>
      <c r="P145" s="237"/>
      <c r="Q145" s="237"/>
      <c r="R145" s="237"/>
      <c r="S145" s="237"/>
      <c r="T145" s="238"/>
      <c r="AT145" s="239" t="s">
        <v>137</v>
      </c>
      <c r="AU145" s="239" t="s">
        <v>88</v>
      </c>
      <c r="AV145" s="14" t="s">
        <v>88</v>
      </c>
      <c r="AW145" s="14" t="s">
        <v>33</v>
      </c>
      <c r="AX145" s="14" t="s">
        <v>78</v>
      </c>
      <c r="AY145" s="239" t="s">
        <v>129</v>
      </c>
    </row>
    <row r="146" spans="1:65" s="15" customFormat="1" ht="10.35">
      <c r="B146" s="240"/>
      <c r="C146" s="241"/>
      <c r="D146" s="220" t="s">
        <v>137</v>
      </c>
      <c r="E146" s="242" t="s">
        <v>1</v>
      </c>
      <c r="F146" s="243" t="s">
        <v>140</v>
      </c>
      <c r="G146" s="241"/>
      <c r="H146" s="244">
        <v>2.75</v>
      </c>
      <c r="I146" s="245"/>
      <c r="J146" s="241"/>
      <c r="K146" s="241"/>
      <c r="L146" s="246"/>
      <c r="M146" s="247"/>
      <c r="N146" s="248"/>
      <c r="O146" s="248"/>
      <c r="P146" s="248"/>
      <c r="Q146" s="248"/>
      <c r="R146" s="248"/>
      <c r="S146" s="248"/>
      <c r="T146" s="249"/>
      <c r="AT146" s="250" t="s">
        <v>137</v>
      </c>
      <c r="AU146" s="250" t="s">
        <v>88</v>
      </c>
      <c r="AV146" s="15" t="s">
        <v>135</v>
      </c>
      <c r="AW146" s="15" t="s">
        <v>33</v>
      </c>
      <c r="AX146" s="15" t="s">
        <v>86</v>
      </c>
      <c r="AY146" s="250" t="s">
        <v>129</v>
      </c>
    </row>
    <row r="147" spans="1:65" s="2" customFormat="1" ht="16.5" customHeight="1">
      <c r="A147" s="34"/>
      <c r="B147" s="35"/>
      <c r="C147" s="204" t="s">
        <v>159</v>
      </c>
      <c r="D147" s="204" t="s">
        <v>131</v>
      </c>
      <c r="E147" s="205" t="s">
        <v>160</v>
      </c>
      <c r="F147" s="206" t="s">
        <v>161</v>
      </c>
      <c r="G147" s="207" t="s">
        <v>162</v>
      </c>
      <c r="H147" s="208">
        <v>190</v>
      </c>
      <c r="I147" s="209"/>
      <c r="J147" s="210">
        <f>ROUND(I147*H147,2)</f>
        <v>0</v>
      </c>
      <c r="K147" s="211"/>
      <c r="L147" s="39"/>
      <c r="M147" s="212" t="s">
        <v>1</v>
      </c>
      <c r="N147" s="213" t="s">
        <v>43</v>
      </c>
      <c r="O147" s="71"/>
      <c r="P147" s="214">
        <f>O147*H147</f>
        <v>0</v>
      </c>
      <c r="Q147" s="214">
        <v>0</v>
      </c>
      <c r="R147" s="214">
        <f>Q147*H147</f>
        <v>0</v>
      </c>
      <c r="S147" s="214">
        <v>0.20499999999999999</v>
      </c>
      <c r="T147" s="215">
        <f>S147*H147</f>
        <v>38.949999999999996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216" t="s">
        <v>135</v>
      </c>
      <c r="AT147" s="216" t="s">
        <v>131</v>
      </c>
      <c r="AU147" s="216" t="s">
        <v>88</v>
      </c>
      <c r="AY147" s="17" t="s">
        <v>129</v>
      </c>
      <c r="BE147" s="217">
        <f>IF(N147="základní",J147,0)</f>
        <v>0</v>
      </c>
      <c r="BF147" s="217">
        <f>IF(N147="snížená",J147,0)</f>
        <v>0</v>
      </c>
      <c r="BG147" s="217">
        <f>IF(N147="zákl. přenesená",J147,0)</f>
        <v>0</v>
      </c>
      <c r="BH147" s="217">
        <f>IF(N147="sníž. přenesená",J147,0)</f>
        <v>0</v>
      </c>
      <c r="BI147" s="217">
        <f>IF(N147="nulová",J147,0)</f>
        <v>0</v>
      </c>
      <c r="BJ147" s="17" t="s">
        <v>86</v>
      </c>
      <c r="BK147" s="217">
        <f>ROUND(I147*H147,2)</f>
        <v>0</v>
      </c>
      <c r="BL147" s="17" t="s">
        <v>135</v>
      </c>
      <c r="BM147" s="216" t="s">
        <v>163</v>
      </c>
    </row>
    <row r="148" spans="1:65" s="14" customFormat="1" ht="10.35">
      <c r="B148" s="229"/>
      <c r="C148" s="230"/>
      <c r="D148" s="220" t="s">
        <v>137</v>
      </c>
      <c r="E148" s="231" t="s">
        <v>1</v>
      </c>
      <c r="F148" s="232" t="s">
        <v>164</v>
      </c>
      <c r="G148" s="230"/>
      <c r="H148" s="233">
        <v>190</v>
      </c>
      <c r="I148" s="234"/>
      <c r="J148" s="230"/>
      <c r="K148" s="230"/>
      <c r="L148" s="235"/>
      <c r="M148" s="236"/>
      <c r="N148" s="237"/>
      <c r="O148" s="237"/>
      <c r="P148" s="237"/>
      <c r="Q148" s="237"/>
      <c r="R148" s="237"/>
      <c r="S148" s="237"/>
      <c r="T148" s="238"/>
      <c r="AT148" s="239" t="s">
        <v>137</v>
      </c>
      <c r="AU148" s="239" t="s">
        <v>88</v>
      </c>
      <c r="AV148" s="14" t="s">
        <v>88</v>
      </c>
      <c r="AW148" s="14" t="s">
        <v>33</v>
      </c>
      <c r="AX148" s="14" t="s">
        <v>86</v>
      </c>
      <c r="AY148" s="239" t="s">
        <v>129</v>
      </c>
    </row>
    <row r="149" spans="1:65" s="2" customFormat="1" ht="16.5" customHeight="1">
      <c r="A149" s="34"/>
      <c r="B149" s="35"/>
      <c r="C149" s="204" t="s">
        <v>165</v>
      </c>
      <c r="D149" s="204" t="s">
        <v>131</v>
      </c>
      <c r="E149" s="205" t="s">
        <v>166</v>
      </c>
      <c r="F149" s="206" t="s">
        <v>167</v>
      </c>
      <c r="G149" s="207" t="s">
        <v>162</v>
      </c>
      <c r="H149" s="208">
        <v>165.5</v>
      </c>
      <c r="I149" s="209"/>
      <c r="J149" s="210">
        <f>ROUND(I149*H149,2)</f>
        <v>0</v>
      </c>
      <c r="K149" s="211"/>
      <c r="L149" s="39"/>
      <c r="M149" s="212" t="s">
        <v>1</v>
      </c>
      <c r="N149" s="213" t="s">
        <v>43</v>
      </c>
      <c r="O149" s="71"/>
      <c r="P149" s="214">
        <f>O149*H149</f>
        <v>0</v>
      </c>
      <c r="Q149" s="214">
        <v>0</v>
      </c>
      <c r="R149" s="214">
        <f>Q149*H149</f>
        <v>0</v>
      </c>
      <c r="S149" s="214">
        <v>0.04</v>
      </c>
      <c r="T149" s="215">
        <f>S149*H149</f>
        <v>6.62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216" t="s">
        <v>135</v>
      </c>
      <c r="AT149" s="216" t="s">
        <v>131</v>
      </c>
      <c r="AU149" s="216" t="s">
        <v>88</v>
      </c>
      <c r="AY149" s="17" t="s">
        <v>129</v>
      </c>
      <c r="BE149" s="217">
        <f>IF(N149="základní",J149,0)</f>
        <v>0</v>
      </c>
      <c r="BF149" s="217">
        <f>IF(N149="snížená",J149,0)</f>
        <v>0</v>
      </c>
      <c r="BG149" s="217">
        <f>IF(N149="zákl. přenesená",J149,0)</f>
        <v>0</v>
      </c>
      <c r="BH149" s="217">
        <f>IF(N149="sníž. přenesená",J149,0)</f>
        <v>0</v>
      </c>
      <c r="BI149" s="217">
        <f>IF(N149="nulová",J149,0)</f>
        <v>0</v>
      </c>
      <c r="BJ149" s="17" t="s">
        <v>86</v>
      </c>
      <c r="BK149" s="217">
        <f>ROUND(I149*H149,2)</f>
        <v>0</v>
      </c>
      <c r="BL149" s="17" t="s">
        <v>135</v>
      </c>
      <c r="BM149" s="216" t="s">
        <v>168</v>
      </c>
    </row>
    <row r="150" spans="1:65" s="13" customFormat="1" ht="20.7">
      <c r="B150" s="218"/>
      <c r="C150" s="219"/>
      <c r="D150" s="220" t="s">
        <v>137</v>
      </c>
      <c r="E150" s="221" t="s">
        <v>1</v>
      </c>
      <c r="F150" s="222" t="s">
        <v>169</v>
      </c>
      <c r="G150" s="219"/>
      <c r="H150" s="221" t="s">
        <v>1</v>
      </c>
      <c r="I150" s="223"/>
      <c r="J150" s="219"/>
      <c r="K150" s="219"/>
      <c r="L150" s="224"/>
      <c r="M150" s="225"/>
      <c r="N150" s="226"/>
      <c r="O150" s="226"/>
      <c r="P150" s="226"/>
      <c r="Q150" s="226"/>
      <c r="R150" s="226"/>
      <c r="S150" s="226"/>
      <c r="T150" s="227"/>
      <c r="AT150" s="228" t="s">
        <v>137</v>
      </c>
      <c r="AU150" s="228" t="s">
        <v>88</v>
      </c>
      <c r="AV150" s="13" t="s">
        <v>86</v>
      </c>
      <c r="AW150" s="13" t="s">
        <v>33</v>
      </c>
      <c r="AX150" s="13" t="s">
        <v>78</v>
      </c>
      <c r="AY150" s="228" t="s">
        <v>129</v>
      </c>
    </row>
    <row r="151" spans="1:65" s="14" customFormat="1" ht="10.35">
      <c r="B151" s="229"/>
      <c r="C151" s="230"/>
      <c r="D151" s="220" t="s">
        <v>137</v>
      </c>
      <c r="E151" s="231" t="s">
        <v>1</v>
      </c>
      <c r="F151" s="232" t="s">
        <v>170</v>
      </c>
      <c r="G151" s="230"/>
      <c r="H151" s="233">
        <v>165.5</v>
      </c>
      <c r="I151" s="234"/>
      <c r="J151" s="230"/>
      <c r="K151" s="230"/>
      <c r="L151" s="235"/>
      <c r="M151" s="236"/>
      <c r="N151" s="237"/>
      <c r="O151" s="237"/>
      <c r="P151" s="237"/>
      <c r="Q151" s="237"/>
      <c r="R151" s="237"/>
      <c r="S151" s="237"/>
      <c r="T151" s="238"/>
      <c r="AT151" s="239" t="s">
        <v>137</v>
      </c>
      <c r="AU151" s="239" t="s">
        <v>88</v>
      </c>
      <c r="AV151" s="14" t="s">
        <v>88</v>
      </c>
      <c r="AW151" s="14" t="s">
        <v>33</v>
      </c>
      <c r="AX151" s="14" t="s">
        <v>78</v>
      </c>
      <c r="AY151" s="239" t="s">
        <v>129</v>
      </c>
    </row>
    <row r="152" spans="1:65" s="15" customFormat="1" ht="10.35">
      <c r="B152" s="240"/>
      <c r="C152" s="241"/>
      <c r="D152" s="220" t="s">
        <v>137</v>
      </c>
      <c r="E152" s="242" t="s">
        <v>1</v>
      </c>
      <c r="F152" s="243" t="s">
        <v>140</v>
      </c>
      <c r="G152" s="241"/>
      <c r="H152" s="244">
        <v>165.5</v>
      </c>
      <c r="I152" s="245"/>
      <c r="J152" s="241"/>
      <c r="K152" s="241"/>
      <c r="L152" s="246"/>
      <c r="M152" s="247"/>
      <c r="N152" s="248"/>
      <c r="O152" s="248"/>
      <c r="P152" s="248"/>
      <c r="Q152" s="248"/>
      <c r="R152" s="248"/>
      <c r="S152" s="248"/>
      <c r="T152" s="249"/>
      <c r="AT152" s="250" t="s">
        <v>137</v>
      </c>
      <c r="AU152" s="250" t="s">
        <v>88</v>
      </c>
      <c r="AV152" s="15" t="s">
        <v>135</v>
      </c>
      <c r="AW152" s="15" t="s">
        <v>33</v>
      </c>
      <c r="AX152" s="15" t="s">
        <v>86</v>
      </c>
      <c r="AY152" s="250" t="s">
        <v>129</v>
      </c>
    </row>
    <row r="153" spans="1:65" s="2" customFormat="1" ht="21.75" customHeight="1">
      <c r="A153" s="34"/>
      <c r="B153" s="35"/>
      <c r="C153" s="204" t="s">
        <v>171</v>
      </c>
      <c r="D153" s="204" t="s">
        <v>131</v>
      </c>
      <c r="E153" s="205" t="s">
        <v>172</v>
      </c>
      <c r="F153" s="206" t="s">
        <v>173</v>
      </c>
      <c r="G153" s="207" t="s">
        <v>174</v>
      </c>
      <c r="H153" s="208">
        <v>78.2</v>
      </c>
      <c r="I153" s="209"/>
      <c r="J153" s="210">
        <f>ROUND(I153*H153,2)</f>
        <v>0</v>
      </c>
      <c r="K153" s="211"/>
      <c r="L153" s="39"/>
      <c r="M153" s="212" t="s">
        <v>1</v>
      </c>
      <c r="N153" s="213" t="s">
        <v>43</v>
      </c>
      <c r="O153" s="71"/>
      <c r="P153" s="214">
        <f>O153*H153</f>
        <v>0</v>
      </c>
      <c r="Q153" s="214">
        <v>0</v>
      </c>
      <c r="R153" s="214">
        <f>Q153*H153</f>
        <v>0</v>
      </c>
      <c r="S153" s="214">
        <v>1.1000000000000001</v>
      </c>
      <c r="T153" s="215">
        <f>S153*H153</f>
        <v>86.02000000000001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216" t="s">
        <v>135</v>
      </c>
      <c r="AT153" s="216" t="s">
        <v>131</v>
      </c>
      <c r="AU153" s="216" t="s">
        <v>88</v>
      </c>
      <c r="AY153" s="17" t="s">
        <v>129</v>
      </c>
      <c r="BE153" s="217">
        <f>IF(N153="základní",J153,0)</f>
        <v>0</v>
      </c>
      <c r="BF153" s="217">
        <f>IF(N153="snížená",J153,0)</f>
        <v>0</v>
      </c>
      <c r="BG153" s="217">
        <f>IF(N153="zákl. přenesená",J153,0)</f>
        <v>0</v>
      </c>
      <c r="BH153" s="217">
        <f>IF(N153="sníž. přenesená",J153,0)</f>
        <v>0</v>
      </c>
      <c r="BI153" s="217">
        <f>IF(N153="nulová",J153,0)</f>
        <v>0</v>
      </c>
      <c r="BJ153" s="17" t="s">
        <v>86</v>
      </c>
      <c r="BK153" s="217">
        <f>ROUND(I153*H153,2)</f>
        <v>0</v>
      </c>
      <c r="BL153" s="17" t="s">
        <v>135</v>
      </c>
      <c r="BM153" s="216" t="s">
        <v>175</v>
      </c>
    </row>
    <row r="154" spans="1:65" s="13" customFormat="1" ht="10.35">
      <c r="B154" s="218"/>
      <c r="C154" s="219"/>
      <c r="D154" s="220" t="s">
        <v>137</v>
      </c>
      <c r="E154" s="221" t="s">
        <v>1</v>
      </c>
      <c r="F154" s="222" t="s">
        <v>176</v>
      </c>
      <c r="G154" s="219"/>
      <c r="H154" s="221" t="s">
        <v>1</v>
      </c>
      <c r="I154" s="223"/>
      <c r="J154" s="219"/>
      <c r="K154" s="219"/>
      <c r="L154" s="224"/>
      <c r="M154" s="225"/>
      <c r="N154" s="226"/>
      <c r="O154" s="226"/>
      <c r="P154" s="226"/>
      <c r="Q154" s="226"/>
      <c r="R154" s="226"/>
      <c r="S154" s="226"/>
      <c r="T154" s="227"/>
      <c r="AT154" s="228" t="s">
        <v>137</v>
      </c>
      <c r="AU154" s="228" t="s">
        <v>88</v>
      </c>
      <c r="AV154" s="13" t="s">
        <v>86</v>
      </c>
      <c r="AW154" s="13" t="s">
        <v>33</v>
      </c>
      <c r="AX154" s="13" t="s">
        <v>78</v>
      </c>
      <c r="AY154" s="228" t="s">
        <v>129</v>
      </c>
    </row>
    <row r="155" spans="1:65" s="14" customFormat="1" ht="10.35">
      <c r="B155" s="229"/>
      <c r="C155" s="230"/>
      <c r="D155" s="220" t="s">
        <v>137</v>
      </c>
      <c r="E155" s="231" t="s">
        <v>1</v>
      </c>
      <c r="F155" s="232" t="s">
        <v>177</v>
      </c>
      <c r="G155" s="230"/>
      <c r="H155" s="233">
        <v>78.2</v>
      </c>
      <c r="I155" s="234"/>
      <c r="J155" s="230"/>
      <c r="K155" s="230"/>
      <c r="L155" s="235"/>
      <c r="M155" s="236"/>
      <c r="N155" s="237"/>
      <c r="O155" s="237"/>
      <c r="P155" s="237"/>
      <c r="Q155" s="237"/>
      <c r="R155" s="237"/>
      <c r="S155" s="237"/>
      <c r="T155" s="238"/>
      <c r="AT155" s="239" t="s">
        <v>137</v>
      </c>
      <c r="AU155" s="239" t="s">
        <v>88</v>
      </c>
      <c r="AV155" s="14" t="s">
        <v>88</v>
      </c>
      <c r="AW155" s="14" t="s">
        <v>33</v>
      </c>
      <c r="AX155" s="14" t="s">
        <v>78</v>
      </c>
      <c r="AY155" s="239" t="s">
        <v>129</v>
      </c>
    </row>
    <row r="156" spans="1:65" s="15" customFormat="1" ht="10.35">
      <c r="B156" s="240"/>
      <c r="C156" s="241"/>
      <c r="D156" s="220" t="s">
        <v>137</v>
      </c>
      <c r="E156" s="242" t="s">
        <v>1</v>
      </c>
      <c r="F156" s="243" t="s">
        <v>140</v>
      </c>
      <c r="G156" s="241"/>
      <c r="H156" s="244">
        <v>78.2</v>
      </c>
      <c r="I156" s="245"/>
      <c r="J156" s="241"/>
      <c r="K156" s="241"/>
      <c r="L156" s="246"/>
      <c r="M156" s="247"/>
      <c r="N156" s="248"/>
      <c r="O156" s="248"/>
      <c r="P156" s="248"/>
      <c r="Q156" s="248"/>
      <c r="R156" s="248"/>
      <c r="S156" s="248"/>
      <c r="T156" s="249"/>
      <c r="AT156" s="250" t="s">
        <v>137</v>
      </c>
      <c r="AU156" s="250" t="s">
        <v>88</v>
      </c>
      <c r="AV156" s="15" t="s">
        <v>135</v>
      </c>
      <c r="AW156" s="15" t="s">
        <v>33</v>
      </c>
      <c r="AX156" s="15" t="s">
        <v>86</v>
      </c>
      <c r="AY156" s="250" t="s">
        <v>129</v>
      </c>
    </row>
    <row r="157" spans="1:65" s="2" customFormat="1" ht="21.75" customHeight="1">
      <c r="A157" s="34"/>
      <c r="B157" s="35"/>
      <c r="C157" s="204" t="s">
        <v>178</v>
      </c>
      <c r="D157" s="204" t="s">
        <v>131</v>
      </c>
      <c r="E157" s="205" t="s">
        <v>179</v>
      </c>
      <c r="F157" s="206" t="s">
        <v>180</v>
      </c>
      <c r="G157" s="207" t="s">
        <v>174</v>
      </c>
      <c r="H157" s="208">
        <v>4.5</v>
      </c>
      <c r="I157" s="209"/>
      <c r="J157" s="210">
        <f>ROUND(I157*H157,2)</f>
        <v>0</v>
      </c>
      <c r="K157" s="211"/>
      <c r="L157" s="39"/>
      <c r="M157" s="212" t="s">
        <v>1</v>
      </c>
      <c r="N157" s="213" t="s">
        <v>43</v>
      </c>
      <c r="O157" s="71"/>
      <c r="P157" s="214">
        <f>O157*H157</f>
        <v>0</v>
      </c>
      <c r="Q157" s="214">
        <v>0</v>
      </c>
      <c r="R157" s="214">
        <f>Q157*H157</f>
        <v>0</v>
      </c>
      <c r="S157" s="214">
        <v>0</v>
      </c>
      <c r="T157" s="215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216" t="s">
        <v>135</v>
      </c>
      <c r="AT157" s="216" t="s">
        <v>131</v>
      </c>
      <c r="AU157" s="216" t="s">
        <v>88</v>
      </c>
      <c r="AY157" s="17" t="s">
        <v>129</v>
      </c>
      <c r="BE157" s="217">
        <f>IF(N157="základní",J157,0)</f>
        <v>0</v>
      </c>
      <c r="BF157" s="217">
        <f>IF(N157="snížená",J157,0)</f>
        <v>0</v>
      </c>
      <c r="BG157" s="217">
        <f>IF(N157="zákl. přenesená",J157,0)</f>
        <v>0</v>
      </c>
      <c r="BH157" s="217">
        <f>IF(N157="sníž. přenesená",J157,0)</f>
        <v>0</v>
      </c>
      <c r="BI157" s="217">
        <f>IF(N157="nulová",J157,0)</f>
        <v>0</v>
      </c>
      <c r="BJ157" s="17" t="s">
        <v>86</v>
      </c>
      <c r="BK157" s="217">
        <f>ROUND(I157*H157,2)</f>
        <v>0</v>
      </c>
      <c r="BL157" s="17" t="s">
        <v>135</v>
      </c>
      <c r="BM157" s="216" t="s">
        <v>181</v>
      </c>
    </row>
    <row r="158" spans="1:65" s="13" customFormat="1" ht="10.35">
      <c r="B158" s="218"/>
      <c r="C158" s="219"/>
      <c r="D158" s="220" t="s">
        <v>137</v>
      </c>
      <c r="E158" s="221" t="s">
        <v>1</v>
      </c>
      <c r="F158" s="222" t="s">
        <v>182</v>
      </c>
      <c r="G158" s="219"/>
      <c r="H158" s="221" t="s">
        <v>1</v>
      </c>
      <c r="I158" s="223"/>
      <c r="J158" s="219"/>
      <c r="K158" s="219"/>
      <c r="L158" s="224"/>
      <c r="M158" s="225"/>
      <c r="N158" s="226"/>
      <c r="O158" s="226"/>
      <c r="P158" s="226"/>
      <c r="Q158" s="226"/>
      <c r="R158" s="226"/>
      <c r="S158" s="226"/>
      <c r="T158" s="227"/>
      <c r="AT158" s="228" t="s">
        <v>137</v>
      </c>
      <c r="AU158" s="228" t="s">
        <v>88</v>
      </c>
      <c r="AV158" s="13" t="s">
        <v>86</v>
      </c>
      <c r="AW158" s="13" t="s">
        <v>33</v>
      </c>
      <c r="AX158" s="13" t="s">
        <v>78</v>
      </c>
      <c r="AY158" s="228" t="s">
        <v>129</v>
      </c>
    </row>
    <row r="159" spans="1:65" s="14" customFormat="1" ht="10.35">
      <c r="B159" s="229"/>
      <c r="C159" s="230"/>
      <c r="D159" s="220" t="s">
        <v>137</v>
      </c>
      <c r="E159" s="231" t="s">
        <v>1</v>
      </c>
      <c r="F159" s="232" t="s">
        <v>183</v>
      </c>
      <c r="G159" s="230"/>
      <c r="H159" s="233">
        <v>4.5</v>
      </c>
      <c r="I159" s="234"/>
      <c r="J159" s="230"/>
      <c r="K159" s="230"/>
      <c r="L159" s="235"/>
      <c r="M159" s="236"/>
      <c r="N159" s="237"/>
      <c r="O159" s="237"/>
      <c r="P159" s="237"/>
      <c r="Q159" s="237"/>
      <c r="R159" s="237"/>
      <c r="S159" s="237"/>
      <c r="T159" s="238"/>
      <c r="AT159" s="239" t="s">
        <v>137</v>
      </c>
      <c r="AU159" s="239" t="s">
        <v>88</v>
      </c>
      <c r="AV159" s="14" t="s">
        <v>88</v>
      </c>
      <c r="AW159" s="14" t="s">
        <v>33</v>
      </c>
      <c r="AX159" s="14" t="s">
        <v>78</v>
      </c>
      <c r="AY159" s="239" t="s">
        <v>129</v>
      </c>
    </row>
    <row r="160" spans="1:65" s="15" customFormat="1" ht="10.35">
      <c r="B160" s="240"/>
      <c r="C160" s="241"/>
      <c r="D160" s="220" t="s">
        <v>137</v>
      </c>
      <c r="E160" s="242" t="s">
        <v>1</v>
      </c>
      <c r="F160" s="243" t="s">
        <v>140</v>
      </c>
      <c r="G160" s="241"/>
      <c r="H160" s="244">
        <v>4.5</v>
      </c>
      <c r="I160" s="245"/>
      <c r="J160" s="241"/>
      <c r="K160" s="241"/>
      <c r="L160" s="246"/>
      <c r="M160" s="247"/>
      <c r="N160" s="248"/>
      <c r="O160" s="248"/>
      <c r="P160" s="248"/>
      <c r="Q160" s="248"/>
      <c r="R160" s="248"/>
      <c r="S160" s="248"/>
      <c r="T160" s="249"/>
      <c r="AT160" s="250" t="s">
        <v>137</v>
      </c>
      <c r="AU160" s="250" t="s">
        <v>88</v>
      </c>
      <c r="AV160" s="15" t="s">
        <v>135</v>
      </c>
      <c r="AW160" s="15" t="s">
        <v>33</v>
      </c>
      <c r="AX160" s="15" t="s">
        <v>86</v>
      </c>
      <c r="AY160" s="250" t="s">
        <v>129</v>
      </c>
    </row>
    <row r="161" spans="1:65" s="2" customFormat="1" ht="21.75" customHeight="1">
      <c r="A161" s="34"/>
      <c r="B161" s="35"/>
      <c r="C161" s="204" t="s">
        <v>184</v>
      </c>
      <c r="D161" s="204" t="s">
        <v>131</v>
      </c>
      <c r="E161" s="205" t="s">
        <v>185</v>
      </c>
      <c r="F161" s="206" t="s">
        <v>186</v>
      </c>
      <c r="G161" s="207" t="s">
        <v>174</v>
      </c>
      <c r="H161" s="208">
        <v>19.872</v>
      </c>
      <c r="I161" s="209"/>
      <c r="J161" s="210">
        <f>ROUND(I161*H161,2)</f>
        <v>0</v>
      </c>
      <c r="K161" s="211"/>
      <c r="L161" s="39"/>
      <c r="M161" s="212" t="s">
        <v>1</v>
      </c>
      <c r="N161" s="213" t="s">
        <v>43</v>
      </c>
      <c r="O161" s="71"/>
      <c r="P161" s="214">
        <f>O161*H161</f>
        <v>0</v>
      </c>
      <c r="Q161" s="214">
        <v>0</v>
      </c>
      <c r="R161" s="214">
        <f>Q161*H161</f>
        <v>0</v>
      </c>
      <c r="S161" s="214">
        <v>0</v>
      </c>
      <c r="T161" s="215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216" t="s">
        <v>135</v>
      </c>
      <c r="AT161" s="216" t="s">
        <v>131</v>
      </c>
      <c r="AU161" s="216" t="s">
        <v>88</v>
      </c>
      <c r="AY161" s="17" t="s">
        <v>129</v>
      </c>
      <c r="BE161" s="217">
        <f>IF(N161="základní",J161,0)</f>
        <v>0</v>
      </c>
      <c r="BF161" s="217">
        <f>IF(N161="snížená",J161,0)</f>
        <v>0</v>
      </c>
      <c r="BG161" s="217">
        <f>IF(N161="zákl. přenesená",J161,0)</f>
        <v>0</v>
      </c>
      <c r="BH161" s="217">
        <f>IF(N161="sníž. přenesená",J161,0)</f>
        <v>0</v>
      </c>
      <c r="BI161" s="217">
        <f>IF(N161="nulová",J161,0)</f>
        <v>0</v>
      </c>
      <c r="BJ161" s="17" t="s">
        <v>86</v>
      </c>
      <c r="BK161" s="217">
        <f>ROUND(I161*H161,2)</f>
        <v>0</v>
      </c>
      <c r="BL161" s="17" t="s">
        <v>135</v>
      </c>
      <c r="BM161" s="216" t="s">
        <v>187</v>
      </c>
    </row>
    <row r="162" spans="1:65" s="13" customFormat="1" ht="10.35">
      <c r="B162" s="218"/>
      <c r="C162" s="219"/>
      <c r="D162" s="220" t="s">
        <v>137</v>
      </c>
      <c r="E162" s="221" t="s">
        <v>1</v>
      </c>
      <c r="F162" s="222" t="s">
        <v>188</v>
      </c>
      <c r="G162" s="219"/>
      <c r="H162" s="221" t="s">
        <v>1</v>
      </c>
      <c r="I162" s="223"/>
      <c r="J162" s="219"/>
      <c r="K162" s="219"/>
      <c r="L162" s="224"/>
      <c r="M162" s="225"/>
      <c r="N162" s="226"/>
      <c r="O162" s="226"/>
      <c r="P162" s="226"/>
      <c r="Q162" s="226"/>
      <c r="R162" s="226"/>
      <c r="S162" s="226"/>
      <c r="T162" s="227"/>
      <c r="AT162" s="228" t="s">
        <v>137</v>
      </c>
      <c r="AU162" s="228" t="s">
        <v>88</v>
      </c>
      <c r="AV162" s="13" t="s">
        <v>86</v>
      </c>
      <c r="AW162" s="13" t="s">
        <v>33</v>
      </c>
      <c r="AX162" s="13" t="s">
        <v>78</v>
      </c>
      <c r="AY162" s="228" t="s">
        <v>129</v>
      </c>
    </row>
    <row r="163" spans="1:65" s="14" customFormat="1" ht="10.35">
      <c r="B163" s="229"/>
      <c r="C163" s="230"/>
      <c r="D163" s="220" t="s">
        <v>137</v>
      </c>
      <c r="E163" s="231" t="s">
        <v>1</v>
      </c>
      <c r="F163" s="232" t="s">
        <v>189</v>
      </c>
      <c r="G163" s="230"/>
      <c r="H163" s="233">
        <v>16.559999999999999</v>
      </c>
      <c r="I163" s="234"/>
      <c r="J163" s="230"/>
      <c r="K163" s="230"/>
      <c r="L163" s="235"/>
      <c r="M163" s="236"/>
      <c r="N163" s="237"/>
      <c r="O163" s="237"/>
      <c r="P163" s="237"/>
      <c r="Q163" s="237"/>
      <c r="R163" s="237"/>
      <c r="S163" s="237"/>
      <c r="T163" s="238"/>
      <c r="AT163" s="239" t="s">
        <v>137</v>
      </c>
      <c r="AU163" s="239" t="s">
        <v>88</v>
      </c>
      <c r="AV163" s="14" t="s">
        <v>88</v>
      </c>
      <c r="AW163" s="14" t="s">
        <v>33</v>
      </c>
      <c r="AX163" s="14" t="s">
        <v>78</v>
      </c>
      <c r="AY163" s="239" t="s">
        <v>129</v>
      </c>
    </row>
    <row r="164" spans="1:65" s="13" customFormat="1" ht="10.35">
      <c r="B164" s="218"/>
      <c r="C164" s="219"/>
      <c r="D164" s="220" t="s">
        <v>137</v>
      </c>
      <c r="E164" s="221" t="s">
        <v>1</v>
      </c>
      <c r="F164" s="222" t="s">
        <v>153</v>
      </c>
      <c r="G164" s="219"/>
      <c r="H164" s="221" t="s">
        <v>1</v>
      </c>
      <c r="I164" s="223"/>
      <c r="J164" s="219"/>
      <c r="K164" s="219"/>
      <c r="L164" s="224"/>
      <c r="M164" s="225"/>
      <c r="N164" s="226"/>
      <c r="O164" s="226"/>
      <c r="P164" s="226"/>
      <c r="Q164" s="226"/>
      <c r="R164" s="226"/>
      <c r="S164" s="226"/>
      <c r="T164" s="227"/>
      <c r="AT164" s="228" t="s">
        <v>137</v>
      </c>
      <c r="AU164" s="228" t="s">
        <v>88</v>
      </c>
      <c r="AV164" s="13" t="s">
        <v>86</v>
      </c>
      <c r="AW164" s="13" t="s">
        <v>33</v>
      </c>
      <c r="AX164" s="13" t="s">
        <v>78</v>
      </c>
      <c r="AY164" s="228" t="s">
        <v>129</v>
      </c>
    </row>
    <row r="165" spans="1:65" s="14" customFormat="1" ht="10.35">
      <c r="B165" s="229"/>
      <c r="C165" s="230"/>
      <c r="D165" s="220" t="s">
        <v>137</v>
      </c>
      <c r="E165" s="231" t="s">
        <v>1</v>
      </c>
      <c r="F165" s="232" t="s">
        <v>190</v>
      </c>
      <c r="G165" s="230"/>
      <c r="H165" s="233">
        <v>3.3119999999999998</v>
      </c>
      <c r="I165" s="234"/>
      <c r="J165" s="230"/>
      <c r="K165" s="230"/>
      <c r="L165" s="235"/>
      <c r="M165" s="236"/>
      <c r="N165" s="237"/>
      <c r="O165" s="237"/>
      <c r="P165" s="237"/>
      <c r="Q165" s="237"/>
      <c r="R165" s="237"/>
      <c r="S165" s="237"/>
      <c r="T165" s="238"/>
      <c r="AT165" s="239" t="s">
        <v>137</v>
      </c>
      <c r="AU165" s="239" t="s">
        <v>88</v>
      </c>
      <c r="AV165" s="14" t="s">
        <v>88</v>
      </c>
      <c r="AW165" s="14" t="s">
        <v>33</v>
      </c>
      <c r="AX165" s="14" t="s">
        <v>78</v>
      </c>
      <c r="AY165" s="239" t="s">
        <v>129</v>
      </c>
    </row>
    <row r="166" spans="1:65" s="15" customFormat="1" ht="10.35">
      <c r="B166" s="240"/>
      <c r="C166" s="241"/>
      <c r="D166" s="220" t="s">
        <v>137</v>
      </c>
      <c r="E166" s="242" t="s">
        <v>1</v>
      </c>
      <c r="F166" s="243" t="s">
        <v>140</v>
      </c>
      <c r="G166" s="241"/>
      <c r="H166" s="244">
        <v>19.872</v>
      </c>
      <c r="I166" s="245"/>
      <c r="J166" s="241"/>
      <c r="K166" s="241"/>
      <c r="L166" s="246"/>
      <c r="M166" s="247"/>
      <c r="N166" s="248"/>
      <c r="O166" s="248"/>
      <c r="P166" s="248"/>
      <c r="Q166" s="248"/>
      <c r="R166" s="248"/>
      <c r="S166" s="248"/>
      <c r="T166" s="249"/>
      <c r="AT166" s="250" t="s">
        <v>137</v>
      </c>
      <c r="AU166" s="250" t="s">
        <v>88</v>
      </c>
      <c r="AV166" s="15" t="s">
        <v>135</v>
      </c>
      <c r="AW166" s="15" t="s">
        <v>33</v>
      </c>
      <c r="AX166" s="15" t="s">
        <v>86</v>
      </c>
      <c r="AY166" s="250" t="s">
        <v>129</v>
      </c>
    </row>
    <row r="167" spans="1:65" s="2" customFormat="1" ht="21.75" customHeight="1">
      <c r="A167" s="34"/>
      <c r="B167" s="35"/>
      <c r="C167" s="204" t="s">
        <v>191</v>
      </c>
      <c r="D167" s="204" t="s">
        <v>131</v>
      </c>
      <c r="E167" s="205" t="s">
        <v>192</v>
      </c>
      <c r="F167" s="206" t="s">
        <v>193</v>
      </c>
      <c r="G167" s="207" t="s">
        <v>174</v>
      </c>
      <c r="H167" s="208">
        <v>16.149999999999999</v>
      </c>
      <c r="I167" s="209"/>
      <c r="J167" s="210">
        <f>ROUND(I167*H167,2)</f>
        <v>0</v>
      </c>
      <c r="K167" s="211"/>
      <c r="L167" s="39"/>
      <c r="M167" s="212" t="s">
        <v>1</v>
      </c>
      <c r="N167" s="213" t="s">
        <v>43</v>
      </c>
      <c r="O167" s="71"/>
      <c r="P167" s="214">
        <f>O167*H167</f>
        <v>0</v>
      </c>
      <c r="Q167" s="214">
        <v>0</v>
      </c>
      <c r="R167" s="214">
        <f>Q167*H167</f>
        <v>0</v>
      </c>
      <c r="S167" s="214">
        <v>0</v>
      </c>
      <c r="T167" s="215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216" t="s">
        <v>135</v>
      </c>
      <c r="AT167" s="216" t="s">
        <v>131</v>
      </c>
      <c r="AU167" s="216" t="s">
        <v>88</v>
      </c>
      <c r="AY167" s="17" t="s">
        <v>129</v>
      </c>
      <c r="BE167" s="217">
        <f>IF(N167="základní",J167,0)</f>
        <v>0</v>
      </c>
      <c r="BF167" s="217">
        <f>IF(N167="snížená",J167,0)</f>
        <v>0</v>
      </c>
      <c r="BG167" s="217">
        <f>IF(N167="zákl. přenesená",J167,0)</f>
        <v>0</v>
      </c>
      <c r="BH167" s="217">
        <f>IF(N167="sníž. přenesená",J167,0)</f>
        <v>0</v>
      </c>
      <c r="BI167" s="217">
        <f>IF(N167="nulová",J167,0)</f>
        <v>0</v>
      </c>
      <c r="BJ167" s="17" t="s">
        <v>86</v>
      </c>
      <c r="BK167" s="217">
        <f>ROUND(I167*H167,2)</f>
        <v>0</v>
      </c>
      <c r="BL167" s="17" t="s">
        <v>135</v>
      </c>
      <c r="BM167" s="216" t="s">
        <v>194</v>
      </c>
    </row>
    <row r="168" spans="1:65" s="13" customFormat="1" ht="10.35">
      <c r="B168" s="218"/>
      <c r="C168" s="219"/>
      <c r="D168" s="220" t="s">
        <v>137</v>
      </c>
      <c r="E168" s="221" t="s">
        <v>1</v>
      </c>
      <c r="F168" s="222" t="s">
        <v>195</v>
      </c>
      <c r="G168" s="219"/>
      <c r="H168" s="221" t="s">
        <v>1</v>
      </c>
      <c r="I168" s="223"/>
      <c r="J168" s="219"/>
      <c r="K168" s="219"/>
      <c r="L168" s="224"/>
      <c r="M168" s="225"/>
      <c r="N168" s="226"/>
      <c r="O168" s="226"/>
      <c r="P168" s="226"/>
      <c r="Q168" s="226"/>
      <c r="R168" s="226"/>
      <c r="S168" s="226"/>
      <c r="T168" s="227"/>
      <c r="AT168" s="228" t="s">
        <v>137</v>
      </c>
      <c r="AU168" s="228" t="s">
        <v>88</v>
      </c>
      <c r="AV168" s="13" t="s">
        <v>86</v>
      </c>
      <c r="AW168" s="13" t="s">
        <v>33</v>
      </c>
      <c r="AX168" s="13" t="s">
        <v>78</v>
      </c>
      <c r="AY168" s="228" t="s">
        <v>129</v>
      </c>
    </row>
    <row r="169" spans="1:65" s="14" customFormat="1" ht="10.35">
      <c r="B169" s="229"/>
      <c r="C169" s="230"/>
      <c r="D169" s="220" t="s">
        <v>137</v>
      </c>
      <c r="E169" s="231" t="s">
        <v>1</v>
      </c>
      <c r="F169" s="232" t="s">
        <v>196</v>
      </c>
      <c r="G169" s="230"/>
      <c r="H169" s="233">
        <v>24.372</v>
      </c>
      <c r="I169" s="234"/>
      <c r="J169" s="230"/>
      <c r="K169" s="230"/>
      <c r="L169" s="235"/>
      <c r="M169" s="236"/>
      <c r="N169" s="237"/>
      <c r="O169" s="237"/>
      <c r="P169" s="237"/>
      <c r="Q169" s="237"/>
      <c r="R169" s="237"/>
      <c r="S169" s="237"/>
      <c r="T169" s="238"/>
      <c r="AT169" s="239" t="s">
        <v>137</v>
      </c>
      <c r="AU169" s="239" t="s">
        <v>88</v>
      </c>
      <c r="AV169" s="14" t="s">
        <v>88</v>
      </c>
      <c r="AW169" s="14" t="s">
        <v>33</v>
      </c>
      <c r="AX169" s="14" t="s">
        <v>78</v>
      </c>
      <c r="AY169" s="239" t="s">
        <v>129</v>
      </c>
    </row>
    <row r="170" spans="1:65" s="13" customFormat="1" ht="10.35">
      <c r="B170" s="218"/>
      <c r="C170" s="219"/>
      <c r="D170" s="220" t="s">
        <v>137</v>
      </c>
      <c r="E170" s="221" t="s">
        <v>1</v>
      </c>
      <c r="F170" s="222" t="s">
        <v>197</v>
      </c>
      <c r="G170" s="219"/>
      <c r="H170" s="221" t="s">
        <v>1</v>
      </c>
      <c r="I170" s="223"/>
      <c r="J170" s="219"/>
      <c r="K170" s="219"/>
      <c r="L170" s="224"/>
      <c r="M170" s="225"/>
      <c r="N170" s="226"/>
      <c r="O170" s="226"/>
      <c r="P170" s="226"/>
      <c r="Q170" s="226"/>
      <c r="R170" s="226"/>
      <c r="S170" s="226"/>
      <c r="T170" s="227"/>
      <c r="AT170" s="228" t="s">
        <v>137</v>
      </c>
      <c r="AU170" s="228" t="s">
        <v>88</v>
      </c>
      <c r="AV170" s="13" t="s">
        <v>86</v>
      </c>
      <c r="AW170" s="13" t="s">
        <v>33</v>
      </c>
      <c r="AX170" s="13" t="s">
        <v>78</v>
      </c>
      <c r="AY170" s="228" t="s">
        <v>129</v>
      </c>
    </row>
    <row r="171" spans="1:65" s="14" customFormat="1" ht="10.35">
      <c r="B171" s="229"/>
      <c r="C171" s="230"/>
      <c r="D171" s="220" t="s">
        <v>137</v>
      </c>
      <c r="E171" s="231" t="s">
        <v>1</v>
      </c>
      <c r="F171" s="232" t="s">
        <v>198</v>
      </c>
      <c r="G171" s="230"/>
      <c r="H171" s="233">
        <v>-8.2219999999999995</v>
      </c>
      <c r="I171" s="234"/>
      <c r="J171" s="230"/>
      <c r="K171" s="230"/>
      <c r="L171" s="235"/>
      <c r="M171" s="236"/>
      <c r="N171" s="237"/>
      <c r="O171" s="237"/>
      <c r="P171" s="237"/>
      <c r="Q171" s="237"/>
      <c r="R171" s="237"/>
      <c r="S171" s="237"/>
      <c r="T171" s="238"/>
      <c r="AT171" s="239" t="s">
        <v>137</v>
      </c>
      <c r="AU171" s="239" t="s">
        <v>88</v>
      </c>
      <c r="AV171" s="14" t="s">
        <v>88</v>
      </c>
      <c r="AW171" s="14" t="s">
        <v>33</v>
      </c>
      <c r="AX171" s="14" t="s">
        <v>78</v>
      </c>
      <c r="AY171" s="239" t="s">
        <v>129</v>
      </c>
    </row>
    <row r="172" spans="1:65" s="15" customFormat="1" ht="10.35">
      <c r="B172" s="240"/>
      <c r="C172" s="241"/>
      <c r="D172" s="220" t="s">
        <v>137</v>
      </c>
      <c r="E172" s="242" t="s">
        <v>1</v>
      </c>
      <c r="F172" s="243" t="s">
        <v>140</v>
      </c>
      <c r="G172" s="241"/>
      <c r="H172" s="244">
        <v>16.149999999999999</v>
      </c>
      <c r="I172" s="245"/>
      <c r="J172" s="241"/>
      <c r="K172" s="241"/>
      <c r="L172" s="246"/>
      <c r="M172" s="247"/>
      <c r="N172" s="248"/>
      <c r="O172" s="248"/>
      <c r="P172" s="248"/>
      <c r="Q172" s="248"/>
      <c r="R172" s="248"/>
      <c r="S172" s="248"/>
      <c r="T172" s="249"/>
      <c r="AT172" s="250" t="s">
        <v>137</v>
      </c>
      <c r="AU172" s="250" t="s">
        <v>88</v>
      </c>
      <c r="AV172" s="15" t="s">
        <v>135</v>
      </c>
      <c r="AW172" s="15" t="s">
        <v>33</v>
      </c>
      <c r="AX172" s="15" t="s">
        <v>86</v>
      </c>
      <c r="AY172" s="250" t="s">
        <v>129</v>
      </c>
    </row>
    <row r="173" spans="1:65" s="2" customFormat="1" ht="21.75" customHeight="1">
      <c r="A173" s="34"/>
      <c r="B173" s="35"/>
      <c r="C173" s="204" t="s">
        <v>199</v>
      </c>
      <c r="D173" s="204" t="s">
        <v>131</v>
      </c>
      <c r="E173" s="205" t="s">
        <v>200</v>
      </c>
      <c r="F173" s="206" t="s">
        <v>201</v>
      </c>
      <c r="G173" s="207" t="s">
        <v>174</v>
      </c>
      <c r="H173" s="208">
        <v>4.968</v>
      </c>
      <c r="I173" s="209"/>
      <c r="J173" s="210">
        <f>ROUND(I173*H173,2)</f>
        <v>0</v>
      </c>
      <c r="K173" s="211"/>
      <c r="L173" s="39"/>
      <c r="M173" s="212" t="s">
        <v>1</v>
      </c>
      <c r="N173" s="213" t="s">
        <v>43</v>
      </c>
      <c r="O173" s="71"/>
      <c r="P173" s="214">
        <f>O173*H173</f>
        <v>0</v>
      </c>
      <c r="Q173" s="214">
        <v>0</v>
      </c>
      <c r="R173" s="214">
        <f>Q173*H173</f>
        <v>0</v>
      </c>
      <c r="S173" s="214">
        <v>0</v>
      </c>
      <c r="T173" s="215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216" t="s">
        <v>135</v>
      </c>
      <c r="AT173" s="216" t="s">
        <v>131</v>
      </c>
      <c r="AU173" s="216" t="s">
        <v>88</v>
      </c>
      <c r="AY173" s="17" t="s">
        <v>129</v>
      </c>
      <c r="BE173" s="217">
        <f>IF(N173="základní",J173,0)</f>
        <v>0</v>
      </c>
      <c r="BF173" s="217">
        <f>IF(N173="snížená",J173,0)</f>
        <v>0</v>
      </c>
      <c r="BG173" s="217">
        <f>IF(N173="zákl. přenesená",J173,0)</f>
        <v>0</v>
      </c>
      <c r="BH173" s="217">
        <f>IF(N173="sníž. přenesená",J173,0)</f>
        <v>0</v>
      </c>
      <c r="BI173" s="217">
        <f>IF(N173="nulová",J173,0)</f>
        <v>0</v>
      </c>
      <c r="BJ173" s="17" t="s">
        <v>86</v>
      </c>
      <c r="BK173" s="217">
        <f>ROUND(I173*H173,2)</f>
        <v>0</v>
      </c>
      <c r="BL173" s="17" t="s">
        <v>135</v>
      </c>
      <c r="BM173" s="216" t="s">
        <v>202</v>
      </c>
    </row>
    <row r="174" spans="1:65" s="13" customFormat="1" ht="10.35">
      <c r="B174" s="218"/>
      <c r="C174" s="219"/>
      <c r="D174" s="220" t="s">
        <v>137</v>
      </c>
      <c r="E174" s="221" t="s">
        <v>1</v>
      </c>
      <c r="F174" s="222" t="s">
        <v>203</v>
      </c>
      <c r="G174" s="219"/>
      <c r="H174" s="221" t="s">
        <v>1</v>
      </c>
      <c r="I174" s="223"/>
      <c r="J174" s="219"/>
      <c r="K174" s="219"/>
      <c r="L174" s="224"/>
      <c r="M174" s="225"/>
      <c r="N174" s="226"/>
      <c r="O174" s="226"/>
      <c r="P174" s="226"/>
      <c r="Q174" s="226"/>
      <c r="R174" s="226"/>
      <c r="S174" s="226"/>
      <c r="T174" s="227"/>
      <c r="AT174" s="228" t="s">
        <v>137</v>
      </c>
      <c r="AU174" s="228" t="s">
        <v>88</v>
      </c>
      <c r="AV174" s="13" t="s">
        <v>86</v>
      </c>
      <c r="AW174" s="13" t="s">
        <v>33</v>
      </c>
      <c r="AX174" s="13" t="s">
        <v>78</v>
      </c>
      <c r="AY174" s="228" t="s">
        <v>129</v>
      </c>
    </row>
    <row r="175" spans="1:65" s="14" customFormat="1" ht="10.35">
      <c r="B175" s="229"/>
      <c r="C175" s="230"/>
      <c r="D175" s="220" t="s">
        <v>137</v>
      </c>
      <c r="E175" s="231" t="s">
        <v>1</v>
      </c>
      <c r="F175" s="232" t="s">
        <v>204</v>
      </c>
      <c r="G175" s="230"/>
      <c r="H175" s="233">
        <v>4.1399999999999997</v>
      </c>
      <c r="I175" s="234"/>
      <c r="J175" s="230"/>
      <c r="K175" s="230"/>
      <c r="L175" s="235"/>
      <c r="M175" s="236"/>
      <c r="N175" s="237"/>
      <c r="O175" s="237"/>
      <c r="P175" s="237"/>
      <c r="Q175" s="237"/>
      <c r="R175" s="237"/>
      <c r="S175" s="237"/>
      <c r="T175" s="238"/>
      <c r="AT175" s="239" t="s">
        <v>137</v>
      </c>
      <c r="AU175" s="239" t="s">
        <v>88</v>
      </c>
      <c r="AV175" s="14" t="s">
        <v>88</v>
      </c>
      <c r="AW175" s="14" t="s">
        <v>33</v>
      </c>
      <c r="AX175" s="14" t="s">
        <v>78</v>
      </c>
      <c r="AY175" s="239" t="s">
        <v>129</v>
      </c>
    </row>
    <row r="176" spans="1:65" s="13" customFormat="1" ht="10.35">
      <c r="B176" s="218"/>
      <c r="C176" s="219"/>
      <c r="D176" s="220" t="s">
        <v>137</v>
      </c>
      <c r="E176" s="221" t="s">
        <v>1</v>
      </c>
      <c r="F176" s="222" t="s">
        <v>153</v>
      </c>
      <c r="G176" s="219"/>
      <c r="H176" s="221" t="s">
        <v>1</v>
      </c>
      <c r="I176" s="223"/>
      <c r="J176" s="219"/>
      <c r="K176" s="219"/>
      <c r="L176" s="224"/>
      <c r="M176" s="225"/>
      <c r="N176" s="226"/>
      <c r="O176" s="226"/>
      <c r="P176" s="226"/>
      <c r="Q176" s="226"/>
      <c r="R176" s="226"/>
      <c r="S176" s="226"/>
      <c r="T176" s="227"/>
      <c r="AT176" s="228" t="s">
        <v>137</v>
      </c>
      <c r="AU176" s="228" t="s">
        <v>88</v>
      </c>
      <c r="AV176" s="13" t="s">
        <v>86</v>
      </c>
      <c r="AW176" s="13" t="s">
        <v>33</v>
      </c>
      <c r="AX176" s="13" t="s">
        <v>78</v>
      </c>
      <c r="AY176" s="228" t="s">
        <v>129</v>
      </c>
    </row>
    <row r="177" spans="1:65" s="14" customFormat="1" ht="10.35">
      <c r="B177" s="229"/>
      <c r="C177" s="230"/>
      <c r="D177" s="220" t="s">
        <v>137</v>
      </c>
      <c r="E177" s="231" t="s">
        <v>1</v>
      </c>
      <c r="F177" s="232" t="s">
        <v>205</v>
      </c>
      <c r="G177" s="230"/>
      <c r="H177" s="233">
        <v>0.82799999999999996</v>
      </c>
      <c r="I177" s="234"/>
      <c r="J177" s="230"/>
      <c r="K177" s="230"/>
      <c r="L177" s="235"/>
      <c r="M177" s="236"/>
      <c r="N177" s="237"/>
      <c r="O177" s="237"/>
      <c r="P177" s="237"/>
      <c r="Q177" s="237"/>
      <c r="R177" s="237"/>
      <c r="S177" s="237"/>
      <c r="T177" s="238"/>
      <c r="AT177" s="239" t="s">
        <v>137</v>
      </c>
      <c r="AU177" s="239" t="s">
        <v>88</v>
      </c>
      <c r="AV177" s="14" t="s">
        <v>88</v>
      </c>
      <c r="AW177" s="14" t="s">
        <v>33</v>
      </c>
      <c r="AX177" s="14" t="s">
        <v>78</v>
      </c>
      <c r="AY177" s="239" t="s">
        <v>129</v>
      </c>
    </row>
    <row r="178" spans="1:65" s="15" customFormat="1" ht="10.35">
      <c r="B178" s="240"/>
      <c r="C178" s="241"/>
      <c r="D178" s="220" t="s">
        <v>137</v>
      </c>
      <c r="E178" s="242" t="s">
        <v>1</v>
      </c>
      <c r="F178" s="243" t="s">
        <v>140</v>
      </c>
      <c r="G178" s="241"/>
      <c r="H178" s="244">
        <v>4.968</v>
      </c>
      <c r="I178" s="245"/>
      <c r="J178" s="241"/>
      <c r="K178" s="241"/>
      <c r="L178" s="246"/>
      <c r="M178" s="247"/>
      <c r="N178" s="248"/>
      <c r="O178" s="248"/>
      <c r="P178" s="248"/>
      <c r="Q178" s="248"/>
      <c r="R178" s="248"/>
      <c r="S178" s="248"/>
      <c r="T178" s="249"/>
      <c r="AT178" s="250" t="s">
        <v>137</v>
      </c>
      <c r="AU178" s="250" t="s">
        <v>88</v>
      </c>
      <c r="AV178" s="15" t="s">
        <v>135</v>
      </c>
      <c r="AW178" s="15" t="s">
        <v>33</v>
      </c>
      <c r="AX178" s="15" t="s">
        <v>86</v>
      </c>
      <c r="AY178" s="250" t="s">
        <v>129</v>
      </c>
    </row>
    <row r="179" spans="1:65" s="2" customFormat="1" ht="16.5" customHeight="1">
      <c r="A179" s="34"/>
      <c r="B179" s="35"/>
      <c r="C179" s="251" t="s">
        <v>206</v>
      </c>
      <c r="D179" s="251" t="s">
        <v>207</v>
      </c>
      <c r="E179" s="252" t="s">
        <v>208</v>
      </c>
      <c r="F179" s="253" t="s">
        <v>209</v>
      </c>
      <c r="G179" s="254" t="s">
        <v>210</v>
      </c>
      <c r="H179" s="255">
        <v>8.9420000000000002</v>
      </c>
      <c r="I179" s="256"/>
      <c r="J179" s="257">
        <f>ROUND(I179*H179,2)</f>
        <v>0</v>
      </c>
      <c r="K179" s="258"/>
      <c r="L179" s="259"/>
      <c r="M179" s="260" t="s">
        <v>1</v>
      </c>
      <c r="N179" s="261" t="s">
        <v>43</v>
      </c>
      <c r="O179" s="71"/>
      <c r="P179" s="214">
        <f>O179*H179</f>
        <v>0</v>
      </c>
      <c r="Q179" s="214">
        <v>1</v>
      </c>
      <c r="R179" s="214">
        <f>Q179*H179</f>
        <v>8.9420000000000002</v>
      </c>
      <c r="S179" s="214">
        <v>0</v>
      </c>
      <c r="T179" s="215">
        <f>S179*H179</f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216" t="s">
        <v>171</v>
      </c>
      <c r="AT179" s="216" t="s">
        <v>207</v>
      </c>
      <c r="AU179" s="216" t="s">
        <v>88</v>
      </c>
      <c r="AY179" s="17" t="s">
        <v>129</v>
      </c>
      <c r="BE179" s="217">
        <f>IF(N179="základní",J179,0)</f>
        <v>0</v>
      </c>
      <c r="BF179" s="217">
        <f>IF(N179="snížená",J179,0)</f>
        <v>0</v>
      </c>
      <c r="BG179" s="217">
        <f>IF(N179="zákl. přenesená",J179,0)</f>
        <v>0</v>
      </c>
      <c r="BH179" s="217">
        <f>IF(N179="sníž. přenesená",J179,0)</f>
        <v>0</v>
      </c>
      <c r="BI179" s="217">
        <f>IF(N179="nulová",J179,0)</f>
        <v>0</v>
      </c>
      <c r="BJ179" s="17" t="s">
        <v>86</v>
      </c>
      <c r="BK179" s="217">
        <f>ROUND(I179*H179,2)</f>
        <v>0</v>
      </c>
      <c r="BL179" s="17" t="s">
        <v>135</v>
      </c>
      <c r="BM179" s="216" t="s">
        <v>211</v>
      </c>
    </row>
    <row r="180" spans="1:65" s="14" customFormat="1" ht="10.35">
      <c r="B180" s="229"/>
      <c r="C180" s="230"/>
      <c r="D180" s="220" t="s">
        <v>137</v>
      </c>
      <c r="E180" s="231" t="s">
        <v>1</v>
      </c>
      <c r="F180" s="232" t="s">
        <v>212</v>
      </c>
      <c r="G180" s="230"/>
      <c r="H180" s="233">
        <v>8.9420000000000002</v>
      </c>
      <c r="I180" s="234"/>
      <c r="J180" s="230"/>
      <c r="K180" s="230"/>
      <c r="L180" s="235"/>
      <c r="M180" s="236"/>
      <c r="N180" s="237"/>
      <c r="O180" s="237"/>
      <c r="P180" s="237"/>
      <c r="Q180" s="237"/>
      <c r="R180" s="237"/>
      <c r="S180" s="237"/>
      <c r="T180" s="238"/>
      <c r="AT180" s="239" t="s">
        <v>137</v>
      </c>
      <c r="AU180" s="239" t="s">
        <v>88</v>
      </c>
      <c r="AV180" s="14" t="s">
        <v>88</v>
      </c>
      <c r="AW180" s="14" t="s">
        <v>33</v>
      </c>
      <c r="AX180" s="14" t="s">
        <v>78</v>
      </c>
      <c r="AY180" s="239" t="s">
        <v>129</v>
      </c>
    </row>
    <row r="181" spans="1:65" s="15" customFormat="1" ht="10.35">
      <c r="B181" s="240"/>
      <c r="C181" s="241"/>
      <c r="D181" s="220" t="s">
        <v>137</v>
      </c>
      <c r="E181" s="242" t="s">
        <v>1</v>
      </c>
      <c r="F181" s="243" t="s">
        <v>140</v>
      </c>
      <c r="G181" s="241"/>
      <c r="H181" s="244">
        <v>8.9420000000000002</v>
      </c>
      <c r="I181" s="245"/>
      <c r="J181" s="241"/>
      <c r="K181" s="241"/>
      <c r="L181" s="246"/>
      <c r="M181" s="247"/>
      <c r="N181" s="248"/>
      <c r="O181" s="248"/>
      <c r="P181" s="248"/>
      <c r="Q181" s="248"/>
      <c r="R181" s="248"/>
      <c r="S181" s="248"/>
      <c r="T181" s="249"/>
      <c r="AT181" s="250" t="s">
        <v>137</v>
      </c>
      <c r="AU181" s="250" t="s">
        <v>88</v>
      </c>
      <c r="AV181" s="15" t="s">
        <v>135</v>
      </c>
      <c r="AW181" s="15" t="s">
        <v>33</v>
      </c>
      <c r="AX181" s="15" t="s">
        <v>86</v>
      </c>
      <c r="AY181" s="250" t="s">
        <v>129</v>
      </c>
    </row>
    <row r="182" spans="1:65" s="12" customFormat="1" ht="22.85" customHeight="1">
      <c r="B182" s="188"/>
      <c r="C182" s="189"/>
      <c r="D182" s="190" t="s">
        <v>77</v>
      </c>
      <c r="E182" s="202" t="s">
        <v>135</v>
      </c>
      <c r="F182" s="202" t="s">
        <v>213</v>
      </c>
      <c r="G182" s="189"/>
      <c r="H182" s="189"/>
      <c r="I182" s="192"/>
      <c r="J182" s="203">
        <f>BK182</f>
        <v>0</v>
      </c>
      <c r="K182" s="189"/>
      <c r="L182" s="194"/>
      <c r="M182" s="195"/>
      <c r="N182" s="196"/>
      <c r="O182" s="196"/>
      <c r="P182" s="197">
        <f>SUM(P183:P188)</f>
        <v>0</v>
      </c>
      <c r="Q182" s="196"/>
      <c r="R182" s="197">
        <f>SUM(R183:R188)</f>
        <v>0</v>
      </c>
      <c r="S182" s="196"/>
      <c r="T182" s="198">
        <f>SUM(T183:T188)</f>
        <v>0</v>
      </c>
      <c r="AR182" s="199" t="s">
        <v>86</v>
      </c>
      <c r="AT182" s="200" t="s">
        <v>77</v>
      </c>
      <c r="AU182" s="200" t="s">
        <v>86</v>
      </c>
      <c r="AY182" s="199" t="s">
        <v>129</v>
      </c>
      <c r="BK182" s="201">
        <f>SUM(BK183:BK188)</f>
        <v>0</v>
      </c>
    </row>
    <row r="183" spans="1:65" s="2" customFormat="1" ht="21.75" customHeight="1">
      <c r="A183" s="34"/>
      <c r="B183" s="35"/>
      <c r="C183" s="204" t="s">
        <v>214</v>
      </c>
      <c r="D183" s="204" t="s">
        <v>131</v>
      </c>
      <c r="E183" s="205" t="s">
        <v>215</v>
      </c>
      <c r="F183" s="206" t="s">
        <v>216</v>
      </c>
      <c r="G183" s="207" t="s">
        <v>174</v>
      </c>
      <c r="H183" s="208">
        <v>2.484</v>
      </c>
      <c r="I183" s="209"/>
      <c r="J183" s="210">
        <f>ROUND(I183*H183,2)</f>
        <v>0</v>
      </c>
      <c r="K183" s="211"/>
      <c r="L183" s="39"/>
      <c r="M183" s="212" t="s">
        <v>1</v>
      </c>
      <c r="N183" s="213" t="s">
        <v>43</v>
      </c>
      <c r="O183" s="71"/>
      <c r="P183" s="214">
        <f>O183*H183</f>
        <v>0</v>
      </c>
      <c r="Q183" s="214">
        <v>0</v>
      </c>
      <c r="R183" s="214">
        <f>Q183*H183</f>
        <v>0</v>
      </c>
      <c r="S183" s="214">
        <v>0</v>
      </c>
      <c r="T183" s="215">
        <f>S183*H183</f>
        <v>0</v>
      </c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R183" s="216" t="s">
        <v>135</v>
      </c>
      <c r="AT183" s="216" t="s">
        <v>131</v>
      </c>
      <c r="AU183" s="216" t="s">
        <v>88</v>
      </c>
      <c r="AY183" s="17" t="s">
        <v>129</v>
      </c>
      <c r="BE183" s="217">
        <f>IF(N183="základní",J183,0)</f>
        <v>0</v>
      </c>
      <c r="BF183" s="217">
        <f>IF(N183="snížená",J183,0)</f>
        <v>0</v>
      </c>
      <c r="BG183" s="217">
        <f>IF(N183="zákl. přenesená",J183,0)</f>
        <v>0</v>
      </c>
      <c r="BH183" s="217">
        <f>IF(N183="sníž. přenesená",J183,0)</f>
        <v>0</v>
      </c>
      <c r="BI183" s="217">
        <f>IF(N183="nulová",J183,0)</f>
        <v>0</v>
      </c>
      <c r="BJ183" s="17" t="s">
        <v>86</v>
      </c>
      <c r="BK183" s="217">
        <f>ROUND(I183*H183,2)</f>
        <v>0</v>
      </c>
      <c r="BL183" s="17" t="s">
        <v>135</v>
      </c>
      <c r="BM183" s="216" t="s">
        <v>217</v>
      </c>
    </row>
    <row r="184" spans="1:65" s="13" customFormat="1" ht="10.35">
      <c r="B184" s="218"/>
      <c r="C184" s="219"/>
      <c r="D184" s="220" t="s">
        <v>137</v>
      </c>
      <c r="E184" s="221" t="s">
        <v>1</v>
      </c>
      <c r="F184" s="222" t="s">
        <v>203</v>
      </c>
      <c r="G184" s="219"/>
      <c r="H184" s="221" t="s">
        <v>1</v>
      </c>
      <c r="I184" s="223"/>
      <c r="J184" s="219"/>
      <c r="K184" s="219"/>
      <c r="L184" s="224"/>
      <c r="M184" s="225"/>
      <c r="N184" s="226"/>
      <c r="O184" s="226"/>
      <c r="P184" s="226"/>
      <c r="Q184" s="226"/>
      <c r="R184" s="226"/>
      <c r="S184" s="226"/>
      <c r="T184" s="227"/>
      <c r="AT184" s="228" t="s">
        <v>137</v>
      </c>
      <c r="AU184" s="228" t="s">
        <v>88</v>
      </c>
      <c r="AV184" s="13" t="s">
        <v>86</v>
      </c>
      <c r="AW184" s="13" t="s">
        <v>33</v>
      </c>
      <c r="AX184" s="13" t="s">
        <v>78</v>
      </c>
      <c r="AY184" s="228" t="s">
        <v>129</v>
      </c>
    </row>
    <row r="185" spans="1:65" s="14" customFormat="1" ht="10.35">
      <c r="B185" s="229"/>
      <c r="C185" s="230"/>
      <c r="D185" s="220" t="s">
        <v>137</v>
      </c>
      <c r="E185" s="231" t="s">
        <v>1</v>
      </c>
      <c r="F185" s="232" t="s">
        <v>218</v>
      </c>
      <c r="G185" s="230"/>
      <c r="H185" s="233">
        <v>2.0699999999999998</v>
      </c>
      <c r="I185" s="234"/>
      <c r="J185" s="230"/>
      <c r="K185" s="230"/>
      <c r="L185" s="235"/>
      <c r="M185" s="236"/>
      <c r="N185" s="237"/>
      <c r="O185" s="237"/>
      <c r="P185" s="237"/>
      <c r="Q185" s="237"/>
      <c r="R185" s="237"/>
      <c r="S185" s="237"/>
      <c r="T185" s="238"/>
      <c r="AT185" s="239" t="s">
        <v>137</v>
      </c>
      <c r="AU185" s="239" t="s">
        <v>88</v>
      </c>
      <c r="AV185" s="14" t="s">
        <v>88</v>
      </c>
      <c r="AW185" s="14" t="s">
        <v>33</v>
      </c>
      <c r="AX185" s="14" t="s">
        <v>78</v>
      </c>
      <c r="AY185" s="239" t="s">
        <v>129</v>
      </c>
    </row>
    <row r="186" spans="1:65" s="13" customFormat="1" ht="10.35">
      <c r="B186" s="218"/>
      <c r="C186" s="219"/>
      <c r="D186" s="220" t="s">
        <v>137</v>
      </c>
      <c r="E186" s="221" t="s">
        <v>1</v>
      </c>
      <c r="F186" s="222" t="s">
        <v>153</v>
      </c>
      <c r="G186" s="219"/>
      <c r="H186" s="221" t="s">
        <v>1</v>
      </c>
      <c r="I186" s="223"/>
      <c r="J186" s="219"/>
      <c r="K186" s="219"/>
      <c r="L186" s="224"/>
      <c r="M186" s="225"/>
      <c r="N186" s="226"/>
      <c r="O186" s="226"/>
      <c r="P186" s="226"/>
      <c r="Q186" s="226"/>
      <c r="R186" s="226"/>
      <c r="S186" s="226"/>
      <c r="T186" s="227"/>
      <c r="AT186" s="228" t="s">
        <v>137</v>
      </c>
      <c r="AU186" s="228" t="s">
        <v>88</v>
      </c>
      <c r="AV186" s="13" t="s">
        <v>86</v>
      </c>
      <c r="AW186" s="13" t="s">
        <v>33</v>
      </c>
      <c r="AX186" s="13" t="s">
        <v>78</v>
      </c>
      <c r="AY186" s="228" t="s">
        <v>129</v>
      </c>
    </row>
    <row r="187" spans="1:65" s="14" customFormat="1" ht="10.35">
      <c r="B187" s="229"/>
      <c r="C187" s="230"/>
      <c r="D187" s="220" t="s">
        <v>137</v>
      </c>
      <c r="E187" s="231" t="s">
        <v>1</v>
      </c>
      <c r="F187" s="232" t="s">
        <v>219</v>
      </c>
      <c r="G187" s="230"/>
      <c r="H187" s="233">
        <v>0.41399999999999998</v>
      </c>
      <c r="I187" s="234"/>
      <c r="J187" s="230"/>
      <c r="K187" s="230"/>
      <c r="L187" s="235"/>
      <c r="M187" s="236"/>
      <c r="N187" s="237"/>
      <c r="O187" s="237"/>
      <c r="P187" s="237"/>
      <c r="Q187" s="237"/>
      <c r="R187" s="237"/>
      <c r="S187" s="237"/>
      <c r="T187" s="238"/>
      <c r="AT187" s="239" t="s">
        <v>137</v>
      </c>
      <c r="AU187" s="239" t="s">
        <v>88</v>
      </c>
      <c r="AV187" s="14" t="s">
        <v>88</v>
      </c>
      <c r="AW187" s="14" t="s">
        <v>33</v>
      </c>
      <c r="AX187" s="14" t="s">
        <v>78</v>
      </c>
      <c r="AY187" s="239" t="s">
        <v>129</v>
      </c>
    </row>
    <row r="188" spans="1:65" s="15" customFormat="1" ht="10.35">
      <c r="B188" s="240"/>
      <c r="C188" s="241"/>
      <c r="D188" s="220" t="s">
        <v>137</v>
      </c>
      <c r="E188" s="242" t="s">
        <v>1</v>
      </c>
      <c r="F188" s="243" t="s">
        <v>140</v>
      </c>
      <c r="G188" s="241"/>
      <c r="H188" s="244">
        <v>2.484</v>
      </c>
      <c r="I188" s="245"/>
      <c r="J188" s="241"/>
      <c r="K188" s="241"/>
      <c r="L188" s="246"/>
      <c r="M188" s="247"/>
      <c r="N188" s="248"/>
      <c r="O188" s="248"/>
      <c r="P188" s="248"/>
      <c r="Q188" s="248"/>
      <c r="R188" s="248"/>
      <c r="S188" s="248"/>
      <c r="T188" s="249"/>
      <c r="AT188" s="250" t="s">
        <v>137</v>
      </c>
      <c r="AU188" s="250" t="s">
        <v>88</v>
      </c>
      <c r="AV188" s="15" t="s">
        <v>135</v>
      </c>
      <c r="AW188" s="15" t="s">
        <v>33</v>
      </c>
      <c r="AX188" s="15" t="s">
        <v>86</v>
      </c>
      <c r="AY188" s="250" t="s">
        <v>129</v>
      </c>
    </row>
    <row r="189" spans="1:65" s="12" customFormat="1" ht="22.85" customHeight="1">
      <c r="B189" s="188"/>
      <c r="C189" s="189"/>
      <c r="D189" s="190" t="s">
        <v>77</v>
      </c>
      <c r="E189" s="202" t="s">
        <v>155</v>
      </c>
      <c r="F189" s="202" t="s">
        <v>220</v>
      </c>
      <c r="G189" s="189"/>
      <c r="H189" s="189"/>
      <c r="I189" s="192"/>
      <c r="J189" s="203">
        <f>BK189</f>
        <v>0</v>
      </c>
      <c r="K189" s="189"/>
      <c r="L189" s="194"/>
      <c r="M189" s="195"/>
      <c r="N189" s="196"/>
      <c r="O189" s="196"/>
      <c r="P189" s="197">
        <f>SUM(P190:P229)</f>
        <v>0</v>
      </c>
      <c r="Q189" s="196"/>
      <c r="R189" s="197">
        <f>SUM(R190:R229)</f>
        <v>400.74247100000002</v>
      </c>
      <c r="S189" s="196"/>
      <c r="T189" s="198">
        <f>SUM(T190:T229)</f>
        <v>0</v>
      </c>
      <c r="AR189" s="199" t="s">
        <v>86</v>
      </c>
      <c r="AT189" s="200" t="s">
        <v>77</v>
      </c>
      <c r="AU189" s="200" t="s">
        <v>86</v>
      </c>
      <c r="AY189" s="199" t="s">
        <v>129</v>
      </c>
      <c r="BK189" s="201">
        <f>SUM(BK190:BK229)</f>
        <v>0</v>
      </c>
    </row>
    <row r="190" spans="1:65" s="2" customFormat="1" ht="21.75" customHeight="1">
      <c r="A190" s="34"/>
      <c r="B190" s="35"/>
      <c r="C190" s="204" t="s">
        <v>8</v>
      </c>
      <c r="D190" s="204" t="s">
        <v>131</v>
      </c>
      <c r="E190" s="205" t="s">
        <v>221</v>
      </c>
      <c r="F190" s="206" t="s">
        <v>222</v>
      </c>
      <c r="G190" s="207" t="s">
        <v>134</v>
      </c>
      <c r="H190" s="208">
        <v>312.8</v>
      </c>
      <c r="I190" s="209"/>
      <c r="J190" s="210">
        <f>ROUND(I190*H190,2)</f>
        <v>0</v>
      </c>
      <c r="K190" s="211"/>
      <c r="L190" s="39"/>
      <c r="M190" s="212" t="s">
        <v>1</v>
      </c>
      <c r="N190" s="213" t="s">
        <v>43</v>
      </c>
      <c r="O190" s="71"/>
      <c r="P190" s="214">
        <f>O190*H190</f>
        <v>0</v>
      </c>
      <c r="Q190" s="214">
        <v>0.19800000000000001</v>
      </c>
      <c r="R190" s="214">
        <f>Q190*H190</f>
        <v>61.934400000000004</v>
      </c>
      <c r="S190" s="214">
        <v>0</v>
      </c>
      <c r="T190" s="215">
        <f>S190*H190</f>
        <v>0</v>
      </c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R190" s="216" t="s">
        <v>135</v>
      </c>
      <c r="AT190" s="216" t="s">
        <v>131</v>
      </c>
      <c r="AU190" s="216" t="s">
        <v>88</v>
      </c>
      <c r="AY190" s="17" t="s">
        <v>129</v>
      </c>
      <c r="BE190" s="217">
        <f>IF(N190="základní",J190,0)</f>
        <v>0</v>
      </c>
      <c r="BF190" s="217">
        <f>IF(N190="snížená",J190,0)</f>
        <v>0</v>
      </c>
      <c r="BG190" s="217">
        <f>IF(N190="zákl. přenesená",J190,0)</f>
        <v>0</v>
      </c>
      <c r="BH190" s="217">
        <f>IF(N190="sníž. přenesená",J190,0)</f>
        <v>0</v>
      </c>
      <c r="BI190" s="217">
        <f>IF(N190="nulová",J190,0)</f>
        <v>0</v>
      </c>
      <c r="BJ190" s="17" t="s">
        <v>86</v>
      </c>
      <c r="BK190" s="217">
        <f>ROUND(I190*H190,2)</f>
        <v>0</v>
      </c>
      <c r="BL190" s="17" t="s">
        <v>135</v>
      </c>
      <c r="BM190" s="216" t="s">
        <v>223</v>
      </c>
    </row>
    <row r="191" spans="1:65" s="13" customFormat="1" ht="10.35">
      <c r="B191" s="218"/>
      <c r="C191" s="219"/>
      <c r="D191" s="220" t="s">
        <v>137</v>
      </c>
      <c r="E191" s="221" t="s">
        <v>1</v>
      </c>
      <c r="F191" s="222" t="s">
        <v>224</v>
      </c>
      <c r="G191" s="219"/>
      <c r="H191" s="221" t="s">
        <v>1</v>
      </c>
      <c r="I191" s="223"/>
      <c r="J191" s="219"/>
      <c r="K191" s="219"/>
      <c r="L191" s="224"/>
      <c r="M191" s="225"/>
      <c r="N191" s="226"/>
      <c r="O191" s="226"/>
      <c r="P191" s="226"/>
      <c r="Q191" s="226"/>
      <c r="R191" s="226"/>
      <c r="S191" s="226"/>
      <c r="T191" s="227"/>
      <c r="AT191" s="228" t="s">
        <v>137</v>
      </c>
      <c r="AU191" s="228" t="s">
        <v>88</v>
      </c>
      <c r="AV191" s="13" t="s">
        <v>86</v>
      </c>
      <c r="AW191" s="13" t="s">
        <v>33</v>
      </c>
      <c r="AX191" s="13" t="s">
        <v>78</v>
      </c>
      <c r="AY191" s="228" t="s">
        <v>129</v>
      </c>
    </row>
    <row r="192" spans="1:65" s="14" customFormat="1" ht="10.35">
      <c r="B192" s="229"/>
      <c r="C192" s="230"/>
      <c r="D192" s="220" t="s">
        <v>137</v>
      </c>
      <c r="E192" s="231" t="s">
        <v>1</v>
      </c>
      <c r="F192" s="232" t="s">
        <v>139</v>
      </c>
      <c r="G192" s="230"/>
      <c r="H192" s="233">
        <v>312.8</v>
      </c>
      <c r="I192" s="234"/>
      <c r="J192" s="230"/>
      <c r="K192" s="230"/>
      <c r="L192" s="235"/>
      <c r="M192" s="236"/>
      <c r="N192" s="237"/>
      <c r="O192" s="237"/>
      <c r="P192" s="237"/>
      <c r="Q192" s="237"/>
      <c r="R192" s="237"/>
      <c r="S192" s="237"/>
      <c r="T192" s="238"/>
      <c r="AT192" s="239" t="s">
        <v>137</v>
      </c>
      <c r="AU192" s="239" t="s">
        <v>88</v>
      </c>
      <c r="AV192" s="14" t="s">
        <v>88</v>
      </c>
      <c r="AW192" s="14" t="s">
        <v>33</v>
      </c>
      <c r="AX192" s="14" t="s">
        <v>78</v>
      </c>
      <c r="AY192" s="239" t="s">
        <v>129</v>
      </c>
    </row>
    <row r="193" spans="1:65" s="15" customFormat="1" ht="10.35">
      <c r="B193" s="240"/>
      <c r="C193" s="241"/>
      <c r="D193" s="220" t="s">
        <v>137</v>
      </c>
      <c r="E193" s="242" t="s">
        <v>1</v>
      </c>
      <c r="F193" s="243" t="s">
        <v>140</v>
      </c>
      <c r="G193" s="241"/>
      <c r="H193" s="244">
        <v>312.8</v>
      </c>
      <c r="I193" s="245"/>
      <c r="J193" s="241"/>
      <c r="K193" s="241"/>
      <c r="L193" s="246"/>
      <c r="M193" s="247"/>
      <c r="N193" s="248"/>
      <c r="O193" s="248"/>
      <c r="P193" s="248"/>
      <c r="Q193" s="248"/>
      <c r="R193" s="248"/>
      <c r="S193" s="248"/>
      <c r="T193" s="249"/>
      <c r="AT193" s="250" t="s">
        <v>137</v>
      </c>
      <c r="AU193" s="250" t="s">
        <v>88</v>
      </c>
      <c r="AV193" s="15" t="s">
        <v>135</v>
      </c>
      <c r="AW193" s="15" t="s">
        <v>33</v>
      </c>
      <c r="AX193" s="15" t="s">
        <v>86</v>
      </c>
      <c r="AY193" s="250" t="s">
        <v>129</v>
      </c>
    </row>
    <row r="194" spans="1:65" s="2" customFormat="1" ht="21.75" customHeight="1">
      <c r="A194" s="34"/>
      <c r="B194" s="35"/>
      <c r="C194" s="204" t="s">
        <v>225</v>
      </c>
      <c r="D194" s="204" t="s">
        <v>131</v>
      </c>
      <c r="E194" s="205" t="s">
        <v>226</v>
      </c>
      <c r="F194" s="206" t="s">
        <v>227</v>
      </c>
      <c r="G194" s="207" t="s">
        <v>134</v>
      </c>
      <c r="H194" s="208">
        <v>312.8</v>
      </c>
      <c r="I194" s="209"/>
      <c r="J194" s="210">
        <f>ROUND(I194*H194,2)</f>
        <v>0</v>
      </c>
      <c r="K194" s="211"/>
      <c r="L194" s="39"/>
      <c r="M194" s="212" t="s">
        <v>1</v>
      </c>
      <c r="N194" s="213" t="s">
        <v>43</v>
      </c>
      <c r="O194" s="71"/>
      <c r="P194" s="214">
        <f>O194*H194</f>
        <v>0</v>
      </c>
      <c r="Q194" s="214">
        <v>0.39600000000000002</v>
      </c>
      <c r="R194" s="214">
        <f>Q194*H194</f>
        <v>123.86880000000001</v>
      </c>
      <c r="S194" s="214">
        <v>0</v>
      </c>
      <c r="T194" s="215">
        <f>S194*H194</f>
        <v>0</v>
      </c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R194" s="216" t="s">
        <v>135</v>
      </c>
      <c r="AT194" s="216" t="s">
        <v>131</v>
      </c>
      <c r="AU194" s="216" t="s">
        <v>88</v>
      </c>
      <c r="AY194" s="17" t="s">
        <v>129</v>
      </c>
      <c r="BE194" s="217">
        <f>IF(N194="základní",J194,0)</f>
        <v>0</v>
      </c>
      <c r="BF194" s="217">
        <f>IF(N194="snížená",J194,0)</f>
        <v>0</v>
      </c>
      <c r="BG194" s="217">
        <f>IF(N194="zákl. přenesená",J194,0)</f>
        <v>0</v>
      </c>
      <c r="BH194" s="217">
        <f>IF(N194="sníž. přenesená",J194,0)</f>
        <v>0</v>
      </c>
      <c r="BI194" s="217">
        <f>IF(N194="nulová",J194,0)</f>
        <v>0</v>
      </c>
      <c r="BJ194" s="17" t="s">
        <v>86</v>
      </c>
      <c r="BK194" s="217">
        <f>ROUND(I194*H194,2)</f>
        <v>0</v>
      </c>
      <c r="BL194" s="17" t="s">
        <v>135</v>
      </c>
      <c r="BM194" s="216" t="s">
        <v>228</v>
      </c>
    </row>
    <row r="195" spans="1:65" s="13" customFormat="1" ht="10.35">
      <c r="B195" s="218"/>
      <c r="C195" s="219"/>
      <c r="D195" s="220" t="s">
        <v>137</v>
      </c>
      <c r="E195" s="221" t="s">
        <v>1</v>
      </c>
      <c r="F195" s="222" t="s">
        <v>224</v>
      </c>
      <c r="G195" s="219"/>
      <c r="H195" s="221" t="s">
        <v>1</v>
      </c>
      <c r="I195" s="223"/>
      <c r="J195" s="219"/>
      <c r="K195" s="219"/>
      <c r="L195" s="224"/>
      <c r="M195" s="225"/>
      <c r="N195" s="226"/>
      <c r="O195" s="226"/>
      <c r="P195" s="226"/>
      <c r="Q195" s="226"/>
      <c r="R195" s="226"/>
      <c r="S195" s="226"/>
      <c r="T195" s="227"/>
      <c r="AT195" s="228" t="s">
        <v>137</v>
      </c>
      <c r="AU195" s="228" t="s">
        <v>88</v>
      </c>
      <c r="AV195" s="13" t="s">
        <v>86</v>
      </c>
      <c r="AW195" s="13" t="s">
        <v>33</v>
      </c>
      <c r="AX195" s="13" t="s">
        <v>78</v>
      </c>
      <c r="AY195" s="228" t="s">
        <v>129</v>
      </c>
    </row>
    <row r="196" spans="1:65" s="14" customFormat="1" ht="10.35">
      <c r="B196" s="229"/>
      <c r="C196" s="230"/>
      <c r="D196" s="220" t="s">
        <v>137</v>
      </c>
      <c r="E196" s="231" t="s">
        <v>1</v>
      </c>
      <c r="F196" s="232" t="s">
        <v>139</v>
      </c>
      <c r="G196" s="230"/>
      <c r="H196" s="233">
        <v>312.8</v>
      </c>
      <c r="I196" s="234"/>
      <c r="J196" s="230"/>
      <c r="K196" s="230"/>
      <c r="L196" s="235"/>
      <c r="M196" s="236"/>
      <c r="N196" s="237"/>
      <c r="O196" s="237"/>
      <c r="P196" s="237"/>
      <c r="Q196" s="237"/>
      <c r="R196" s="237"/>
      <c r="S196" s="237"/>
      <c r="T196" s="238"/>
      <c r="AT196" s="239" t="s">
        <v>137</v>
      </c>
      <c r="AU196" s="239" t="s">
        <v>88</v>
      </c>
      <c r="AV196" s="14" t="s">
        <v>88</v>
      </c>
      <c r="AW196" s="14" t="s">
        <v>33</v>
      </c>
      <c r="AX196" s="14" t="s">
        <v>78</v>
      </c>
      <c r="AY196" s="239" t="s">
        <v>129</v>
      </c>
    </row>
    <row r="197" spans="1:65" s="15" customFormat="1" ht="10.35">
      <c r="B197" s="240"/>
      <c r="C197" s="241"/>
      <c r="D197" s="220" t="s">
        <v>137</v>
      </c>
      <c r="E197" s="242" t="s">
        <v>1</v>
      </c>
      <c r="F197" s="243" t="s">
        <v>140</v>
      </c>
      <c r="G197" s="241"/>
      <c r="H197" s="244">
        <v>312.8</v>
      </c>
      <c r="I197" s="245"/>
      <c r="J197" s="241"/>
      <c r="K197" s="241"/>
      <c r="L197" s="246"/>
      <c r="M197" s="247"/>
      <c r="N197" s="248"/>
      <c r="O197" s="248"/>
      <c r="P197" s="248"/>
      <c r="Q197" s="248"/>
      <c r="R197" s="248"/>
      <c r="S197" s="248"/>
      <c r="T197" s="249"/>
      <c r="AT197" s="250" t="s">
        <v>137</v>
      </c>
      <c r="AU197" s="250" t="s">
        <v>88</v>
      </c>
      <c r="AV197" s="15" t="s">
        <v>135</v>
      </c>
      <c r="AW197" s="15" t="s">
        <v>33</v>
      </c>
      <c r="AX197" s="15" t="s">
        <v>86</v>
      </c>
      <c r="AY197" s="250" t="s">
        <v>129</v>
      </c>
    </row>
    <row r="198" spans="1:65" s="2" customFormat="1" ht="16.5" customHeight="1">
      <c r="A198" s="34"/>
      <c r="B198" s="35"/>
      <c r="C198" s="204" t="s">
        <v>229</v>
      </c>
      <c r="D198" s="204" t="s">
        <v>131</v>
      </c>
      <c r="E198" s="205" t="s">
        <v>230</v>
      </c>
      <c r="F198" s="206" t="s">
        <v>231</v>
      </c>
      <c r="G198" s="207" t="s">
        <v>134</v>
      </c>
      <c r="H198" s="208">
        <v>312.8</v>
      </c>
      <c r="I198" s="209"/>
      <c r="J198" s="210">
        <f>ROUND(I198*H198,2)</f>
        <v>0</v>
      </c>
      <c r="K198" s="211"/>
      <c r="L198" s="39"/>
      <c r="M198" s="212" t="s">
        <v>1</v>
      </c>
      <c r="N198" s="213" t="s">
        <v>43</v>
      </c>
      <c r="O198" s="71"/>
      <c r="P198" s="214">
        <f>O198*H198</f>
        <v>0</v>
      </c>
      <c r="Q198" s="214">
        <v>9.1999999999999998E-2</v>
      </c>
      <c r="R198" s="214">
        <f>Q198*H198</f>
        <v>28.7776</v>
      </c>
      <c r="S198" s="214">
        <v>0</v>
      </c>
      <c r="T198" s="215">
        <f>S198*H198</f>
        <v>0</v>
      </c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R198" s="216" t="s">
        <v>135</v>
      </c>
      <c r="AT198" s="216" t="s">
        <v>131</v>
      </c>
      <c r="AU198" s="216" t="s">
        <v>88</v>
      </c>
      <c r="AY198" s="17" t="s">
        <v>129</v>
      </c>
      <c r="BE198" s="217">
        <f>IF(N198="základní",J198,0)</f>
        <v>0</v>
      </c>
      <c r="BF198" s="217">
        <f>IF(N198="snížená",J198,0)</f>
        <v>0</v>
      </c>
      <c r="BG198" s="217">
        <f>IF(N198="zákl. přenesená",J198,0)</f>
        <v>0</v>
      </c>
      <c r="BH198" s="217">
        <f>IF(N198="sníž. přenesená",J198,0)</f>
        <v>0</v>
      </c>
      <c r="BI198" s="217">
        <f>IF(N198="nulová",J198,0)</f>
        <v>0</v>
      </c>
      <c r="BJ198" s="17" t="s">
        <v>86</v>
      </c>
      <c r="BK198" s="217">
        <f>ROUND(I198*H198,2)</f>
        <v>0</v>
      </c>
      <c r="BL198" s="17" t="s">
        <v>135</v>
      </c>
      <c r="BM198" s="216" t="s">
        <v>232</v>
      </c>
    </row>
    <row r="199" spans="1:65" s="13" customFormat="1" ht="10.35">
      <c r="B199" s="218"/>
      <c r="C199" s="219"/>
      <c r="D199" s="220" t="s">
        <v>137</v>
      </c>
      <c r="E199" s="221" t="s">
        <v>1</v>
      </c>
      <c r="F199" s="222" t="s">
        <v>224</v>
      </c>
      <c r="G199" s="219"/>
      <c r="H199" s="221" t="s">
        <v>1</v>
      </c>
      <c r="I199" s="223"/>
      <c r="J199" s="219"/>
      <c r="K199" s="219"/>
      <c r="L199" s="224"/>
      <c r="M199" s="225"/>
      <c r="N199" s="226"/>
      <c r="O199" s="226"/>
      <c r="P199" s="226"/>
      <c r="Q199" s="226"/>
      <c r="R199" s="226"/>
      <c r="S199" s="226"/>
      <c r="T199" s="227"/>
      <c r="AT199" s="228" t="s">
        <v>137</v>
      </c>
      <c r="AU199" s="228" t="s">
        <v>88</v>
      </c>
      <c r="AV199" s="13" t="s">
        <v>86</v>
      </c>
      <c r="AW199" s="13" t="s">
        <v>33</v>
      </c>
      <c r="AX199" s="13" t="s">
        <v>78</v>
      </c>
      <c r="AY199" s="228" t="s">
        <v>129</v>
      </c>
    </row>
    <row r="200" spans="1:65" s="14" customFormat="1" ht="10.35">
      <c r="B200" s="229"/>
      <c r="C200" s="230"/>
      <c r="D200" s="220" t="s">
        <v>137</v>
      </c>
      <c r="E200" s="231" t="s">
        <v>1</v>
      </c>
      <c r="F200" s="232" t="s">
        <v>139</v>
      </c>
      <c r="G200" s="230"/>
      <c r="H200" s="233">
        <v>312.8</v>
      </c>
      <c r="I200" s="234"/>
      <c r="J200" s="230"/>
      <c r="K200" s="230"/>
      <c r="L200" s="235"/>
      <c r="M200" s="236"/>
      <c r="N200" s="237"/>
      <c r="O200" s="237"/>
      <c r="P200" s="237"/>
      <c r="Q200" s="237"/>
      <c r="R200" s="237"/>
      <c r="S200" s="237"/>
      <c r="T200" s="238"/>
      <c r="AT200" s="239" t="s">
        <v>137</v>
      </c>
      <c r="AU200" s="239" t="s">
        <v>88</v>
      </c>
      <c r="AV200" s="14" t="s">
        <v>88</v>
      </c>
      <c r="AW200" s="14" t="s">
        <v>33</v>
      </c>
      <c r="AX200" s="14" t="s">
        <v>78</v>
      </c>
      <c r="AY200" s="239" t="s">
        <v>129</v>
      </c>
    </row>
    <row r="201" spans="1:65" s="15" customFormat="1" ht="10.35">
      <c r="B201" s="240"/>
      <c r="C201" s="241"/>
      <c r="D201" s="220" t="s">
        <v>137</v>
      </c>
      <c r="E201" s="242" t="s">
        <v>1</v>
      </c>
      <c r="F201" s="243" t="s">
        <v>140</v>
      </c>
      <c r="G201" s="241"/>
      <c r="H201" s="244">
        <v>312.8</v>
      </c>
      <c r="I201" s="245"/>
      <c r="J201" s="241"/>
      <c r="K201" s="241"/>
      <c r="L201" s="246"/>
      <c r="M201" s="247"/>
      <c r="N201" s="248"/>
      <c r="O201" s="248"/>
      <c r="P201" s="248"/>
      <c r="Q201" s="248"/>
      <c r="R201" s="248"/>
      <c r="S201" s="248"/>
      <c r="T201" s="249"/>
      <c r="AT201" s="250" t="s">
        <v>137</v>
      </c>
      <c r="AU201" s="250" t="s">
        <v>88</v>
      </c>
      <c r="AV201" s="15" t="s">
        <v>135</v>
      </c>
      <c r="AW201" s="15" t="s">
        <v>33</v>
      </c>
      <c r="AX201" s="15" t="s">
        <v>86</v>
      </c>
      <c r="AY201" s="250" t="s">
        <v>129</v>
      </c>
    </row>
    <row r="202" spans="1:65" s="2" customFormat="1" ht="16.5" customHeight="1">
      <c r="A202" s="34"/>
      <c r="B202" s="35"/>
      <c r="C202" s="204" t="s">
        <v>233</v>
      </c>
      <c r="D202" s="204" t="s">
        <v>131</v>
      </c>
      <c r="E202" s="205" t="s">
        <v>234</v>
      </c>
      <c r="F202" s="206" t="s">
        <v>235</v>
      </c>
      <c r="G202" s="207" t="s">
        <v>134</v>
      </c>
      <c r="H202" s="208">
        <v>312.8</v>
      </c>
      <c r="I202" s="209"/>
      <c r="J202" s="210">
        <f>ROUND(I202*H202,2)</f>
        <v>0</v>
      </c>
      <c r="K202" s="211"/>
      <c r="L202" s="39"/>
      <c r="M202" s="212" t="s">
        <v>1</v>
      </c>
      <c r="N202" s="213" t="s">
        <v>43</v>
      </c>
      <c r="O202" s="71"/>
      <c r="P202" s="214">
        <f>O202*H202</f>
        <v>0</v>
      </c>
      <c r="Q202" s="214">
        <v>0.34499999999999997</v>
      </c>
      <c r="R202" s="214">
        <f>Q202*H202</f>
        <v>107.916</v>
      </c>
      <c r="S202" s="214">
        <v>0</v>
      </c>
      <c r="T202" s="215">
        <f>S202*H202</f>
        <v>0</v>
      </c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R202" s="216" t="s">
        <v>135</v>
      </c>
      <c r="AT202" s="216" t="s">
        <v>131</v>
      </c>
      <c r="AU202" s="216" t="s">
        <v>88</v>
      </c>
      <c r="AY202" s="17" t="s">
        <v>129</v>
      </c>
      <c r="BE202" s="217">
        <f>IF(N202="základní",J202,0)</f>
        <v>0</v>
      </c>
      <c r="BF202" s="217">
        <f>IF(N202="snížená",J202,0)</f>
        <v>0</v>
      </c>
      <c r="BG202" s="217">
        <f>IF(N202="zákl. přenesená",J202,0)</f>
        <v>0</v>
      </c>
      <c r="BH202" s="217">
        <f>IF(N202="sníž. přenesená",J202,0)</f>
        <v>0</v>
      </c>
      <c r="BI202" s="217">
        <f>IF(N202="nulová",J202,0)</f>
        <v>0</v>
      </c>
      <c r="BJ202" s="17" t="s">
        <v>86</v>
      </c>
      <c r="BK202" s="217">
        <f>ROUND(I202*H202,2)</f>
        <v>0</v>
      </c>
      <c r="BL202" s="17" t="s">
        <v>135</v>
      </c>
      <c r="BM202" s="216" t="s">
        <v>236</v>
      </c>
    </row>
    <row r="203" spans="1:65" s="13" customFormat="1" ht="10.35">
      <c r="B203" s="218"/>
      <c r="C203" s="219"/>
      <c r="D203" s="220" t="s">
        <v>137</v>
      </c>
      <c r="E203" s="221" t="s">
        <v>1</v>
      </c>
      <c r="F203" s="222" t="s">
        <v>224</v>
      </c>
      <c r="G203" s="219"/>
      <c r="H203" s="221" t="s">
        <v>1</v>
      </c>
      <c r="I203" s="223"/>
      <c r="J203" s="219"/>
      <c r="K203" s="219"/>
      <c r="L203" s="224"/>
      <c r="M203" s="225"/>
      <c r="N203" s="226"/>
      <c r="O203" s="226"/>
      <c r="P203" s="226"/>
      <c r="Q203" s="226"/>
      <c r="R203" s="226"/>
      <c r="S203" s="226"/>
      <c r="T203" s="227"/>
      <c r="AT203" s="228" t="s">
        <v>137</v>
      </c>
      <c r="AU203" s="228" t="s">
        <v>88</v>
      </c>
      <c r="AV203" s="13" t="s">
        <v>86</v>
      </c>
      <c r="AW203" s="13" t="s">
        <v>33</v>
      </c>
      <c r="AX203" s="13" t="s">
        <v>78</v>
      </c>
      <c r="AY203" s="228" t="s">
        <v>129</v>
      </c>
    </row>
    <row r="204" spans="1:65" s="14" customFormat="1" ht="10.35">
      <c r="B204" s="229"/>
      <c r="C204" s="230"/>
      <c r="D204" s="220" t="s">
        <v>137</v>
      </c>
      <c r="E204" s="231" t="s">
        <v>1</v>
      </c>
      <c r="F204" s="232" t="s">
        <v>139</v>
      </c>
      <c r="G204" s="230"/>
      <c r="H204" s="233">
        <v>312.8</v>
      </c>
      <c r="I204" s="234"/>
      <c r="J204" s="230"/>
      <c r="K204" s="230"/>
      <c r="L204" s="235"/>
      <c r="M204" s="236"/>
      <c r="N204" s="237"/>
      <c r="O204" s="237"/>
      <c r="P204" s="237"/>
      <c r="Q204" s="237"/>
      <c r="R204" s="237"/>
      <c r="S204" s="237"/>
      <c r="T204" s="238"/>
      <c r="AT204" s="239" t="s">
        <v>137</v>
      </c>
      <c r="AU204" s="239" t="s">
        <v>88</v>
      </c>
      <c r="AV204" s="14" t="s">
        <v>88</v>
      </c>
      <c r="AW204" s="14" t="s">
        <v>33</v>
      </c>
      <c r="AX204" s="14" t="s">
        <v>78</v>
      </c>
      <c r="AY204" s="239" t="s">
        <v>129</v>
      </c>
    </row>
    <row r="205" spans="1:65" s="15" customFormat="1" ht="10.35">
      <c r="B205" s="240"/>
      <c r="C205" s="241"/>
      <c r="D205" s="220" t="s">
        <v>137</v>
      </c>
      <c r="E205" s="242" t="s">
        <v>1</v>
      </c>
      <c r="F205" s="243" t="s">
        <v>140</v>
      </c>
      <c r="G205" s="241"/>
      <c r="H205" s="244">
        <v>312.8</v>
      </c>
      <c r="I205" s="245"/>
      <c r="J205" s="241"/>
      <c r="K205" s="241"/>
      <c r="L205" s="246"/>
      <c r="M205" s="247"/>
      <c r="N205" s="248"/>
      <c r="O205" s="248"/>
      <c r="P205" s="248"/>
      <c r="Q205" s="248"/>
      <c r="R205" s="248"/>
      <c r="S205" s="248"/>
      <c r="T205" s="249"/>
      <c r="AT205" s="250" t="s">
        <v>137</v>
      </c>
      <c r="AU205" s="250" t="s">
        <v>88</v>
      </c>
      <c r="AV205" s="15" t="s">
        <v>135</v>
      </c>
      <c r="AW205" s="15" t="s">
        <v>33</v>
      </c>
      <c r="AX205" s="15" t="s">
        <v>86</v>
      </c>
      <c r="AY205" s="250" t="s">
        <v>129</v>
      </c>
    </row>
    <row r="206" spans="1:65" s="2" customFormat="1" ht="21.75" customHeight="1">
      <c r="A206" s="34"/>
      <c r="B206" s="35"/>
      <c r="C206" s="204" t="s">
        <v>237</v>
      </c>
      <c r="D206" s="204" t="s">
        <v>131</v>
      </c>
      <c r="E206" s="205" t="s">
        <v>238</v>
      </c>
      <c r="F206" s="206" t="s">
        <v>239</v>
      </c>
      <c r="G206" s="207" t="s">
        <v>134</v>
      </c>
      <c r="H206" s="208">
        <v>28.5</v>
      </c>
      <c r="I206" s="209"/>
      <c r="J206" s="210">
        <f>ROUND(I206*H206,2)</f>
        <v>0</v>
      </c>
      <c r="K206" s="211"/>
      <c r="L206" s="39"/>
      <c r="M206" s="212" t="s">
        <v>1</v>
      </c>
      <c r="N206" s="213" t="s">
        <v>43</v>
      </c>
      <c r="O206" s="71"/>
      <c r="P206" s="214">
        <f>O206*H206</f>
        <v>0</v>
      </c>
      <c r="Q206" s="214">
        <v>0.13188</v>
      </c>
      <c r="R206" s="214">
        <f>Q206*H206</f>
        <v>3.7585799999999998</v>
      </c>
      <c r="S206" s="214">
        <v>0</v>
      </c>
      <c r="T206" s="215">
        <f>S206*H206</f>
        <v>0</v>
      </c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R206" s="216" t="s">
        <v>135</v>
      </c>
      <c r="AT206" s="216" t="s">
        <v>131</v>
      </c>
      <c r="AU206" s="216" t="s">
        <v>88</v>
      </c>
      <c r="AY206" s="17" t="s">
        <v>129</v>
      </c>
      <c r="BE206" s="217">
        <f>IF(N206="základní",J206,0)</f>
        <v>0</v>
      </c>
      <c r="BF206" s="217">
        <f>IF(N206="snížená",J206,0)</f>
        <v>0</v>
      </c>
      <c r="BG206" s="217">
        <f>IF(N206="zákl. přenesená",J206,0)</f>
        <v>0</v>
      </c>
      <c r="BH206" s="217">
        <f>IF(N206="sníž. přenesená",J206,0)</f>
        <v>0</v>
      </c>
      <c r="BI206" s="217">
        <f>IF(N206="nulová",J206,0)</f>
        <v>0</v>
      </c>
      <c r="BJ206" s="17" t="s">
        <v>86</v>
      </c>
      <c r="BK206" s="217">
        <f>ROUND(I206*H206,2)</f>
        <v>0</v>
      </c>
      <c r="BL206" s="17" t="s">
        <v>135</v>
      </c>
      <c r="BM206" s="216" t="s">
        <v>240</v>
      </c>
    </row>
    <row r="207" spans="1:65" s="13" customFormat="1" ht="20.7">
      <c r="B207" s="218"/>
      <c r="C207" s="219"/>
      <c r="D207" s="220" t="s">
        <v>137</v>
      </c>
      <c r="E207" s="221" t="s">
        <v>1</v>
      </c>
      <c r="F207" s="222" t="s">
        <v>241</v>
      </c>
      <c r="G207" s="219"/>
      <c r="H207" s="221" t="s">
        <v>1</v>
      </c>
      <c r="I207" s="223"/>
      <c r="J207" s="219"/>
      <c r="K207" s="219"/>
      <c r="L207" s="224"/>
      <c r="M207" s="225"/>
      <c r="N207" s="226"/>
      <c r="O207" s="226"/>
      <c r="P207" s="226"/>
      <c r="Q207" s="226"/>
      <c r="R207" s="226"/>
      <c r="S207" s="226"/>
      <c r="T207" s="227"/>
      <c r="AT207" s="228" t="s">
        <v>137</v>
      </c>
      <c r="AU207" s="228" t="s">
        <v>88</v>
      </c>
      <c r="AV207" s="13" t="s">
        <v>86</v>
      </c>
      <c r="AW207" s="13" t="s">
        <v>33</v>
      </c>
      <c r="AX207" s="13" t="s">
        <v>78</v>
      </c>
      <c r="AY207" s="228" t="s">
        <v>129</v>
      </c>
    </row>
    <row r="208" spans="1:65" s="14" customFormat="1" ht="10.35">
      <c r="B208" s="229"/>
      <c r="C208" s="230"/>
      <c r="D208" s="220" t="s">
        <v>137</v>
      </c>
      <c r="E208" s="231" t="s">
        <v>1</v>
      </c>
      <c r="F208" s="232" t="s">
        <v>242</v>
      </c>
      <c r="G208" s="230"/>
      <c r="H208" s="233">
        <v>28.5</v>
      </c>
      <c r="I208" s="234"/>
      <c r="J208" s="230"/>
      <c r="K208" s="230"/>
      <c r="L208" s="235"/>
      <c r="M208" s="236"/>
      <c r="N208" s="237"/>
      <c r="O208" s="237"/>
      <c r="P208" s="237"/>
      <c r="Q208" s="237"/>
      <c r="R208" s="237"/>
      <c r="S208" s="237"/>
      <c r="T208" s="238"/>
      <c r="AT208" s="239" t="s">
        <v>137</v>
      </c>
      <c r="AU208" s="239" t="s">
        <v>88</v>
      </c>
      <c r="AV208" s="14" t="s">
        <v>88</v>
      </c>
      <c r="AW208" s="14" t="s">
        <v>33</v>
      </c>
      <c r="AX208" s="14" t="s">
        <v>78</v>
      </c>
      <c r="AY208" s="239" t="s">
        <v>129</v>
      </c>
    </row>
    <row r="209" spans="1:65" s="15" customFormat="1" ht="10.35">
      <c r="B209" s="240"/>
      <c r="C209" s="241"/>
      <c r="D209" s="220" t="s">
        <v>137</v>
      </c>
      <c r="E209" s="242" t="s">
        <v>1</v>
      </c>
      <c r="F209" s="243" t="s">
        <v>140</v>
      </c>
      <c r="G209" s="241"/>
      <c r="H209" s="244">
        <v>28.5</v>
      </c>
      <c r="I209" s="245"/>
      <c r="J209" s="241"/>
      <c r="K209" s="241"/>
      <c r="L209" s="246"/>
      <c r="M209" s="247"/>
      <c r="N209" s="248"/>
      <c r="O209" s="248"/>
      <c r="P209" s="248"/>
      <c r="Q209" s="248"/>
      <c r="R209" s="248"/>
      <c r="S209" s="248"/>
      <c r="T209" s="249"/>
      <c r="AT209" s="250" t="s">
        <v>137</v>
      </c>
      <c r="AU209" s="250" t="s">
        <v>88</v>
      </c>
      <c r="AV209" s="15" t="s">
        <v>135</v>
      </c>
      <c r="AW209" s="15" t="s">
        <v>33</v>
      </c>
      <c r="AX209" s="15" t="s">
        <v>86</v>
      </c>
      <c r="AY209" s="250" t="s">
        <v>129</v>
      </c>
    </row>
    <row r="210" spans="1:65" s="2" customFormat="1" ht="21.75" customHeight="1">
      <c r="A210" s="34"/>
      <c r="B210" s="35"/>
      <c r="C210" s="204" t="s">
        <v>243</v>
      </c>
      <c r="D210" s="204" t="s">
        <v>131</v>
      </c>
      <c r="E210" s="205" t="s">
        <v>244</v>
      </c>
      <c r="F210" s="206" t="s">
        <v>245</v>
      </c>
      <c r="G210" s="207" t="s">
        <v>134</v>
      </c>
      <c r="H210" s="208">
        <v>229.55</v>
      </c>
      <c r="I210" s="209"/>
      <c r="J210" s="210">
        <f>ROUND(I210*H210,2)</f>
        <v>0</v>
      </c>
      <c r="K210" s="211"/>
      <c r="L210" s="39"/>
      <c r="M210" s="212" t="s">
        <v>1</v>
      </c>
      <c r="N210" s="213" t="s">
        <v>43</v>
      </c>
      <c r="O210" s="71"/>
      <c r="P210" s="214">
        <f>O210*H210</f>
        <v>0</v>
      </c>
      <c r="Q210" s="214">
        <v>8.4250000000000005E-2</v>
      </c>
      <c r="R210" s="214">
        <f>Q210*H210</f>
        <v>19.339587500000004</v>
      </c>
      <c r="S210" s="214">
        <v>0</v>
      </c>
      <c r="T210" s="215">
        <f>S210*H210</f>
        <v>0</v>
      </c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R210" s="216" t="s">
        <v>135</v>
      </c>
      <c r="AT210" s="216" t="s">
        <v>131</v>
      </c>
      <c r="AU210" s="216" t="s">
        <v>88</v>
      </c>
      <c r="AY210" s="17" t="s">
        <v>129</v>
      </c>
      <c r="BE210" s="217">
        <f>IF(N210="základní",J210,0)</f>
        <v>0</v>
      </c>
      <c r="BF210" s="217">
        <f>IF(N210="snížená",J210,0)</f>
        <v>0</v>
      </c>
      <c r="BG210" s="217">
        <f>IF(N210="zákl. přenesená",J210,0)</f>
        <v>0</v>
      </c>
      <c r="BH210" s="217">
        <f>IF(N210="sníž. přenesená",J210,0)</f>
        <v>0</v>
      </c>
      <c r="BI210" s="217">
        <f>IF(N210="nulová",J210,0)</f>
        <v>0</v>
      </c>
      <c r="BJ210" s="17" t="s">
        <v>86</v>
      </c>
      <c r="BK210" s="217">
        <f>ROUND(I210*H210,2)</f>
        <v>0</v>
      </c>
      <c r="BL210" s="17" t="s">
        <v>135</v>
      </c>
      <c r="BM210" s="216" t="s">
        <v>246</v>
      </c>
    </row>
    <row r="211" spans="1:65" s="13" customFormat="1" ht="10.35">
      <c r="B211" s="218"/>
      <c r="C211" s="219"/>
      <c r="D211" s="220" t="s">
        <v>137</v>
      </c>
      <c r="E211" s="221" t="s">
        <v>1</v>
      </c>
      <c r="F211" s="222" t="s">
        <v>247</v>
      </c>
      <c r="G211" s="219"/>
      <c r="H211" s="221" t="s">
        <v>1</v>
      </c>
      <c r="I211" s="223"/>
      <c r="J211" s="219"/>
      <c r="K211" s="219"/>
      <c r="L211" s="224"/>
      <c r="M211" s="225"/>
      <c r="N211" s="226"/>
      <c r="O211" s="226"/>
      <c r="P211" s="226"/>
      <c r="Q211" s="226"/>
      <c r="R211" s="226"/>
      <c r="S211" s="226"/>
      <c r="T211" s="227"/>
      <c r="AT211" s="228" t="s">
        <v>137</v>
      </c>
      <c r="AU211" s="228" t="s">
        <v>88</v>
      </c>
      <c r="AV211" s="13" t="s">
        <v>86</v>
      </c>
      <c r="AW211" s="13" t="s">
        <v>33</v>
      </c>
      <c r="AX211" s="13" t="s">
        <v>78</v>
      </c>
      <c r="AY211" s="228" t="s">
        <v>129</v>
      </c>
    </row>
    <row r="212" spans="1:65" s="14" customFormat="1" ht="10.35">
      <c r="B212" s="229"/>
      <c r="C212" s="230"/>
      <c r="D212" s="220" t="s">
        <v>137</v>
      </c>
      <c r="E212" s="231" t="s">
        <v>1</v>
      </c>
      <c r="F212" s="232" t="s">
        <v>248</v>
      </c>
      <c r="G212" s="230"/>
      <c r="H212" s="233">
        <v>229.55</v>
      </c>
      <c r="I212" s="234"/>
      <c r="J212" s="230"/>
      <c r="K212" s="230"/>
      <c r="L212" s="235"/>
      <c r="M212" s="236"/>
      <c r="N212" s="237"/>
      <c r="O212" s="237"/>
      <c r="P212" s="237"/>
      <c r="Q212" s="237"/>
      <c r="R212" s="237"/>
      <c r="S212" s="237"/>
      <c r="T212" s="238"/>
      <c r="AT212" s="239" t="s">
        <v>137</v>
      </c>
      <c r="AU212" s="239" t="s">
        <v>88</v>
      </c>
      <c r="AV212" s="14" t="s">
        <v>88</v>
      </c>
      <c r="AW212" s="14" t="s">
        <v>33</v>
      </c>
      <c r="AX212" s="14" t="s">
        <v>78</v>
      </c>
      <c r="AY212" s="239" t="s">
        <v>129</v>
      </c>
    </row>
    <row r="213" spans="1:65" s="15" customFormat="1" ht="10.35">
      <c r="B213" s="240"/>
      <c r="C213" s="241"/>
      <c r="D213" s="220" t="s">
        <v>137</v>
      </c>
      <c r="E213" s="242" t="s">
        <v>1</v>
      </c>
      <c r="F213" s="243" t="s">
        <v>140</v>
      </c>
      <c r="G213" s="241"/>
      <c r="H213" s="244">
        <v>229.55</v>
      </c>
      <c r="I213" s="245"/>
      <c r="J213" s="241"/>
      <c r="K213" s="241"/>
      <c r="L213" s="246"/>
      <c r="M213" s="247"/>
      <c r="N213" s="248"/>
      <c r="O213" s="248"/>
      <c r="P213" s="248"/>
      <c r="Q213" s="248"/>
      <c r="R213" s="248"/>
      <c r="S213" s="248"/>
      <c r="T213" s="249"/>
      <c r="AT213" s="250" t="s">
        <v>137</v>
      </c>
      <c r="AU213" s="250" t="s">
        <v>88</v>
      </c>
      <c r="AV213" s="15" t="s">
        <v>135</v>
      </c>
      <c r="AW213" s="15" t="s">
        <v>33</v>
      </c>
      <c r="AX213" s="15" t="s">
        <v>86</v>
      </c>
      <c r="AY213" s="250" t="s">
        <v>129</v>
      </c>
    </row>
    <row r="214" spans="1:65" s="2" customFormat="1" ht="21.75" customHeight="1">
      <c r="A214" s="34"/>
      <c r="B214" s="35"/>
      <c r="C214" s="251" t="s">
        <v>7</v>
      </c>
      <c r="D214" s="251" t="s">
        <v>207</v>
      </c>
      <c r="E214" s="252" t="s">
        <v>249</v>
      </c>
      <c r="F214" s="253" t="s">
        <v>250</v>
      </c>
      <c r="G214" s="254" t="s">
        <v>134</v>
      </c>
      <c r="H214" s="255">
        <v>7.5060000000000002</v>
      </c>
      <c r="I214" s="256"/>
      <c r="J214" s="257">
        <f>ROUND(I214*H214,2)</f>
        <v>0</v>
      </c>
      <c r="K214" s="258"/>
      <c r="L214" s="259"/>
      <c r="M214" s="260" t="s">
        <v>1</v>
      </c>
      <c r="N214" s="261" t="s">
        <v>43</v>
      </c>
      <c r="O214" s="71"/>
      <c r="P214" s="214">
        <f>O214*H214</f>
        <v>0</v>
      </c>
      <c r="Q214" s="214">
        <v>0.13100000000000001</v>
      </c>
      <c r="R214" s="214">
        <f>Q214*H214</f>
        <v>0.9832860000000001</v>
      </c>
      <c r="S214" s="214">
        <v>0</v>
      </c>
      <c r="T214" s="215">
        <f>S214*H214</f>
        <v>0</v>
      </c>
      <c r="U214" s="34"/>
      <c r="V214" s="34"/>
      <c r="W214" s="34"/>
      <c r="X214" s="34"/>
      <c r="Y214" s="34"/>
      <c r="Z214" s="34"/>
      <c r="AA214" s="34"/>
      <c r="AB214" s="34"/>
      <c r="AC214" s="34"/>
      <c r="AD214" s="34"/>
      <c r="AE214" s="34"/>
      <c r="AR214" s="216" t="s">
        <v>171</v>
      </c>
      <c r="AT214" s="216" t="s">
        <v>207</v>
      </c>
      <c r="AU214" s="216" t="s">
        <v>88</v>
      </c>
      <c r="AY214" s="17" t="s">
        <v>129</v>
      </c>
      <c r="BE214" s="217">
        <f>IF(N214="základní",J214,0)</f>
        <v>0</v>
      </c>
      <c r="BF214" s="217">
        <f>IF(N214="snížená",J214,0)</f>
        <v>0</v>
      </c>
      <c r="BG214" s="217">
        <f>IF(N214="zákl. přenesená",J214,0)</f>
        <v>0</v>
      </c>
      <c r="BH214" s="217">
        <f>IF(N214="sníž. přenesená",J214,0)</f>
        <v>0</v>
      </c>
      <c r="BI214" s="217">
        <f>IF(N214="nulová",J214,0)</f>
        <v>0</v>
      </c>
      <c r="BJ214" s="17" t="s">
        <v>86</v>
      </c>
      <c r="BK214" s="217">
        <f>ROUND(I214*H214,2)</f>
        <v>0</v>
      </c>
      <c r="BL214" s="17" t="s">
        <v>135</v>
      </c>
      <c r="BM214" s="216" t="s">
        <v>251</v>
      </c>
    </row>
    <row r="215" spans="1:65" s="13" customFormat="1" ht="10.35">
      <c r="B215" s="218"/>
      <c r="C215" s="219"/>
      <c r="D215" s="220" t="s">
        <v>137</v>
      </c>
      <c r="E215" s="221" t="s">
        <v>1</v>
      </c>
      <c r="F215" s="222" t="s">
        <v>252</v>
      </c>
      <c r="G215" s="219"/>
      <c r="H215" s="221" t="s">
        <v>1</v>
      </c>
      <c r="I215" s="223"/>
      <c r="J215" s="219"/>
      <c r="K215" s="219"/>
      <c r="L215" s="224"/>
      <c r="M215" s="225"/>
      <c r="N215" s="226"/>
      <c r="O215" s="226"/>
      <c r="P215" s="226"/>
      <c r="Q215" s="226"/>
      <c r="R215" s="226"/>
      <c r="S215" s="226"/>
      <c r="T215" s="227"/>
      <c r="AT215" s="228" t="s">
        <v>137</v>
      </c>
      <c r="AU215" s="228" t="s">
        <v>88</v>
      </c>
      <c r="AV215" s="13" t="s">
        <v>86</v>
      </c>
      <c r="AW215" s="13" t="s">
        <v>33</v>
      </c>
      <c r="AX215" s="13" t="s">
        <v>78</v>
      </c>
      <c r="AY215" s="228" t="s">
        <v>129</v>
      </c>
    </row>
    <row r="216" spans="1:65" s="14" customFormat="1" ht="10.35">
      <c r="B216" s="229"/>
      <c r="C216" s="230"/>
      <c r="D216" s="220" t="s">
        <v>137</v>
      </c>
      <c r="E216" s="231" t="s">
        <v>1</v>
      </c>
      <c r="F216" s="232" t="s">
        <v>253</v>
      </c>
      <c r="G216" s="230"/>
      <c r="H216" s="233">
        <v>6.16</v>
      </c>
      <c r="I216" s="234"/>
      <c r="J216" s="230"/>
      <c r="K216" s="230"/>
      <c r="L216" s="235"/>
      <c r="M216" s="236"/>
      <c r="N216" s="237"/>
      <c r="O216" s="237"/>
      <c r="P216" s="237"/>
      <c r="Q216" s="237"/>
      <c r="R216" s="237"/>
      <c r="S216" s="237"/>
      <c r="T216" s="238"/>
      <c r="AT216" s="239" t="s">
        <v>137</v>
      </c>
      <c r="AU216" s="239" t="s">
        <v>88</v>
      </c>
      <c r="AV216" s="14" t="s">
        <v>88</v>
      </c>
      <c r="AW216" s="14" t="s">
        <v>33</v>
      </c>
      <c r="AX216" s="14" t="s">
        <v>78</v>
      </c>
      <c r="AY216" s="239" t="s">
        <v>129</v>
      </c>
    </row>
    <row r="217" spans="1:65" s="14" customFormat="1" ht="10.35">
      <c r="B217" s="229"/>
      <c r="C217" s="230"/>
      <c r="D217" s="220" t="s">
        <v>137</v>
      </c>
      <c r="E217" s="231" t="s">
        <v>1</v>
      </c>
      <c r="F217" s="232" t="s">
        <v>254</v>
      </c>
      <c r="G217" s="230"/>
      <c r="H217" s="233">
        <v>1.3460000000000001</v>
      </c>
      <c r="I217" s="234"/>
      <c r="J217" s="230"/>
      <c r="K217" s="230"/>
      <c r="L217" s="235"/>
      <c r="M217" s="236"/>
      <c r="N217" s="237"/>
      <c r="O217" s="237"/>
      <c r="P217" s="237"/>
      <c r="Q217" s="237"/>
      <c r="R217" s="237"/>
      <c r="S217" s="237"/>
      <c r="T217" s="238"/>
      <c r="AT217" s="239" t="s">
        <v>137</v>
      </c>
      <c r="AU217" s="239" t="s">
        <v>88</v>
      </c>
      <c r="AV217" s="14" t="s">
        <v>88</v>
      </c>
      <c r="AW217" s="14" t="s">
        <v>33</v>
      </c>
      <c r="AX217" s="14" t="s">
        <v>78</v>
      </c>
      <c r="AY217" s="239" t="s">
        <v>129</v>
      </c>
    </row>
    <row r="218" spans="1:65" s="15" customFormat="1" ht="10.35">
      <c r="B218" s="240"/>
      <c r="C218" s="241"/>
      <c r="D218" s="220" t="s">
        <v>137</v>
      </c>
      <c r="E218" s="242" t="s">
        <v>1</v>
      </c>
      <c r="F218" s="243" t="s">
        <v>140</v>
      </c>
      <c r="G218" s="241"/>
      <c r="H218" s="244">
        <v>7.5060000000000002</v>
      </c>
      <c r="I218" s="245"/>
      <c r="J218" s="241"/>
      <c r="K218" s="241"/>
      <c r="L218" s="246"/>
      <c r="M218" s="247"/>
      <c r="N218" s="248"/>
      <c r="O218" s="248"/>
      <c r="P218" s="248"/>
      <c r="Q218" s="248"/>
      <c r="R218" s="248"/>
      <c r="S218" s="248"/>
      <c r="T218" s="249"/>
      <c r="AT218" s="250" t="s">
        <v>137</v>
      </c>
      <c r="AU218" s="250" t="s">
        <v>88</v>
      </c>
      <c r="AV218" s="15" t="s">
        <v>135</v>
      </c>
      <c r="AW218" s="15" t="s">
        <v>33</v>
      </c>
      <c r="AX218" s="15" t="s">
        <v>86</v>
      </c>
      <c r="AY218" s="250" t="s">
        <v>129</v>
      </c>
    </row>
    <row r="219" spans="1:65" s="2" customFormat="1" ht="16.5" customHeight="1">
      <c r="A219" s="34"/>
      <c r="B219" s="35"/>
      <c r="C219" s="251" t="s">
        <v>255</v>
      </c>
      <c r="D219" s="251" t="s">
        <v>207</v>
      </c>
      <c r="E219" s="252" t="s">
        <v>256</v>
      </c>
      <c r="F219" s="253" t="s">
        <v>257</v>
      </c>
      <c r="G219" s="254" t="s">
        <v>134</v>
      </c>
      <c r="H219" s="255">
        <v>236.005</v>
      </c>
      <c r="I219" s="256"/>
      <c r="J219" s="257">
        <f>ROUND(I219*H219,2)</f>
        <v>0</v>
      </c>
      <c r="K219" s="258"/>
      <c r="L219" s="259"/>
      <c r="M219" s="260" t="s">
        <v>1</v>
      </c>
      <c r="N219" s="261" t="s">
        <v>43</v>
      </c>
      <c r="O219" s="71"/>
      <c r="P219" s="214">
        <f>O219*H219</f>
        <v>0</v>
      </c>
      <c r="Q219" s="214">
        <v>0.13100000000000001</v>
      </c>
      <c r="R219" s="214">
        <f>Q219*H219</f>
        <v>30.916655000000002</v>
      </c>
      <c r="S219" s="214">
        <v>0</v>
      </c>
      <c r="T219" s="215">
        <f>S219*H219</f>
        <v>0</v>
      </c>
      <c r="U219" s="34"/>
      <c r="V219" s="34"/>
      <c r="W219" s="34"/>
      <c r="X219" s="34"/>
      <c r="Y219" s="34"/>
      <c r="Z219" s="34"/>
      <c r="AA219" s="34"/>
      <c r="AB219" s="34"/>
      <c r="AC219" s="34"/>
      <c r="AD219" s="34"/>
      <c r="AE219" s="34"/>
      <c r="AR219" s="216" t="s">
        <v>171</v>
      </c>
      <c r="AT219" s="216" t="s">
        <v>207</v>
      </c>
      <c r="AU219" s="216" t="s">
        <v>88</v>
      </c>
      <c r="AY219" s="17" t="s">
        <v>129</v>
      </c>
      <c r="BE219" s="217">
        <f>IF(N219="základní",J219,0)</f>
        <v>0</v>
      </c>
      <c r="BF219" s="217">
        <f>IF(N219="snížená",J219,0)</f>
        <v>0</v>
      </c>
      <c r="BG219" s="217">
        <f>IF(N219="zákl. přenesená",J219,0)</f>
        <v>0</v>
      </c>
      <c r="BH219" s="217">
        <f>IF(N219="sníž. přenesená",J219,0)</f>
        <v>0</v>
      </c>
      <c r="BI219" s="217">
        <f>IF(N219="nulová",J219,0)</f>
        <v>0</v>
      </c>
      <c r="BJ219" s="17" t="s">
        <v>86</v>
      </c>
      <c r="BK219" s="217">
        <f>ROUND(I219*H219,2)</f>
        <v>0</v>
      </c>
      <c r="BL219" s="17" t="s">
        <v>135</v>
      </c>
      <c r="BM219" s="216" t="s">
        <v>258</v>
      </c>
    </row>
    <row r="220" spans="1:65" s="13" customFormat="1" ht="10.35">
      <c r="B220" s="218"/>
      <c r="C220" s="219"/>
      <c r="D220" s="220" t="s">
        <v>137</v>
      </c>
      <c r="E220" s="221" t="s">
        <v>1</v>
      </c>
      <c r="F220" s="222" t="s">
        <v>259</v>
      </c>
      <c r="G220" s="219"/>
      <c r="H220" s="221" t="s">
        <v>1</v>
      </c>
      <c r="I220" s="223"/>
      <c r="J220" s="219"/>
      <c r="K220" s="219"/>
      <c r="L220" s="224"/>
      <c r="M220" s="225"/>
      <c r="N220" s="226"/>
      <c r="O220" s="226"/>
      <c r="P220" s="226"/>
      <c r="Q220" s="226"/>
      <c r="R220" s="226"/>
      <c r="S220" s="226"/>
      <c r="T220" s="227"/>
      <c r="AT220" s="228" t="s">
        <v>137</v>
      </c>
      <c r="AU220" s="228" t="s">
        <v>88</v>
      </c>
      <c r="AV220" s="13" t="s">
        <v>86</v>
      </c>
      <c r="AW220" s="13" t="s">
        <v>33</v>
      </c>
      <c r="AX220" s="13" t="s">
        <v>78</v>
      </c>
      <c r="AY220" s="228" t="s">
        <v>129</v>
      </c>
    </row>
    <row r="221" spans="1:65" s="14" customFormat="1" ht="10.35">
      <c r="B221" s="229"/>
      <c r="C221" s="230"/>
      <c r="D221" s="220" t="s">
        <v>137</v>
      </c>
      <c r="E221" s="231" t="s">
        <v>1</v>
      </c>
      <c r="F221" s="232" t="s">
        <v>260</v>
      </c>
      <c r="G221" s="230"/>
      <c r="H221" s="233">
        <v>236.005</v>
      </c>
      <c r="I221" s="234"/>
      <c r="J221" s="230"/>
      <c r="K221" s="230"/>
      <c r="L221" s="235"/>
      <c r="M221" s="236"/>
      <c r="N221" s="237"/>
      <c r="O221" s="237"/>
      <c r="P221" s="237"/>
      <c r="Q221" s="237"/>
      <c r="R221" s="237"/>
      <c r="S221" s="237"/>
      <c r="T221" s="238"/>
      <c r="AT221" s="239" t="s">
        <v>137</v>
      </c>
      <c r="AU221" s="239" t="s">
        <v>88</v>
      </c>
      <c r="AV221" s="14" t="s">
        <v>88</v>
      </c>
      <c r="AW221" s="14" t="s">
        <v>33</v>
      </c>
      <c r="AX221" s="14" t="s">
        <v>78</v>
      </c>
      <c r="AY221" s="239" t="s">
        <v>129</v>
      </c>
    </row>
    <row r="222" spans="1:65" s="15" customFormat="1" ht="10.35">
      <c r="B222" s="240"/>
      <c r="C222" s="241"/>
      <c r="D222" s="220" t="s">
        <v>137</v>
      </c>
      <c r="E222" s="242" t="s">
        <v>1</v>
      </c>
      <c r="F222" s="243" t="s">
        <v>140</v>
      </c>
      <c r="G222" s="241"/>
      <c r="H222" s="244">
        <v>236.005</v>
      </c>
      <c r="I222" s="245"/>
      <c r="J222" s="241"/>
      <c r="K222" s="241"/>
      <c r="L222" s="246"/>
      <c r="M222" s="247"/>
      <c r="N222" s="248"/>
      <c r="O222" s="248"/>
      <c r="P222" s="248"/>
      <c r="Q222" s="248"/>
      <c r="R222" s="248"/>
      <c r="S222" s="248"/>
      <c r="T222" s="249"/>
      <c r="AT222" s="250" t="s">
        <v>137</v>
      </c>
      <c r="AU222" s="250" t="s">
        <v>88</v>
      </c>
      <c r="AV222" s="15" t="s">
        <v>135</v>
      </c>
      <c r="AW222" s="15" t="s">
        <v>33</v>
      </c>
      <c r="AX222" s="15" t="s">
        <v>86</v>
      </c>
      <c r="AY222" s="250" t="s">
        <v>129</v>
      </c>
    </row>
    <row r="223" spans="1:65" s="2" customFormat="1" ht="21.75" customHeight="1">
      <c r="A223" s="34"/>
      <c r="B223" s="35"/>
      <c r="C223" s="204" t="s">
        <v>261</v>
      </c>
      <c r="D223" s="204" t="s">
        <v>131</v>
      </c>
      <c r="E223" s="205" t="s">
        <v>262</v>
      </c>
      <c r="F223" s="206" t="s">
        <v>263</v>
      </c>
      <c r="G223" s="207" t="s">
        <v>134</v>
      </c>
      <c r="H223" s="208">
        <v>83.25</v>
      </c>
      <c r="I223" s="209"/>
      <c r="J223" s="210">
        <f>ROUND(I223*H223,2)</f>
        <v>0</v>
      </c>
      <c r="K223" s="211"/>
      <c r="L223" s="39"/>
      <c r="M223" s="212" t="s">
        <v>1</v>
      </c>
      <c r="N223" s="213" t="s">
        <v>43</v>
      </c>
      <c r="O223" s="71"/>
      <c r="P223" s="214">
        <f>O223*H223</f>
        <v>0</v>
      </c>
      <c r="Q223" s="214">
        <v>8.5650000000000004E-2</v>
      </c>
      <c r="R223" s="214">
        <f>Q223*H223</f>
        <v>7.1303625000000004</v>
      </c>
      <c r="S223" s="214">
        <v>0</v>
      </c>
      <c r="T223" s="215">
        <f>S223*H223</f>
        <v>0</v>
      </c>
      <c r="U223" s="34"/>
      <c r="V223" s="34"/>
      <c r="W223" s="34"/>
      <c r="X223" s="34"/>
      <c r="Y223" s="34"/>
      <c r="Z223" s="34"/>
      <c r="AA223" s="34"/>
      <c r="AB223" s="34"/>
      <c r="AC223" s="34"/>
      <c r="AD223" s="34"/>
      <c r="AE223" s="34"/>
      <c r="AR223" s="216" t="s">
        <v>135</v>
      </c>
      <c r="AT223" s="216" t="s">
        <v>131</v>
      </c>
      <c r="AU223" s="216" t="s">
        <v>88</v>
      </c>
      <c r="AY223" s="17" t="s">
        <v>129</v>
      </c>
      <c r="BE223" s="217">
        <f>IF(N223="základní",J223,0)</f>
        <v>0</v>
      </c>
      <c r="BF223" s="217">
        <f>IF(N223="snížená",J223,0)</f>
        <v>0</v>
      </c>
      <c r="BG223" s="217">
        <f>IF(N223="zákl. přenesená",J223,0)</f>
        <v>0</v>
      </c>
      <c r="BH223" s="217">
        <f>IF(N223="sníž. přenesená",J223,0)</f>
        <v>0</v>
      </c>
      <c r="BI223" s="217">
        <f>IF(N223="nulová",J223,0)</f>
        <v>0</v>
      </c>
      <c r="BJ223" s="17" t="s">
        <v>86</v>
      </c>
      <c r="BK223" s="217">
        <f>ROUND(I223*H223,2)</f>
        <v>0</v>
      </c>
      <c r="BL223" s="17" t="s">
        <v>135</v>
      </c>
      <c r="BM223" s="216" t="s">
        <v>264</v>
      </c>
    </row>
    <row r="224" spans="1:65" s="13" customFormat="1" ht="10.35">
      <c r="B224" s="218"/>
      <c r="C224" s="219"/>
      <c r="D224" s="220" t="s">
        <v>137</v>
      </c>
      <c r="E224" s="221" t="s">
        <v>1</v>
      </c>
      <c r="F224" s="222" t="s">
        <v>265</v>
      </c>
      <c r="G224" s="219"/>
      <c r="H224" s="221" t="s">
        <v>1</v>
      </c>
      <c r="I224" s="223"/>
      <c r="J224" s="219"/>
      <c r="K224" s="219"/>
      <c r="L224" s="224"/>
      <c r="M224" s="225"/>
      <c r="N224" s="226"/>
      <c r="O224" s="226"/>
      <c r="P224" s="226"/>
      <c r="Q224" s="226"/>
      <c r="R224" s="226"/>
      <c r="S224" s="226"/>
      <c r="T224" s="227"/>
      <c r="AT224" s="228" t="s">
        <v>137</v>
      </c>
      <c r="AU224" s="228" t="s">
        <v>88</v>
      </c>
      <c r="AV224" s="13" t="s">
        <v>86</v>
      </c>
      <c r="AW224" s="13" t="s">
        <v>33</v>
      </c>
      <c r="AX224" s="13" t="s">
        <v>78</v>
      </c>
      <c r="AY224" s="228" t="s">
        <v>129</v>
      </c>
    </row>
    <row r="225" spans="1:65" s="14" customFormat="1" ht="10.35">
      <c r="B225" s="229"/>
      <c r="C225" s="230"/>
      <c r="D225" s="220" t="s">
        <v>137</v>
      </c>
      <c r="E225" s="231" t="s">
        <v>1</v>
      </c>
      <c r="F225" s="232" t="s">
        <v>266</v>
      </c>
      <c r="G225" s="230"/>
      <c r="H225" s="233">
        <v>83.25</v>
      </c>
      <c r="I225" s="234"/>
      <c r="J225" s="230"/>
      <c r="K225" s="230"/>
      <c r="L225" s="235"/>
      <c r="M225" s="236"/>
      <c r="N225" s="237"/>
      <c r="O225" s="237"/>
      <c r="P225" s="237"/>
      <c r="Q225" s="237"/>
      <c r="R225" s="237"/>
      <c r="S225" s="237"/>
      <c r="T225" s="238"/>
      <c r="AT225" s="239" t="s">
        <v>137</v>
      </c>
      <c r="AU225" s="239" t="s">
        <v>88</v>
      </c>
      <c r="AV225" s="14" t="s">
        <v>88</v>
      </c>
      <c r="AW225" s="14" t="s">
        <v>33</v>
      </c>
      <c r="AX225" s="14" t="s">
        <v>78</v>
      </c>
      <c r="AY225" s="239" t="s">
        <v>129</v>
      </c>
    </row>
    <row r="226" spans="1:65" s="15" customFormat="1" ht="10.35">
      <c r="B226" s="240"/>
      <c r="C226" s="241"/>
      <c r="D226" s="220" t="s">
        <v>137</v>
      </c>
      <c r="E226" s="242" t="s">
        <v>1</v>
      </c>
      <c r="F226" s="243" t="s">
        <v>140</v>
      </c>
      <c r="G226" s="241"/>
      <c r="H226" s="244">
        <v>83.25</v>
      </c>
      <c r="I226" s="245"/>
      <c r="J226" s="241"/>
      <c r="K226" s="241"/>
      <c r="L226" s="246"/>
      <c r="M226" s="247"/>
      <c r="N226" s="248"/>
      <c r="O226" s="248"/>
      <c r="P226" s="248"/>
      <c r="Q226" s="248"/>
      <c r="R226" s="248"/>
      <c r="S226" s="248"/>
      <c r="T226" s="249"/>
      <c r="AT226" s="250" t="s">
        <v>137</v>
      </c>
      <c r="AU226" s="250" t="s">
        <v>88</v>
      </c>
      <c r="AV226" s="15" t="s">
        <v>135</v>
      </c>
      <c r="AW226" s="15" t="s">
        <v>33</v>
      </c>
      <c r="AX226" s="15" t="s">
        <v>86</v>
      </c>
      <c r="AY226" s="250" t="s">
        <v>129</v>
      </c>
    </row>
    <row r="227" spans="1:65" s="2" customFormat="1" ht="16.5" customHeight="1">
      <c r="A227" s="34"/>
      <c r="B227" s="35"/>
      <c r="C227" s="251" t="s">
        <v>267</v>
      </c>
      <c r="D227" s="251" t="s">
        <v>207</v>
      </c>
      <c r="E227" s="252" t="s">
        <v>268</v>
      </c>
      <c r="F227" s="253" t="s">
        <v>269</v>
      </c>
      <c r="G227" s="254" t="s">
        <v>134</v>
      </c>
      <c r="H227" s="255">
        <v>91.575000000000003</v>
      </c>
      <c r="I227" s="256"/>
      <c r="J227" s="257">
        <f>ROUND(I227*H227,2)</f>
        <v>0</v>
      </c>
      <c r="K227" s="258"/>
      <c r="L227" s="259"/>
      <c r="M227" s="260" t="s">
        <v>1</v>
      </c>
      <c r="N227" s="261" t="s">
        <v>43</v>
      </c>
      <c r="O227" s="71"/>
      <c r="P227" s="214">
        <f>O227*H227</f>
        <v>0</v>
      </c>
      <c r="Q227" s="214">
        <v>0.17599999999999999</v>
      </c>
      <c r="R227" s="214">
        <f>Q227*H227</f>
        <v>16.1172</v>
      </c>
      <c r="S227" s="214">
        <v>0</v>
      </c>
      <c r="T227" s="215">
        <f>S227*H227</f>
        <v>0</v>
      </c>
      <c r="U227" s="34"/>
      <c r="V227" s="34"/>
      <c r="W227" s="34"/>
      <c r="X227" s="34"/>
      <c r="Y227" s="34"/>
      <c r="Z227" s="34"/>
      <c r="AA227" s="34"/>
      <c r="AB227" s="34"/>
      <c r="AC227" s="34"/>
      <c r="AD227" s="34"/>
      <c r="AE227" s="34"/>
      <c r="AR227" s="216" t="s">
        <v>171</v>
      </c>
      <c r="AT227" s="216" t="s">
        <v>207</v>
      </c>
      <c r="AU227" s="216" t="s">
        <v>88</v>
      </c>
      <c r="AY227" s="17" t="s">
        <v>129</v>
      </c>
      <c r="BE227" s="217">
        <f>IF(N227="základní",J227,0)</f>
        <v>0</v>
      </c>
      <c r="BF227" s="217">
        <f>IF(N227="snížená",J227,0)</f>
        <v>0</v>
      </c>
      <c r="BG227" s="217">
        <f>IF(N227="zákl. přenesená",J227,0)</f>
        <v>0</v>
      </c>
      <c r="BH227" s="217">
        <f>IF(N227="sníž. přenesená",J227,0)</f>
        <v>0</v>
      </c>
      <c r="BI227" s="217">
        <f>IF(N227="nulová",J227,0)</f>
        <v>0</v>
      </c>
      <c r="BJ227" s="17" t="s">
        <v>86</v>
      </c>
      <c r="BK227" s="217">
        <f>ROUND(I227*H227,2)</f>
        <v>0</v>
      </c>
      <c r="BL227" s="17" t="s">
        <v>135</v>
      </c>
      <c r="BM227" s="216" t="s">
        <v>270</v>
      </c>
    </row>
    <row r="228" spans="1:65" s="14" customFormat="1" ht="10.35">
      <c r="B228" s="229"/>
      <c r="C228" s="230"/>
      <c r="D228" s="220" t="s">
        <v>137</v>
      </c>
      <c r="E228" s="231" t="s">
        <v>1</v>
      </c>
      <c r="F228" s="232" t="s">
        <v>271</v>
      </c>
      <c r="G228" s="230"/>
      <c r="H228" s="233">
        <v>91.575000000000003</v>
      </c>
      <c r="I228" s="234"/>
      <c r="J228" s="230"/>
      <c r="K228" s="230"/>
      <c r="L228" s="235"/>
      <c r="M228" s="236"/>
      <c r="N228" s="237"/>
      <c r="O228" s="237"/>
      <c r="P228" s="237"/>
      <c r="Q228" s="237"/>
      <c r="R228" s="237"/>
      <c r="S228" s="237"/>
      <c r="T228" s="238"/>
      <c r="AT228" s="239" t="s">
        <v>137</v>
      </c>
      <c r="AU228" s="239" t="s">
        <v>88</v>
      </c>
      <c r="AV228" s="14" t="s">
        <v>88</v>
      </c>
      <c r="AW228" s="14" t="s">
        <v>33</v>
      </c>
      <c r="AX228" s="14" t="s">
        <v>78</v>
      </c>
      <c r="AY228" s="239" t="s">
        <v>129</v>
      </c>
    </row>
    <row r="229" spans="1:65" s="15" customFormat="1" ht="10.35">
      <c r="B229" s="240"/>
      <c r="C229" s="241"/>
      <c r="D229" s="220" t="s">
        <v>137</v>
      </c>
      <c r="E229" s="242" t="s">
        <v>1</v>
      </c>
      <c r="F229" s="243" t="s">
        <v>140</v>
      </c>
      <c r="G229" s="241"/>
      <c r="H229" s="244">
        <v>91.575000000000003</v>
      </c>
      <c r="I229" s="245"/>
      <c r="J229" s="241"/>
      <c r="K229" s="241"/>
      <c r="L229" s="246"/>
      <c r="M229" s="247"/>
      <c r="N229" s="248"/>
      <c r="O229" s="248"/>
      <c r="P229" s="248"/>
      <c r="Q229" s="248"/>
      <c r="R229" s="248"/>
      <c r="S229" s="248"/>
      <c r="T229" s="249"/>
      <c r="AT229" s="250" t="s">
        <v>137</v>
      </c>
      <c r="AU229" s="250" t="s">
        <v>88</v>
      </c>
      <c r="AV229" s="15" t="s">
        <v>135</v>
      </c>
      <c r="AW229" s="15" t="s">
        <v>33</v>
      </c>
      <c r="AX229" s="15" t="s">
        <v>86</v>
      </c>
      <c r="AY229" s="250" t="s">
        <v>129</v>
      </c>
    </row>
    <row r="230" spans="1:65" s="12" customFormat="1" ht="22.85" customHeight="1">
      <c r="B230" s="188"/>
      <c r="C230" s="189"/>
      <c r="D230" s="190" t="s">
        <v>77</v>
      </c>
      <c r="E230" s="202" t="s">
        <v>171</v>
      </c>
      <c r="F230" s="202" t="s">
        <v>272</v>
      </c>
      <c r="G230" s="189"/>
      <c r="H230" s="189"/>
      <c r="I230" s="192"/>
      <c r="J230" s="203">
        <f>BK230</f>
        <v>0</v>
      </c>
      <c r="K230" s="189"/>
      <c r="L230" s="194"/>
      <c r="M230" s="195"/>
      <c r="N230" s="196"/>
      <c r="O230" s="196"/>
      <c r="P230" s="197">
        <f>SUM(P231:P255)</f>
        <v>0</v>
      </c>
      <c r="Q230" s="196"/>
      <c r="R230" s="197">
        <f>SUM(R231:R255)</f>
        <v>2.0066226499999997</v>
      </c>
      <c r="S230" s="196"/>
      <c r="T230" s="198">
        <f>SUM(T231:T255)</f>
        <v>0</v>
      </c>
      <c r="AR230" s="199" t="s">
        <v>86</v>
      </c>
      <c r="AT230" s="200" t="s">
        <v>77</v>
      </c>
      <c r="AU230" s="200" t="s">
        <v>86</v>
      </c>
      <c r="AY230" s="199" t="s">
        <v>129</v>
      </c>
      <c r="BK230" s="201">
        <f>SUM(BK231:BK255)</f>
        <v>0</v>
      </c>
    </row>
    <row r="231" spans="1:65" s="2" customFormat="1" ht="21.75" customHeight="1">
      <c r="A231" s="34"/>
      <c r="B231" s="35"/>
      <c r="C231" s="204" t="s">
        <v>273</v>
      </c>
      <c r="D231" s="204" t="s">
        <v>131</v>
      </c>
      <c r="E231" s="205" t="s">
        <v>274</v>
      </c>
      <c r="F231" s="206" t="s">
        <v>275</v>
      </c>
      <c r="G231" s="207" t="s">
        <v>162</v>
      </c>
      <c r="H231" s="208">
        <v>27.6</v>
      </c>
      <c r="I231" s="209"/>
      <c r="J231" s="210">
        <f>ROUND(I231*H231,2)</f>
        <v>0</v>
      </c>
      <c r="K231" s="211"/>
      <c r="L231" s="39"/>
      <c r="M231" s="212" t="s">
        <v>1</v>
      </c>
      <c r="N231" s="213" t="s">
        <v>43</v>
      </c>
      <c r="O231" s="71"/>
      <c r="P231" s="214">
        <f>O231*H231</f>
        <v>0</v>
      </c>
      <c r="Q231" s="214">
        <v>1.31E-3</v>
      </c>
      <c r="R231" s="214">
        <f>Q231*H231</f>
        <v>3.6156000000000001E-2</v>
      </c>
      <c r="S231" s="214">
        <v>0</v>
      </c>
      <c r="T231" s="215">
        <f>S231*H231</f>
        <v>0</v>
      </c>
      <c r="U231" s="34"/>
      <c r="V231" s="34"/>
      <c r="W231" s="34"/>
      <c r="X231" s="34"/>
      <c r="Y231" s="34"/>
      <c r="Z231" s="34"/>
      <c r="AA231" s="34"/>
      <c r="AB231" s="34"/>
      <c r="AC231" s="34"/>
      <c r="AD231" s="34"/>
      <c r="AE231" s="34"/>
      <c r="AR231" s="216" t="s">
        <v>135</v>
      </c>
      <c r="AT231" s="216" t="s">
        <v>131</v>
      </c>
      <c r="AU231" s="216" t="s">
        <v>88</v>
      </c>
      <c r="AY231" s="17" t="s">
        <v>129</v>
      </c>
      <c r="BE231" s="217">
        <f>IF(N231="základní",J231,0)</f>
        <v>0</v>
      </c>
      <c r="BF231" s="217">
        <f>IF(N231="snížená",J231,0)</f>
        <v>0</v>
      </c>
      <c r="BG231" s="217">
        <f>IF(N231="zákl. přenesená",J231,0)</f>
        <v>0</v>
      </c>
      <c r="BH231" s="217">
        <f>IF(N231="sníž. přenesená",J231,0)</f>
        <v>0</v>
      </c>
      <c r="BI231" s="217">
        <f>IF(N231="nulová",J231,0)</f>
        <v>0</v>
      </c>
      <c r="BJ231" s="17" t="s">
        <v>86</v>
      </c>
      <c r="BK231" s="217">
        <f>ROUND(I231*H231,2)</f>
        <v>0</v>
      </c>
      <c r="BL231" s="17" t="s">
        <v>135</v>
      </c>
      <c r="BM231" s="216" t="s">
        <v>276</v>
      </c>
    </row>
    <row r="232" spans="1:65" s="13" customFormat="1" ht="10.35">
      <c r="B232" s="218"/>
      <c r="C232" s="219"/>
      <c r="D232" s="220" t="s">
        <v>137</v>
      </c>
      <c r="E232" s="221" t="s">
        <v>1</v>
      </c>
      <c r="F232" s="222" t="s">
        <v>277</v>
      </c>
      <c r="G232" s="219"/>
      <c r="H232" s="221" t="s">
        <v>1</v>
      </c>
      <c r="I232" s="223"/>
      <c r="J232" s="219"/>
      <c r="K232" s="219"/>
      <c r="L232" s="224"/>
      <c r="M232" s="225"/>
      <c r="N232" s="226"/>
      <c r="O232" s="226"/>
      <c r="P232" s="226"/>
      <c r="Q232" s="226"/>
      <c r="R232" s="226"/>
      <c r="S232" s="226"/>
      <c r="T232" s="227"/>
      <c r="AT232" s="228" t="s">
        <v>137</v>
      </c>
      <c r="AU232" s="228" t="s">
        <v>88</v>
      </c>
      <c r="AV232" s="13" t="s">
        <v>86</v>
      </c>
      <c r="AW232" s="13" t="s">
        <v>33</v>
      </c>
      <c r="AX232" s="13" t="s">
        <v>78</v>
      </c>
      <c r="AY232" s="228" t="s">
        <v>129</v>
      </c>
    </row>
    <row r="233" spans="1:65" s="14" customFormat="1" ht="10.35">
      <c r="B233" s="229"/>
      <c r="C233" s="230"/>
      <c r="D233" s="220" t="s">
        <v>137</v>
      </c>
      <c r="E233" s="231" t="s">
        <v>1</v>
      </c>
      <c r="F233" s="232" t="s">
        <v>261</v>
      </c>
      <c r="G233" s="230"/>
      <c r="H233" s="233">
        <v>23</v>
      </c>
      <c r="I233" s="234"/>
      <c r="J233" s="230"/>
      <c r="K233" s="230"/>
      <c r="L233" s="235"/>
      <c r="M233" s="236"/>
      <c r="N233" s="237"/>
      <c r="O233" s="237"/>
      <c r="P233" s="237"/>
      <c r="Q233" s="237"/>
      <c r="R233" s="237"/>
      <c r="S233" s="237"/>
      <c r="T233" s="238"/>
      <c r="AT233" s="239" t="s">
        <v>137</v>
      </c>
      <c r="AU233" s="239" t="s">
        <v>88</v>
      </c>
      <c r="AV233" s="14" t="s">
        <v>88</v>
      </c>
      <c r="AW233" s="14" t="s">
        <v>33</v>
      </c>
      <c r="AX233" s="14" t="s">
        <v>78</v>
      </c>
      <c r="AY233" s="239" t="s">
        <v>129</v>
      </c>
    </row>
    <row r="234" spans="1:65" s="13" customFormat="1" ht="10.35">
      <c r="B234" s="218"/>
      <c r="C234" s="219"/>
      <c r="D234" s="220" t="s">
        <v>137</v>
      </c>
      <c r="E234" s="221" t="s">
        <v>1</v>
      </c>
      <c r="F234" s="222" t="s">
        <v>153</v>
      </c>
      <c r="G234" s="219"/>
      <c r="H234" s="221" t="s">
        <v>1</v>
      </c>
      <c r="I234" s="223"/>
      <c r="J234" s="219"/>
      <c r="K234" s="219"/>
      <c r="L234" s="224"/>
      <c r="M234" s="225"/>
      <c r="N234" s="226"/>
      <c r="O234" s="226"/>
      <c r="P234" s="226"/>
      <c r="Q234" s="226"/>
      <c r="R234" s="226"/>
      <c r="S234" s="226"/>
      <c r="T234" s="227"/>
      <c r="AT234" s="228" t="s">
        <v>137</v>
      </c>
      <c r="AU234" s="228" t="s">
        <v>88</v>
      </c>
      <c r="AV234" s="13" t="s">
        <v>86</v>
      </c>
      <c r="AW234" s="13" t="s">
        <v>33</v>
      </c>
      <c r="AX234" s="13" t="s">
        <v>78</v>
      </c>
      <c r="AY234" s="228" t="s">
        <v>129</v>
      </c>
    </row>
    <row r="235" spans="1:65" s="14" customFormat="1" ht="10.35">
      <c r="B235" s="229"/>
      <c r="C235" s="230"/>
      <c r="D235" s="220" t="s">
        <v>137</v>
      </c>
      <c r="E235" s="231" t="s">
        <v>1</v>
      </c>
      <c r="F235" s="232" t="s">
        <v>278</v>
      </c>
      <c r="G235" s="230"/>
      <c r="H235" s="233">
        <v>4.5999999999999996</v>
      </c>
      <c r="I235" s="234"/>
      <c r="J235" s="230"/>
      <c r="K235" s="230"/>
      <c r="L235" s="235"/>
      <c r="M235" s="236"/>
      <c r="N235" s="237"/>
      <c r="O235" s="237"/>
      <c r="P235" s="237"/>
      <c r="Q235" s="237"/>
      <c r="R235" s="237"/>
      <c r="S235" s="237"/>
      <c r="T235" s="238"/>
      <c r="AT235" s="239" t="s">
        <v>137</v>
      </c>
      <c r="AU235" s="239" t="s">
        <v>88</v>
      </c>
      <c r="AV235" s="14" t="s">
        <v>88</v>
      </c>
      <c r="AW235" s="14" t="s">
        <v>33</v>
      </c>
      <c r="AX235" s="14" t="s">
        <v>78</v>
      </c>
      <c r="AY235" s="239" t="s">
        <v>129</v>
      </c>
    </row>
    <row r="236" spans="1:65" s="15" customFormat="1" ht="10.35">
      <c r="B236" s="240"/>
      <c r="C236" s="241"/>
      <c r="D236" s="220" t="s">
        <v>137</v>
      </c>
      <c r="E236" s="242" t="s">
        <v>1</v>
      </c>
      <c r="F236" s="243" t="s">
        <v>140</v>
      </c>
      <c r="G236" s="241"/>
      <c r="H236" s="244">
        <v>27.6</v>
      </c>
      <c r="I236" s="245"/>
      <c r="J236" s="241"/>
      <c r="K236" s="241"/>
      <c r="L236" s="246"/>
      <c r="M236" s="247"/>
      <c r="N236" s="248"/>
      <c r="O236" s="248"/>
      <c r="P236" s="248"/>
      <c r="Q236" s="248"/>
      <c r="R236" s="248"/>
      <c r="S236" s="248"/>
      <c r="T236" s="249"/>
      <c r="AT236" s="250" t="s">
        <v>137</v>
      </c>
      <c r="AU236" s="250" t="s">
        <v>88</v>
      </c>
      <c r="AV236" s="15" t="s">
        <v>135</v>
      </c>
      <c r="AW236" s="15" t="s">
        <v>33</v>
      </c>
      <c r="AX236" s="15" t="s">
        <v>86</v>
      </c>
      <c r="AY236" s="250" t="s">
        <v>129</v>
      </c>
    </row>
    <row r="237" spans="1:65" s="2" customFormat="1" ht="21.75" customHeight="1">
      <c r="A237" s="34"/>
      <c r="B237" s="35"/>
      <c r="C237" s="204" t="s">
        <v>279</v>
      </c>
      <c r="D237" s="204" t="s">
        <v>131</v>
      </c>
      <c r="E237" s="205" t="s">
        <v>280</v>
      </c>
      <c r="F237" s="206" t="s">
        <v>281</v>
      </c>
      <c r="G237" s="207" t="s">
        <v>282</v>
      </c>
      <c r="H237" s="208">
        <v>1</v>
      </c>
      <c r="I237" s="209"/>
      <c r="J237" s="210">
        <f>ROUND(I237*H237,2)</f>
        <v>0</v>
      </c>
      <c r="K237" s="211"/>
      <c r="L237" s="39"/>
      <c r="M237" s="212" t="s">
        <v>1</v>
      </c>
      <c r="N237" s="213" t="s">
        <v>43</v>
      </c>
      <c r="O237" s="71"/>
      <c r="P237" s="214">
        <f>O237*H237</f>
        <v>0</v>
      </c>
      <c r="Q237" s="214">
        <v>0.34089999999999998</v>
      </c>
      <c r="R237" s="214">
        <f>Q237*H237</f>
        <v>0.34089999999999998</v>
      </c>
      <c r="S237" s="214">
        <v>0</v>
      </c>
      <c r="T237" s="215">
        <f>S237*H237</f>
        <v>0</v>
      </c>
      <c r="U237" s="34"/>
      <c r="V237" s="34"/>
      <c r="W237" s="34"/>
      <c r="X237" s="34"/>
      <c r="Y237" s="34"/>
      <c r="Z237" s="34"/>
      <c r="AA237" s="34"/>
      <c r="AB237" s="34"/>
      <c r="AC237" s="34"/>
      <c r="AD237" s="34"/>
      <c r="AE237" s="34"/>
      <c r="AR237" s="216" t="s">
        <v>135</v>
      </c>
      <c r="AT237" s="216" t="s">
        <v>131</v>
      </c>
      <c r="AU237" s="216" t="s">
        <v>88</v>
      </c>
      <c r="AY237" s="17" t="s">
        <v>129</v>
      </c>
      <c r="BE237" s="217">
        <f>IF(N237="základní",J237,0)</f>
        <v>0</v>
      </c>
      <c r="BF237" s="217">
        <f>IF(N237="snížená",J237,0)</f>
        <v>0</v>
      </c>
      <c r="BG237" s="217">
        <f>IF(N237="zákl. přenesená",J237,0)</f>
        <v>0</v>
      </c>
      <c r="BH237" s="217">
        <f>IF(N237="sníž. přenesená",J237,0)</f>
        <v>0</v>
      </c>
      <c r="BI237" s="217">
        <f>IF(N237="nulová",J237,0)</f>
        <v>0</v>
      </c>
      <c r="BJ237" s="17" t="s">
        <v>86</v>
      </c>
      <c r="BK237" s="217">
        <f>ROUND(I237*H237,2)</f>
        <v>0</v>
      </c>
      <c r="BL237" s="17" t="s">
        <v>135</v>
      </c>
      <c r="BM237" s="216" t="s">
        <v>283</v>
      </c>
    </row>
    <row r="238" spans="1:65" s="14" customFormat="1" ht="10.35">
      <c r="B238" s="229"/>
      <c r="C238" s="230"/>
      <c r="D238" s="220" t="s">
        <v>137</v>
      </c>
      <c r="E238" s="231" t="s">
        <v>1</v>
      </c>
      <c r="F238" s="232" t="s">
        <v>86</v>
      </c>
      <c r="G238" s="230"/>
      <c r="H238" s="233">
        <v>1</v>
      </c>
      <c r="I238" s="234"/>
      <c r="J238" s="230"/>
      <c r="K238" s="230"/>
      <c r="L238" s="235"/>
      <c r="M238" s="236"/>
      <c r="N238" s="237"/>
      <c r="O238" s="237"/>
      <c r="P238" s="237"/>
      <c r="Q238" s="237"/>
      <c r="R238" s="237"/>
      <c r="S238" s="237"/>
      <c r="T238" s="238"/>
      <c r="AT238" s="239" t="s">
        <v>137</v>
      </c>
      <c r="AU238" s="239" t="s">
        <v>88</v>
      </c>
      <c r="AV238" s="14" t="s">
        <v>88</v>
      </c>
      <c r="AW238" s="14" t="s">
        <v>33</v>
      </c>
      <c r="AX238" s="14" t="s">
        <v>78</v>
      </c>
      <c r="AY238" s="239" t="s">
        <v>129</v>
      </c>
    </row>
    <row r="239" spans="1:65" s="15" customFormat="1" ht="10.35">
      <c r="B239" s="240"/>
      <c r="C239" s="241"/>
      <c r="D239" s="220" t="s">
        <v>137</v>
      </c>
      <c r="E239" s="242" t="s">
        <v>1</v>
      </c>
      <c r="F239" s="243" t="s">
        <v>140</v>
      </c>
      <c r="G239" s="241"/>
      <c r="H239" s="244">
        <v>1</v>
      </c>
      <c r="I239" s="245"/>
      <c r="J239" s="241"/>
      <c r="K239" s="241"/>
      <c r="L239" s="246"/>
      <c r="M239" s="247"/>
      <c r="N239" s="248"/>
      <c r="O239" s="248"/>
      <c r="P239" s="248"/>
      <c r="Q239" s="248"/>
      <c r="R239" s="248"/>
      <c r="S239" s="248"/>
      <c r="T239" s="249"/>
      <c r="AT239" s="250" t="s">
        <v>137</v>
      </c>
      <c r="AU239" s="250" t="s">
        <v>88</v>
      </c>
      <c r="AV239" s="15" t="s">
        <v>135</v>
      </c>
      <c r="AW239" s="15" t="s">
        <v>33</v>
      </c>
      <c r="AX239" s="15" t="s">
        <v>86</v>
      </c>
      <c r="AY239" s="250" t="s">
        <v>129</v>
      </c>
    </row>
    <row r="240" spans="1:65" s="2" customFormat="1" ht="16.5" customHeight="1">
      <c r="A240" s="34"/>
      <c r="B240" s="35"/>
      <c r="C240" s="251" t="s">
        <v>284</v>
      </c>
      <c r="D240" s="251" t="s">
        <v>207</v>
      </c>
      <c r="E240" s="252" t="s">
        <v>285</v>
      </c>
      <c r="F240" s="253" t="s">
        <v>286</v>
      </c>
      <c r="G240" s="254" t="s">
        <v>282</v>
      </c>
      <c r="H240" s="255">
        <v>2.02</v>
      </c>
      <c r="I240" s="256"/>
      <c r="J240" s="257">
        <f>ROUND(I240*H240,2)</f>
        <v>0</v>
      </c>
      <c r="K240" s="258"/>
      <c r="L240" s="259"/>
      <c r="M240" s="260" t="s">
        <v>1</v>
      </c>
      <c r="N240" s="261" t="s">
        <v>43</v>
      </c>
      <c r="O240" s="71"/>
      <c r="P240" s="214">
        <f>O240*H240</f>
        <v>0</v>
      </c>
      <c r="Q240" s="214">
        <v>0.12</v>
      </c>
      <c r="R240" s="214">
        <f>Q240*H240</f>
        <v>0.2424</v>
      </c>
      <c r="S240" s="214">
        <v>0</v>
      </c>
      <c r="T240" s="215">
        <f>S240*H240</f>
        <v>0</v>
      </c>
      <c r="U240" s="34"/>
      <c r="V240" s="34"/>
      <c r="W240" s="34"/>
      <c r="X240" s="34"/>
      <c r="Y240" s="34"/>
      <c r="Z240" s="34"/>
      <c r="AA240" s="34"/>
      <c r="AB240" s="34"/>
      <c r="AC240" s="34"/>
      <c r="AD240" s="34"/>
      <c r="AE240" s="34"/>
      <c r="AR240" s="216" t="s">
        <v>171</v>
      </c>
      <c r="AT240" s="216" t="s">
        <v>207</v>
      </c>
      <c r="AU240" s="216" t="s">
        <v>88</v>
      </c>
      <c r="AY240" s="17" t="s">
        <v>129</v>
      </c>
      <c r="BE240" s="217">
        <f>IF(N240="základní",J240,0)</f>
        <v>0</v>
      </c>
      <c r="BF240" s="217">
        <f>IF(N240="snížená",J240,0)</f>
        <v>0</v>
      </c>
      <c r="BG240" s="217">
        <f>IF(N240="zákl. přenesená",J240,0)</f>
        <v>0</v>
      </c>
      <c r="BH240" s="217">
        <f>IF(N240="sníž. přenesená",J240,0)</f>
        <v>0</v>
      </c>
      <c r="BI240" s="217">
        <f>IF(N240="nulová",J240,0)</f>
        <v>0</v>
      </c>
      <c r="BJ240" s="17" t="s">
        <v>86</v>
      </c>
      <c r="BK240" s="217">
        <f>ROUND(I240*H240,2)</f>
        <v>0</v>
      </c>
      <c r="BL240" s="17" t="s">
        <v>135</v>
      </c>
      <c r="BM240" s="216" t="s">
        <v>287</v>
      </c>
    </row>
    <row r="241" spans="1:65" s="14" customFormat="1" ht="10.35">
      <c r="B241" s="229"/>
      <c r="C241" s="230"/>
      <c r="D241" s="220" t="s">
        <v>137</v>
      </c>
      <c r="E241" s="231" t="s">
        <v>1</v>
      </c>
      <c r="F241" s="232" t="s">
        <v>288</v>
      </c>
      <c r="G241" s="230"/>
      <c r="H241" s="233">
        <v>2.02</v>
      </c>
      <c r="I241" s="234"/>
      <c r="J241" s="230"/>
      <c r="K241" s="230"/>
      <c r="L241" s="235"/>
      <c r="M241" s="236"/>
      <c r="N241" s="237"/>
      <c r="O241" s="237"/>
      <c r="P241" s="237"/>
      <c r="Q241" s="237"/>
      <c r="R241" s="237"/>
      <c r="S241" s="237"/>
      <c r="T241" s="238"/>
      <c r="AT241" s="239" t="s">
        <v>137</v>
      </c>
      <c r="AU241" s="239" t="s">
        <v>88</v>
      </c>
      <c r="AV241" s="14" t="s">
        <v>88</v>
      </c>
      <c r="AW241" s="14" t="s">
        <v>33</v>
      </c>
      <c r="AX241" s="14" t="s">
        <v>86</v>
      </c>
      <c r="AY241" s="239" t="s">
        <v>129</v>
      </c>
    </row>
    <row r="242" spans="1:65" s="2" customFormat="1" ht="16.5" customHeight="1">
      <c r="A242" s="34"/>
      <c r="B242" s="35"/>
      <c r="C242" s="251" t="s">
        <v>289</v>
      </c>
      <c r="D242" s="251" t="s">
        <v>207</v>
      </c>
      <c r="E242" s="252" t="s">
        <v>290</v>
      </c>
      <c r="F242" s="253" t="s">
        <v>291</v>
      </c>
      <c r="G242" s="254" t="s">
        <v>282</v>
      </c>
      <c r="H242" s="255">
        <v>1.01</v>
      </c>
      <c r="I242" s="256"/>
      <c r="J242" s="257">
        <f>ROUND(I242*H242,2)</f>
        <v>0</v>
      </c>
      <c r="K242" s="258"/>
      <c r="L242" s="259"/>
      <c r="M242" s="260" t="s">
        <v>1</v>
      </c>
      <c r="N242" s="261" t="s">
        <v>43</v>
      </c>
      <c r="O242" s="71"/>
      <c r="P242" s="214">
        <f>O242*H242</f>
        <v>0</v>
      </c>
      <c r="Q242" s="214">
        <v>0.23200000000000001</v>
      </c>
      <c r="R242" s="214">
        <f>Q242*H242</f>
        <v>0.23432</v>
      </c>
      <c r="S242" s="214">
        <v>0</v>
      </c>
      <c r="T242" s="215">
        <f>S242*H242</f>
        <v>0</v>
      </c>
      <c r="U242" s="34"/>
      <c r="V242" s="34"/>
      <c r="W242" s="34"/>
      <c r="X242" s="34"/>
      <c r="Y242" s="34"/>
      <c r="Z242" s="34"/>
      <c r="AA242" s="34"/>
      <c r="AB242" s="34"/>
      <c r="AC242" s="34"/>
      <c r="AD242" s="34"/>
      <c r="AE242" s="34"/>
      <c r="AR242" s="216" t="s">
        <v>171</v>
      </c>
      <c r="AT242" s="216" t="s">
        <v>207</v>
      </c>
      <c r="AU242" s="216" t="s">
        <v>88</v>
      </c>
      <c r="AY242" s="17" t="s">
        <v>129</v>
      </c>
      <c r="BE242" s="217">
        <f>IF(N242="základní",J242,0)</f>
        <v>0</v>
      </c>
      <c r="BF242" s="217">
        <f>IF(N242="snížená",J242,0)</f>
        <v>0</v>
      </c>
      <c r="BG242" s="217">
        <f>IF(N242="zákl. přenesená",J242,0)</f>
        <v>0</v>
      </c>
      <c r="BH242" s="217">
        <f>IF(N242="sníž. přenesená",J242,0)</f>
        <v>0</v>
      </c>
      <c r="BI242" s="217">
        <f>IF(N242="nulová",J242,0)</f>
        <v>0</v>
      </c>
      <c r="BJ242" s="17" t="s">
        <v>86</v>
      </c>
      <c r="BK242" s="217">
        <f>ROUND(I242*H242,2)</f>
        <v>0</v>
      </c>
      <c r="BL242" s="17" t="s">
        <v>135</v>
      </c>
      <c r="BM242" s="216" t="s">
        <v>292</v>
      </c>
    </row>
    <row r="243" spans="1:65" s="14" customFormat="1" ht="10.35">
      <c r="B243" s="229"/>
      <c r="C243" s="230"/>
      <c r="D243" s="220" t="s">
        <v>137</v>
      </c>
      <c r="E243" s="231" t="s">
        <v>1</v>
      </c>
      <c r="F243" s="232" t="s">
        <v>293</v>
      </c>
      <c r="G243" s="230"/>
      <c r="H243" s="233">
        <v>1.01</v>
      </c>
      <c r="I243" s="234"/>
      <c r="J243" s="230"/>
      <c r="K243" s="230"/>
      <c r="L243" s="235"/>
      <c r="M243" s="236"/>
      <c r="N243" s="237"/>
      <c r="O243" s="237"/>
      <c r="P243" s="237"/>
      <c r="Q243" s="237"/>
      <c r="R243" s="237"/>
      <c r="S243" s="237"/>
      <c r="T243" s="238"/>
      <c r="AT243" s="239" t="s">
        <v>137</v>
      </c>
      <c r="AU243" s="239" t="s">
        <v>88</v>
      </c>
      <c r="AV243" s="14" t="s">
        <v>88</v>
      </c>
      <c r="AW243" s="14" t="s">
        <v>33</v>
      </c>
      <c r="AX243" s="14" t="s">
        <v>86</v>
      </c>
      <c r="AY243" s="239" t="s">
        <v>129</v>
      </c>
    </row>
    <row r="244" spans="1:65" s="2" customFormat="1" ht="16.5" customHeight="1">
      <c r="A244" s="34"/>
      <c r="B244" s="35"/>
      <c r="C244" s="251" t="s">
        <v>294</v>
      </c>
      <c r="D244" s="251" t="s">
        <v>207</v>
      </c>
      <c r="E244" s="252" t="s">
        <v>295</v>
      </c>
      <c r="F244" s="253" t="s">
        <v>296</v>
      </c>
      <c r="G244" s="254" t="s">
        <v>282</v>
      </c>
      <c r="H244" s="255">
        <v>1.01</v>
      </c>
      <c r="I244" s="256"/>
      <c r="J244" s="257">
        <f>ROUND(I244*H244,2)</f>
        <v>0</v>
      </c>
      <c r="K244" s="258"/>
      <c r="L244" s="259"/>
      <c r="M244" s="260" t="s">
        <v>1</v>
      </c>
      <c r="N244" s="261" t="s">
        <v>43</v>
      </c>
      <c r="O244" s="71"/>
      <c r="P244" s="214">
        <f>O244*H244</f>
        <v>0</v>
      </c>
      <c r="Q244" s="214">
        <v>0.10299999999999999</v>
      </c>
      <c r="R244" s="214">
        <f>Q244*H244</f>
        <v>0.10403</v>
      </c>
      <c r="S244" s="214">
        <v>0</v>
      </c>
      <c r="T244" s="215">
        <f>S244*H244</f>
        <v>0</v>
      </c>
      <c r="U244" s="34"/>
      <c r="V244" s="34"/>
      <c r="W244" s="34"/>
      <c r="X244" s="34"/>
      <c r="Y244" s="34"/>
      <c r="Z244" s="34"/>
      <c r="AA244" s="34"/>
      <c r="AB244" s="34"/>
      <c r="AC244" s="34"/>
      <c r="AD244" s="34"/>
      <c r="AE244" s="34"/>
      <c r="AR244" s="216" t="s">
        <v>171</v>
      </c>
      <c r="AT244" s="216" t="s">
        <v>207</v>
      </c>
      <c r="AU244" s="216" t="s">
        <v>88</v>
      </c>
      <c r="AY244" s="17" t="s">
        <v>129</v>
      </c>
      <c r="BE244" s="217">
        <f>IF(N244="základní",J244,0)</f>
        <v>0</v>
      </c>
      <c r="BF244" s="217">
        <f>IF(N244="snížená",J244,0)</f>
        <v>0</v>
      </c>
      <c r="BG244" s="217">
        <f>IF(N244="zákl. přenesená",J244,0)</f>
        <v>0</v>
      </c>
      <c r="BH244" s="217">
        <f>IF(N244="sníž. přenesená",J244,0)</f>
        <v>0</v>
      </c>
      <c r="BI244" s="217">
        <f>IF(N244="nulová",J244,0)</f>
        <v>0</v>
      </c>
      <c r="BJ244" s="17" t="s">
        <v>86</v>
      </c>
      <c r="BK244" s="217">
        <f>ROUND(I244*H244,2)</f>
        <v>0</v>
      </c>
      <c r="BL244" s="17" t="s">
        <v>135</v>
      </c>
      <c r="BM244" s="216" t="s">
        <v>297</v>
      </c>
    </row>
    <row r="245" spans="1:65" s="14" customFormat="1" ht="10.35">
      <c r="B245" s="229"/>
      <c r="C245" s="230"/>
      <c r="D245" s="220" t="s">
        <v>137</v>
      </c>
      <c r="E245" s="231" t="s">
        <v>1</v>
      </c>
      <c r="F245" s="232" t="s">
        <v>293</v>
      </c>
      <c r="G245" s="230"/>
      <c r="H245" s="233">
        <v>1.01</v>
      </c>
      <c r="I245" s="234"/>
      <c r="J245" s="230"/>
      <c r="K245" s="230"/>
      <c r="L245" s="235"/>
      <c r="M245" s="236"/>
      <c r="N245" s="237"/>
      <c r="O245" s="237"/>
      <c r="P245" s="237"/>
      <c r="Q245" s="237"/>
      <c r="R245" s="237"/>
      <c r="S245" s="237"/>
      <c r="T245" s="238"/>
      <c r="AT245" s="239" t="s">
        <v>137</v>
      </c>
      <c r="AU245" s="239" t="s">
        <v>88</v>
      </c>
      <c r="AV245" s="14" t="s">
        <v>88</v>
      </c>
      <c r="AW245" s="14" t="s">
        <v>33</v>
      </c>
      <c r="AX245" s="14" t="s">
        <v>86</v>
      </c>
      <c r="AY245" s="239" t="s">
        <v>129</v>
      </c>
    </row>
    <row r="246" spans="1:65" s="2" customFormat="1" ht="16.5" customHeight="1">
      <c r="A246" s="34"/>
      <c r="B246" s="35"/>
      <c r="C246" s="251" t="s">
        <v>298</v>
      </c>
      <c r="D246" s="251" t="s">
        <v>207</v>
      </c>
      <c r="E246" s="252" t="s">
        <v>299</v>
      </c>
      <c r="F246" s="253" t="s">
        <v>300</v>
      </c>
      <c r="G246" s="254" t="s">
        <v>282</v>
      </c>
      <c r="H246" s="255">
        <v>1</v>
      </c>
      <c r="I246" s="256"/>
      <c r="J246" s="257">
        <f>ROUND(I246*H246,2)</f>
        <v>0</v>
      </c>
      <c r="K246" s="258"/>
      <c r="L246" s="259"/>
      <c r="M246" s="260" t="s">
        <v>1</v>
      </c>
      <c r="N246" s="261" t="s">
        <v>43</v>
      </c>
      <c r="O246" s="71"/>
      <c r="P246" s="214">
        <f>O246*H246</f>
        <v>0</v>
      </c>
      <c r="Q246" s="214">
        <v>8.5000000000000006E-3</v>
      </c>
      <c r="R246" s="214">
        <f>Q246*H246</f>
        <v>8.5000000000000006E-3</v>
      </c>
      <c r="S246" s="214">
        <v>0</v>
      </c>
      <c r="T246" s="215">
        <f>S246*H246</f>
        <v>0</v>
      </c>
      <c r="U246" s="34"/>
      <c r="V246" s="34"/>
      <c r="W246" s="34"/>
      <c r="X246" s="34"/>
      <c r="Y246" s="34"/>
      <c r="Z246" s="34"/>
      <c r="AA246" s="34"/>
      <c r="AB246" s="34"/>
      <c r="AC246" s="34"/>
      <c r="AD246" s="34"/>
      <c r="AE246" s="34"/>
      <c r="AR246" s="216" t="s">
        <v>171</v>
      </c>
      <c r="AT246" s="216" t="s">
        <v>207</v>
      </c>
      <c r="AU246" s="216" t="s">
        <v>88</v>
      </c>
      <c r="AY246" s="17" t="s">
        <v>129</v>
      </c>
      <c r="BE246" s="217">
        <f>IF(N246="základní",J246,0)</f>
        <v>0</v>
      </c>
      <c r="BF246" s="217">
        <f>IF(N246="snížená",J246,0)</f>
        <v>0</v>
      </c>
      <c r="BG246" s="217">
        <f>IF(N246="zákl. přenesená",J246,0)</f>
        <v>0</v>
      </c>
      <c r="BH246" s="217">
        <f>IF(N246="sníž. přenesená",J246,0)</f>
        <v>0</v>
      </c>
      <c r="BI246" s="217">
        <f>IF(N246="nulová",J246,0)</f>
        <v>0</v>
      </c>
      <c r="BJ246" s="17" t="s">
        <v>86</v>
      </c>
      <c r="BK246" s="217">
        <f>ROUND(I246*H246,2)</f>
        <v>0</v>
      </c>
      <c r="BL246" s="17" t="s">
        <v>135</v>
      </c>
      <c r="BM246" s="216" t="s">
        <v>301</v>
      </c>
    </row>
    <row r="247" spans="1:65" s="14" customFormat="1" ht="10.35">
      <c r="B247" s="229"/>
      <c r="C247" s="230"/>
      <c r="D247" s="220" t="s">
        <v>137</v>
      </c>
      <c r="E247" s="231" t="s">
        <v>1</v>
      </c>
      <c r="F247" s="232" t="s">
        <v>86</v>
      </c>
      <c r="G247" s="230"/>
      <c r="H247" s="233">
        <v>1</v>
      </c>
      <c r="I247" s="234"/>
      <c r="J247" s="230"/>
      <c r="K247" s="230"/>
      <c r="L247" s="235"/>
      <c r="M247" s="236"/>
      <c r="N247" s="237"/>
      <c r="O247" s="237"/>
      <c r="P247" s="237"/>
      <c r="Q247" s="237"/>
      <c r="R247" s="237"/>
      <c r="S247" s="237"/>
      <c r="T247" s="238"/>
      <c r="AT247" s="239" t="s">
        <v>137</v>
      </c>
      <c r="AU247" s="239" t="s">
        <v>88</v>
      </c>
      <c r="AV247" s="14" t="s">
        <v>88</v>
      </c>
      <c r="AW247" s="14" t="s">
        <v>33</v>
      </c>
      <c r="AX247" s="14" t="s">
        <v>78</v>
      </c>
      <c r="AY247" s="239" t="s">
        <v>129</v>
      </c>
    </row>
    <row r="248" spans="1:65" s="15" customFormat="1" ht="10.35">
      <c r="B248" s="240"/>
      <c r="C248" s="241"/>
      <c r="D248" s="220" t="s">
        <v>137</v>
      </c>
      <c r="E248" s="242" t="s">
        <v>1</v>
      </c>
      <c r="F248" s="243" t="s">
        <v>140</v>
      </c>
      <c r="G248" s="241"/>
      <c r="H248" s="244">
        <v>1</v>
      </c>
      <c r="I248" s="245"/>
      <c r="J248" s="241"/>
      <c r="K248" s="241"/>
      <c r="L248" s="246"/>
      <c r="M248" s="247"/>
      <c r="N248" s="248"/>
      <c r="O248" s="248"/>
      <c r="P248" s="248"/>
      <c r="Q248" s="248"/>
      <c r="R248" s="248"/>
      <c r="S248" s="248"/>
      <c r="T248" s="249"/>
      <c r="AT248" s="250" t="s">
        <v>137</v>
      </c>
      <c r="AU248" s="250" t="s">
        <v>88</v>
      </c>
      <c r="AV248" s="15" t="s">
        <v>135</v>
      </c>
      <c r="AW248" s="15" t="s">
        <v>33</v>
      </c>
      <c r="AX248" s="15" t="s">
        <v>86</v>
      </c>
      <c r="AY248" s="250" t="s">
        <v>129</v>
      </c>
    </row>
    <row r="249" spans="1:65" s="2" customFormat="1" ht="21.75" customHeight="1">
      <c r="A249" s="34"/>
      <c r="B249" s="35"/>
      <c r="C249" s="251" t="s">
        <v>302</v>
      </c>
      <c r="D249" s="251" t="s">
        <v>207</v>
      </c>
      <c r="E249" s="252" t="s">
        <v>303</v>
      </c>
      <c r="F249" s="253" t="s">
        <v>304</v>
      </c>
      <c r="G249" s="254" t="s">
        <v>282</v>
      </c>
      <c r="H249" s="255">
        <v>1</v>
      </c>
      <c r="I249" s="256"/>
      <c r="J249" s="257">
        <f>ROUND(I249*H249,2)</f>
        <v>0</v>
      </c>
      <c r="K249" s="258"/>
      <c r="L249" s="259"/>
      <c r="M249" s="260" t="s">
        <v>1</v>
      </c>
      <c r="N249" s="261" t="s">
        <v>43</v>
      </c>
      <c r="O249" s="71"/>
      <c r="P249" s="214">
        <f>O249*H249</f>
        <v>0</v>
      </c>
      <c r="Q249" s="214">
        <v>9.5799999999999996E-2</v>
      </c>
      <c r="R249" s="214">
        <f>Q249*H249</f>
        <v>9.5799999999999996E-2</v>
      </c>
      <c r="S249" s="214">
        <v>0</v>
      </c>
      <c r="T249" s="215">
        <f>S249*H249</f>
        <v>0</v>
      </c>
      <c r="U249" s="34"/>
      <c r="V249" s="34"/>
      <c r="W249" s="34"/>
      <c r="X249" s="34"/>
      <c r="Y249" s="34"/>
      <c r="Z249" s="34"/>
      <c r="AA249" s="34"/>
      <c r="AB249" s="34"/>
      <c r="AC249" s="34"/>
      <c r="AD249" s="34"/>
      <c r="AE249" s="34"/>
      <c r="AR249" s="216" t="s">
        <v>171</v>
      </c>
      <c r="AT249" s="216" t="s">
        <v>207</v>
      </c>
      <c r="AU249" s="216" t="s">
        <v>88</v>
      </c>
      <c r="AY249" s="17" t="s">
        <v>129</v>
      </c>
      <c r="BE249" s="217">
        <f>IF(N249="základní",J249,0)</f>
        <v>0</v>
      </c>
      <c r="BF249" s="217">
        <f>IF(N249="snížená",J249,0)</f>
        <v>0</v>
      </c>
      <c r="BG249" s="217">
        <f>IF(N249="zákl. přenesená",J249,0)</f>
        <v>0</v>
      </c>
      <c r="BH249" s="217">
        <f>IF(N249="sníž. přenesená",J249,0)</f>
        <v>0</v>
      </c>
      <c r="BI249" s="217">
        <f>IF(N249="nulová",J249,0)</f>
        <v>0</v>
      </c>
      <c r="BJ249" s="17" t="s">
        <v>86</v>
      </c>
      <c r="BK249" s="217">
        <f>ROUND(I249*H249,2)</f>
        <v>0</v>
      </c>
      <c r="BL249" s="17" t="s">
        <v>135</v>
      </c>
      <c r="BM249" s="216" t="s">
        <v>305</v>
      </c>
    </row>
    <row r="250" spans="1:65" s="14" customFormat="1" ht="10.35">
      <c r="B250" s="229"/>
      <c r="C250" s="230"/>
      <c r="D250" s="220" t="s">
        <v>137</v>
      </c>
      <c r="E250" s="231" t="s">
        <v>1</v>
      </c>
      <c r="F250" s="232" t="s">
        <v>86</v>
      </c>
      <c r="G250" s="230"/>
      <c r="H250" s="233">
        <v>1</v>
      </c>
      <c r="I250" s="234"/>
      <c r="J250" s="230"/>
      <c r="K250" s="230"/>
      <c r="L250" s="235"/>
      <c r="M250" s="236"/>
      <c r="N250" s="237"/>
      <c r="O250" s="237"/>
      <c r="P250" s="237"/>
      <c r="Q250" s="237"/>
      <c r="R250" s="237"/>
      <c r="S250" s="237"/>
      <c r="T250" s="238"/>
      <c r="AT250" s="239" t="s">
        <v>137</v>
      </c>
      <c r="AU250" s="239" t="s">
        <v>88</v>
      </c>
      <c r="AV250" s="14" t="s">
        <v>88</v>
      </c>
      <c r="AW250" s="14" t="s">
        <v>33</v>
      </c>
      <c r="AX250" s="14" t="s">
        <v>78</v>
      </c>
      <c r="AY250" s="239" t="s">
        <v>129</v>
      </c>
    </row>
    <row r="251" spans="1:65" s="15" customFormat="1" ht="10.35">
      <c r="B251" s="240"/>
      <c r="C251" s="241"/>
      <c r="D251" s="220" t="s">
        <v>137</v>
      </c>
      <c r="E251" s="242" t="s">
        <v>1</v>
      </c>
      <c r="F251" s="243" t="s">
        <v>140</v>
      </c>
      <c r="G251" s="241"/>
      <c r="H251" s="244">
        <v>1</v>
      </c>
      <c r="I251" s="245"/>
      <c r="J251" s="241"/>
      <c r="K251" s="241"/>
      <c r="L251" s="246"/>
      <c r="M251" s="247"/>
      <c r="N251" s="248"/>
      <c r="O251" s="248"/>
      <c r="P251" s="248"/>
      <c r="Q251" s="248"/>
      <c r="R251" s="248"/>
      <c r="S251" s="248"/>
      <c r="T251" s="249"/>
      <c r="AT251" s="250" t="s">
        <v>137</v>
      </c>
      <c r="AU251" s="250" t="s">
        <v>88</v>
      </c>
      <c r="AV251" s="15" t="s">
        <v>135</v>
      </c>
      <c r="AW251" s="15" t="s">
        <v>33</v>
      </c>
      <c r="AX251" s="15" t="s">
        <v>86</v>
      </c>
      <c r="AY251" s="250" t="s">
        <v>129</v>
      </c>
    </row>
    <row r="252" spans="1:65" s="2" customFormat="1" ht="21.75" customHeight="1">
      <c r="A252" s="34"/>
      <c r="B252" s="35"/>
      <c r="C252" s="204" t="s">
        <v>306</v>
      </c>
      <c r="D252" s="204" t="s">
        <v>131</v>
      </c>
      <c r="E252" s="205" t="s">
        <v>307</v>
      </c>
      <c r="F252" s="206" t="s">
        <v>308</v>
      </c>
      <c r="G252" s="207" t="s">
        <v>174</v>
      </c>
      <c r="H252" s="208">
        <v>0.38500000000000001</v>
      </c>
      <c r="I252" s="209"/>
      <c r="J252" s="210">
        <f>ROUND(I252*H252,2)</f>
        <v>0</v>
      </c>
      <c r="K252" s="211"/>
      <c r="L252" s="39"/>
      <c r="M252" s="212" t="s">
        <v>1</v>
      </c>
      <c r="N252" s="213" t="s">
        <v>43</v>
      </c>
      <c r="O252" s="71"/>
      <c r="P252" s="214">
        <f>O252*H252</f>
        <v>0</v>
      </c>
      <c r="Q252" s="214">
        <v>2.45329</v>
      </c>
      <c r="R252" s="214">
        <f>Q252*H252</f>
        <v>0.94451664999999996</v>
      </c>
      <c r="S252" s="214">
        <v>0</v>
      </c>
      <c r="T252" s="215">
        <f>S252*H252</f>
        <v>0</v>
      </c>
      <c r="U252" s="34"/>
      <c r="V252" s="34"/>
      <c r="W252" s="34"/>
      <c r="X252" s="34"/>
      <c r="Y252" s="34"/>
      <c r="Z252" s="34"/>
      <c r="AA252" s="34"/>
      <c r="AB252" s="34"/>
      <c r="AC252" s="34"/>
      <c r="AD252" s="34"/>
      <c r="AE252" s="34"/>
      <c r="AR252" s="216" t="s">
        <v>135</v>
      </c>
      <c r="AT252" s="216" t="s">
        <v>131</v>
      </c>
      <c r="AU252" s="216" t="s">
        <v>88</v>
      </c>
      <c r="AY252" s="17" t="s">
        <v>129</v>
      </c>
      <c r="BE252" s="217">
        <f>IF(N252="základní",J252,0)</f>
        <v>0</v>
      </c>
      <c r="BF252" s="217">
        <f>IF(N252="snížená",J252,0)</f>
        <v>0</v>
      </c>
      <c r="BG252" s="217">
        <f>IF(N252="zákl. přenesená",J252,0)</f>
        <v>0</v>
      </c>
      <c r="BH252" s="217">
        <f>IF(N252="sníž. přenesená",J252,0)</f>
        <v>0</v>
      </c>
      <c r="BI252" s="217">
        <f>IF(N252="nulová",J252,0)</f>
        <v>0</v>
      </c>
      <c r="BJ252" s="17" t="s">
        <v>86</v>
      </c>
      <c r="BK252" s="217">
        <f>ROUND(I252*H252,2)</f>
        <v>0</v>
      </c>
      <c r="BL252" s="17" t="s">
        <v>135</v>
      </c>
      <c r="BM252" s="216" t="s">
        <v>309</v>
      </c>
    </row>
    <row r="253" spans="1:65" s="13" customFormat="1" ht="10.35">
      <c r="B253" s="218"/>
      <c r="C253" s="219"/>
      <c r="D253" s="220" t="s">
        <v>137</v>
      </c>
      <c r="E253" s="221" t="s">
        <v>1</v>
      </c>
      <c r="F253" s="222" t="s">
        <v>310</v>
      </c>
      <c r="G253" s="219"/>
      <c r="H253" s="221" t="s">
        <v>1</v>
      </c>
      <c r="I253" s="223"/>
      <c r="J253" s="219"/>
      <c r="K253" s="219"/>
      <c r="L253" s="224"/>
      <c r="M253" s="225"/>
      <c r="N253" s="226"/>
      <c r="O253" s="226"/>
      <c r="P253" s="226"/>
      <c r="Q253" s="226"/>
      <c r="R253" s="226"/>
      <c r="S253" s="226"/>
      <c r="T253" s="227"/>
      <c r="AT253" s="228" t="s">
        <v>137</v>
      </c>
      <c r="AU253" s="228" t="s">
        <v>88</v>
      </c>
      <c r="AV253" s="13" t="s">
        <v>86</v>
      </c>
      <c r="AW253" s="13" t="s">
        <v>33</v>
      </c>
      <c r="AX253" s="13" t="s">
        <v>78</v>
      </c>
      <c r="AY253" s="228" t="s">
        <v>129</v>
      </c>
    </row>
    <row r="254" spans="1:65" s="14" customFormat="1" ht="10.35">
      <c r="B254" s="229"/>
      <c r="C254" s="230"/>
      <c r="D254" s="220" t="s">
        <v>137</v>
      </c>
      <c r="E254" s="231" t="s">
        <v>1</v>
      </c>
      <c r="F254" s="232" t="s">
        <v>311</v>
      </c>
      <c r="G254" s="230"/>
      <c r="H254" s="233">
        <v>0.38500000000000001</v>
      </c>
      <c r="I254" s="234"/>
      <c r="J254" s="230"/>
      <c r="K254" s="230"/>
      <c r="L254" s="235"/>
      <c r="M254" s="236"/>
      <c r="N254" s="237"/>
      <c r="O254" s="237"/>
      <c r="P254" s="237"/>
      <c r="Q254" s="237"/>
      <c r="R254" s="237"/>
      <c r="S254" s="237"/>
      <c r="T254" s="238"/>
      <c r="AT254" s="239" t="s">
        <v>137</v>
      </c>
      <c r="AU254" s="239" t="s">
        <v>88</v>
      </c>
      <c r="AV254" s="14" t="s">
        <v>88</v>
      </c>
      <c r="AW254" s="14" t="s">
        <v>33</v>
      </c>
      <c r="AX254" s="14" t="s">
        <v>78</v>
      </c>
      <c r="AY254" s="239" t="s">
        <v>129</v>
      </c>
    </row>
    <row r="255" spans="1:65" s="15" customFormat="1" ht="10.35">
      <c r="B255" s="240"/>
      <c r="C255" s="241"/>
      <c r="D255" s="220" t="s">
        <v>137</v>
      </c>
      <c r="E255" s="242" t="s">
        <v>1</v>
      </c>
      <c r="F255" s="243" t="s">
        <v>140</v>
      </c>
      <c r="G255" s="241"/>
      <c r="H255" s="244">
        <v>0.38500000000000001</v>
      </c>
      <c r="I255" s="245"/>
      <c r="J255" s="241"/>
      <c r="K255" s="241"/>
      <c r="L255" s="246"/>
      <c r="M255" s="247"/>
      <c r="N255" s="248"/>
      <c r="O255" s="248"/>
      <c r="P255" s="248"/>
      <c r="Q255" s="248"/>
      <c r="R255" s="248"/>
      <c r="S255" s="248"/>
      <c r="T255" s="249"/>
      <c r="AT255" s="250" t="s">
        <v>137</v>
      </c>
      <c r="AU255" s="250" t="s">
        <v>88</v>
      </c>
      <c r="AV255" s="15" t="s">
        <v>135</v>
      </c>
      <c r="AW255" s="15" t="s">
        <v>33</v>
      </c>
      <c r="AX255" s="15" t="s">
        <v>86</v>
      </c>
      <c r="AY255" s="250" t="s">
        <v>129</v>
      </c>
    </row>
    <row r="256" spans="1:65" s="12" customFormat="1" ht="22.85" customHeight="1">
      <c r="B256" s="188"/>
      <c r="C256" s="189"/>
      <c r="D256" s="190" t="s">
        <v>77</v>
      </c>
      <c r="E256" s="202" t="s">
        <v>178</v>
      </c>
      <c r="F256" s="202" t="s">
        <v>312</v>
      </c>
      <c r="G256" s="189"/>
      <c r="H256" s="189"/>
      <c r="I256" s="192"/>
      <c r="J256" s="203">
        <f>BK256</f>
        <v>0</v>
      </c>
      <c r="K256" s="189"/>
      <c r="L256" s="194"/>
      <c r="M256" s="195"/>
      <c r="N256" s="196"/>
      <c r="O256" s="196"/>
      <c r="P256" s="197">
        <f>SUM(P257:P309)</f>
        <v>0</v>
      </c>
      <c r="Q256" s="196"/>
      <c r="R256" s="197">
        <f>SUM(R257:R309)</f>
        <v>108.36934657999998</v>
      </c>
      <c r="S256" s="196"/>
      <c r="T256" s="198">
        <f>SUM(T257:T309)</f>
        <v>0</v>
      </c>
      <c r="AR256" s="199" t="s">
        <v>86</v>
      </c>
      <c r="AT256" s="200" t="s">
        <v>77</v>
      </c>
      <c r="AU256" s="200" t="s">
        <v>86</v>
      </c>
      <c r="AY256" s="199" t="s">
        <v>129</v>
      </c>
      <c r="BK256" s="201">
        <f>SUM(BK257:BK309)</f>
        <v>0</v>
      </c>
    </row>
    <row r="257" spans="1:65" s="2" customFormat="1" ht="21.75" customHeight="1">
      <c r="A257" s="34"/>
      <c r="B257" s="35"/>
      <c r="C257" s="204" t="s">
        <v>313</v>
      </c>
      <c r="D257" s="204" t="s">
        <v>131</v>
      </c>
      <c r="E257" s="205" t="s">
        <v>314</v>
      </c>
      <c r="F257" s="206" t="s">
        <v>315</v>
      </c>
      <c r="G257" s="207" t="s">
        <v>162</v>
      </c>
      <c r="H257" s="208">
        <v>139</v>
      </c>
      <c r="I257" s="209"/>
      <c r="J257" s="210">
        <f>ROUND(I257*H257,2)</f>
        <v>0</v>
      </c>
      <c r="K257" s="211"/>
      <c r="L257" s="39"/>
      <c r="M257" s="212" t="s">
        <v>1</v>
      </c>
      <c r="N257" s="213" t="s">
        <v>43</v>
      </c>
      <c r="O257" s="71"/>
      <c r="P257" s="214">
        <f>O257*H257</f>
        <v>0</v>
      </c>
      <c r="Q257" s="214">
        <v>0.15540000000000001</v>
      </c>
      <c r="R257" s="214">
        <f>Q257*H257</f>
        <v>21.6006</v>
      </c>
      <c r="S257" s="214">
        <v>0</v>
      </c>
      <c r="T257" s="215">
        <f>S257*H257</f>
        <v>0</v>
      </c>
      <c r="U257" s="34"/>
      <c r="V257" s="34"/>
      <c r="W257" s="34"/>
      <c r="X257" s="34"/>
      <c r="Y257" s="34"/>
      <c r="Z257" s="34"/>
      <c r="AA257" s="34"/>
      <c r="AB257" s="34"/>
      <c r="AC257" s="34"/>
      <c r="AD257" s="34"/>
      <c r="AE257" s="34"/>
      <c r="AR257" s="216" t="s">
        <v>135</v>
      </c>
      <c r="AT257" s="216" t="s">
        <v>131</v>
      </c>
      <c r="AU257" s="216" t="s">
        <v>88</v>
      </c>
      <c r="AY257" s="17" t="s">
        <v>129</v>
      </c>
      <c r="BE257" s="217">
        <f>IF(N257="základní",J257,0)</f>
        <v>0</v>
      </c>
      <c r="BF257" s="217">
        <f>IF(N257="snížená",J257,0)</f>
        <v>0</v>
      </c>
      <c r="BG257" s="217">
        <f>IF(N257="zákl. přenesená",J257,0)</f>
        <v>0</v>
      </c>
      <c r="BH257" s="217">
        <f>IF(N257="sníž. přenesená",J257,0)</f>
        <v>0</v>
      </c>
      <c r="BI257" s="217">
        <f>IF(N257="nulová",J257,0)</f>
        <v>0</v>
      </c>
      <c r="BJ257" s="17" t="s">
        <v>86</v>
      </c>
      <c r="BK257" s="217">
        <f>ROUND(I257*H257,2)</f>
        <v>0</v>
      </c>
      <c r="BL257" s="17" t="s">
        <v>135</v>
      </c>
      <c r="BM257" s="216" t="s">
        <v>316</v>
      </c>
    </row>
    <row r="258" spans="1:65" s="13" customFormat="1" ht="10.35">
      <c r="B258" s="218"/>
      <c r="C258" s="219"/>
      <c r="D258" s="220" t="s">
        <v>137</v>
      </c>
      <c r="E258" s="221" t="s">
        <v>1</v>
      </c>
      <c r="F258" s="222" t="s">
        <v>317</v>
      </c>
      <c r="G258" s="219"/>
      <c r="H258" s="221" t="s">
        <v>1</v>
      </c>
      <c r="I258" s="223"/>
      <c r="J258" s="219"/>
      <c r="K258" s="219"/>
      <c r="L258" s="224"/>
      <c r="M258" s="225"/>
      <c r="N258" s="226"/>
      <c r="O258" s="226"/>
      <c r="P258" s="226"/>
      <c r="Q258" s="226"/>
      <c r="R258" s="226"/>
      <c r="S258" s="226"/>
      <c r="T258" s="227"/>
      <c r="AT258" s="228" t="s">
        <v>137</v>
      </c>
      <c r="AU258" s="228" t="s">
        <v>88</v>
      </c>
      <c r="AV258" s="13" t="s">
        <v>86</v>
      </c>
      <c r="AW258" s="13" t="s">
        <v>33</v>
      </c>
      <c r="AX258" s="13" t="s">
        <v>78</v>
      </c>
      <c r="AY258" s="228" t="s">
        <v>129</v>
      </c>
    </row>
    <row r="259" spans="1:65" s="14" customFormat="1" ht="10.35">
      <c r="B259" s="229"/>
      <c r="C259" s="230"/>
      <c r="D259" s="220" t="s">
        <v>137</v>
      </c>
      <c r="E259" s="231" t="s">
        <v>1</v>
      </c>
      <c r="F259" s="232" t="s">
        <v>164</v>
      </c>
      <c r="G259" s="230"/>
      <c r="H259" s="233">
        <v>190</v>
      </c>
      <c r="I259" s="234"/>
      <c r="J259" s="230"/>
      <c r="K259" s="230"/>
      <c r="L259" s="235"/>
      <c r="M259" s="236"/>
      <c r="N259" s="237"/>
      <c r="O259" s="237"/>
      <c r="P259" s="237"/>
      <c r="Q259" s="237"/>
      <c r="R259" s="237"/>
      <c r="S259" s="237"/>
      <c r="T259" s="238"/>
      <c r="AT259" s="239" t="s">
        <v>137</v>
      </c>
      <c r="AU259" s="239" t="s">
        <v>88</v>
      </c>
      <c r="AV259" s="14" t="s">
        <v>88</v>
      </c>
      <c r="AW259" s="14" t="s">
        <v>33</v>
      </c>
      <c r="AX259" s="14" t="s">
        <v>78</v>
      </c>
      <c r="AY259" s="239" t="s">
        <v>129</v>
      </c>
    </row>
    <row r="260" spans="1:65" s="13" customFormat="1" ht="10.35">
      <c r="B260" s="218"/>
      <c r="C260" s="219"/>
      <c r="D260" s="220" t="s">
        <v>137</v>
      </c>
      <c r="E260" s="221" t="s">
        <v>1</v>
      </c>
      <c r="F260" s="222" t="s">
        <v>318</v>
      </c>
      <c r="G260" s="219"/>
      <c r="H260" s="221" t="s">
        <v>1</v>
      </c>
      <c r="I260" s="223"/>
      <c r="J260" s="219"/>
      <c r="K260" s="219"/>
      <c r="L260" s="224"/>
      <c r="M260" s="225"/>
      <c r="N260" s="226"/>
      <c r="O260" s="226"/>
      <c r="P260" s="226"/>
      <c r="Q260" s="226"/>
      <c r="R260" s="226"/>
      <c r="S260" s="226"/>
      <c r="T260" s="227"/>
      <c r="AT260" s="228" t="s">
        <v>137</v>
      </c>
      <c r="AU260" s="228" t="s">
        <v>88</v>
      </c>
      <c r="AV260" s="13" t="s">
        <v>86</v>
      </c>
      <c r="AW260" s="13" t="s">
        <v>33</v>
      </c>
      <c r="AX260" s="13" t="s">
        <v>78</v>
      </c>
      <c r="AY260" s="228" t="s">
        <v>129</v>
      </c>
    </row>
    <row r="261" spans="1:65" s="14" customFormat="1" ht="10.35">
      <c r="B261" s="229"/>
      <c r="C261" s="230"/>
      <c r="D261" s="220" t="s">
        <v>137</v>
      </c>
      <c r="E261" s="231" t="s">
        <v>1</v>
      </c>
      <c r="F261" s="232" t="s">
        <v>319</v>
      </c>
      <c r="G261" s="230"/>
      <c r="H261" s="233">
        <v>-29</v>
      </c>
      <c r="I261" s="234"/>
      <c r="J261" s="230"/>
      <c r="K261" s="230"/>
      <c r="L261" s="235"/>
      <c r="M261" s="236"/>
      <c r="N261" s="237"/>
      <c r="O261" s="237"/>
      <c r="P261" s="237"/>
      <c r="Q261" s="237"/>
      <c r="R261" s="237"/>
      <c r="S261" s="237"/>
      <c r="T261" s="238"/>
      <c r="AT261" s="239" t="s">
        <v>137</v>
      </c>
      <c r="AU261" s="239" t="s">
        <v>88</v>
      </c>
      <c r="AV261" s="14" t="s">
        <v>88</v>
      </c>
      <c r="AW261" s="14" t="s">
        <v>33</v>
      </c>
      <c r="AX261" s="14" t="s">
        <v>78</v>
      </c>
      <c r="AY261" s="239" t="s">
        <v>129</v>
      </c>
    </row>
    <row r="262" spans="1:65" s="13" customFormat="1" ht="10.35">
      <c r="B262" s="218"/>
      <c r="C262" s="219"/>
      <c r="D262" s="220" t="s">
        <v>137</v>
      </c>
      <c r="E262" s="221" t="s">
        <v>1</v>
      </c>
      <c r="F262" s="222" t="s">
        <v>320</v>
      </c>
      <c r="G262" s="219"/>
      <c r="H262" s="221" t="s">
        <v>1</v>
      </c>
      <c r="I262" s="223"/>
      <c r="J262" s="219"/>
      <c r="K262" s="219"/>
      <c r="L262" s="224"/>
      <c r="M262" s="225"/>
      <c r="N262" s="226"/>
      <c r="O262" s="226"/>
      <c r="P262" s="226"/>
      <c r="Q262" s="226"/>
      <c r="R262" s="226"/>
      <c r="S262" s="226"/>
      <c r="T262" s="227"/>
      <c r="AT262" s="228" t="s">
        <v>137</v>
      </c>
      <c r="AU262" s="228" t="s">
        <v>88</v>
      </c>
      <c r="AV262" s="13" t="s">
        <v>86</v>
      </c>
      <c r="AW262" s="13" t="s">
        <v>33</v>
      </c>
      <c r="AX262" s="13" t="s">
        <v>78</v>
      </c>
      <c r="AY262" s="228" t="s">
        <v>129</v>
      </c>
    </row>
    <row r="263" spans="1:65" s="14" customFormat="1" ht="10.35">
      <c r="B263" s="229"/>
      <c r="C263" s="230"/>
      <c r="D263" s="220" t="s">
        <v>137</v>
      </c>
      <c r="E263" s="231" t="s">
        <v>1</v>
      </c>
      <c r="F263" s="232" t="s">
        <v>321</v>
      </c>
      <c r="G263" s="230"/>
      <c r="H263" s="233">
        <v>-22</v>
      </c>
      <c r="I263" s="234"/>
      <c r="J263" s="230"/>
      <c r="K263" s="230"/>
      <c r="L263" s="235"/>
      <c r="M263" s="236"/>
      <c r="N263" s="237"/>
      <c r="O263" s="237"/>
      <c r="P263" s="237"/>
      <c r="Q263" s="237"/>
      <c r="R263" s="237"/>
      <c r="S263" s="237"/>
      <c r="T263" s="238"/>
      <c r="AT263" s="239" t="s">
        <v>137</v>
      </c>
      <c r="AU263" s="239" t="s">
        <v>88</v>
      </c>
      <c r="AV263" s="14" t="s">
        <v>88</v>
      </c>
      <c r="AW263" s="14" t="s">
        <v>33</v>
      </c>
      <c r="AX263" s="14" t="s">
        <v>78</v>
      </c>
      <c r="AY263" s="239" t="s">
        <v>129</v>
      </c>
    </row>
    <row r="264" spans="1:65" s="15" customFormat="1" ht="10.35">
      <c r="B264" s="240"/>
      <c r="C264" s="241"/>
      <c r="D264" s="220" t="s">
        <v>137</v>
      </c>
      <c r="E264" s="242" t="s">
        <v>1</v>
      </c>
      <c r="F264" s="243" t="s">
        <v>140</v>
      </c>
      <c r="G264" s="241"/>
      <c r="H264" s="244">
        <v>139</v>
      </c>
      <c r="I264" s="245"/>
      <c r="J264" s="241"/>
      <c r="K264" s="241"/>
      <c r="L264" s="246"/>
      <c r="M264" s="247"/>
      <c r="N264" s="248"/>
      <c r="O264" s="248"/>
      <c r="P264" s="248"/>
      <c r="Q264" s="248"/>
      <c r="R264" s="248"/>
      <c r="S264" s="248"/>
      <c r="T264" s="249"/>
      <c r="AT264" s="250" t="s">
        <v>137</v>
      </c>
      <c r="AU264" s="250" t="s">
        <v>88</v>
      </c>
      <c r="AV264" s="15" t="s">
        <v>135</v>
      </c>
      <c r="AW264" s="15" t="s">
        <v>33</v>
      </c>
      <c r="AX264" s="15" t="s">
        <v>86</v>
      </c>
      <c r="AY264" s="250" t="s">
        <v>129</v>
      </c>
    </row>
    <row r="265" spans="1:65" s="2" customFormat="1" ht="16.5" customHeight="1">
      <c r="A265" s="34"/>
      <c r="B265" s="35"/>
      <c r="C265" s="251" t="s">
        <v>322</v>
      </c>
      <c r="D265" s="251" t="s">
        <v>207</v>
      </c>
      <c r="E265" s="252" t="s">
        <v>323</v>
      </c>
      <c r="F265" s="253" t="s">
        <v>324</v>
      </c>
      <c r="G265" s="254" t="s">
        <v>162</v>
      </c>
      <c r="H265" s="255">
        <v>140.38999999999999</v>
      </c>
      <c r="I265" s="256"/>
      <c r="J265" s="257">
        <f>ROUND(I265*H265,2)</f>
        <v>0</v>
      </c>
      <c r="K265" s="258"/>
      <c r="L265" s="259"/>
      <c r="M265" s="260" t="s">
        <v>1</v>
      </c>
      <c r="N265" s="261" t="s">
        <v>43</v>
      </c>
      <c r="O265" s="71"/>
      <c r="P265" s="214">
        <f>O265*H265</f>
        <v>0</v>
      </c>
      <c r="Q265" s="214">
        <v>8.5000000000000006E-2</v>
      </c>
      <c r="R265" s="214">
        <f>Q265*H265</f>
        <v>11.933149999999999</v>
      </c>
      <c r="S265" s="214">
        <v>0</v>
      </c>
      <c r="T265" s="215">
        <f>S265*H265</f>
        <v>0</v>
      </c>
      <c r="U265" s="34"/>
      <c r="V265" s="34"/>
      <c r="W265" s="34"/>
      <c r="X265" s="34"/>
      <c r="Y265" s="34"/>
      <c r="Z265" s="34"/>
      <c r="AA265" s="34"/>
      <c r="AB265" s="34"/>
      <c r="AC265" s="34"/>
      <c r="AD265" s="34"/>
      <c r="AE265" s="34"/>
      <c r="AR265" s="216" t="s">
        <v>171</v>
      </c>
      <c r="AT265" s="216" t="s">
        <v>207</v>
      </c>
      <c r="AU265" s="216" t="s">
        <v>88</v>
      </c>
      <c r="AY265" s="17" t="s">
        <v>129</v>
      </c>
      <c r="BE265" s="217">
        <f>IF(N265="základní",J265,0)</f>
        <v>0</v>
      </c>
      <c r="BF265" s="217">
        <f>IF(N265="snížená",J265,0)</f>
        <v>0</v>
      </c>
      <c r="BG265" s="217">
        <f>IF(N265="zákl. přenesená",J265,0)</f>
        <v>0</v>
      </c>
      <c r="BH265" s="217">
        <f>IF(N265="sníž. přenesená",J265,0)</f>
        <v>0</v>
      </c>
      <c r="BI265" s="217">
        <f>IF(N265="nulová",J265,0)</f>
        <v>0</v>
      </c>
      <c r="BJ265" s="17" t="s">
        <v>86</v>
      </c>
      <c r="BK265" s="217">
        <f>ROUND(I265*H265,2)</f>
        <v>0</v>
      </c>
      <c r="BL265" s="17" t="s">
        <v>135</v>
      </c>
      <c r="BM265" s="216" t="s">
        <v>325</v>
      </c>
    </row>
    <row r="266" spans="1:65" s="14" customFormat="1" ht="10.35">
      <c r="B266" s="229"/>
      <c r="C266" s="230"/>
      <c r="D266" s="220" t="s">
        <v>137</v>
      </c>
      <c r="E266" s="231" t="s">
        <v>1</v>
      </c>
      <c r="F266" s="232" t="s">
        <v>326</v>
      </c>
      <c r="G266" s="230"/>
      <c r="H266" s="233">
        <v>140.38999999999999</v>
      </c>
      <c r="I266" s="234"/>
      <c r="J266" s="230"/>
      <c r="K266" s="230"/>
      <c r="L266" s="235"/>
      <c r="M266" s="236"/>
      <c r="N266" s="237"/>
      <c r="O266" s="237"/>
      <c r="P266" s="237"/>
      <c r="Q266" s="237"/>
      <c r="R266" s="237"/>
      <c r="S266" s="237"/>
      <c r="T266" s="238"/>
      <c r="AT266" s="239" t="s">
        <v>137</v>
      </c>
      <c r="AU266" s="239" t="s">
        <v>88</v>
      </c>
      <c r="AV266" s="14" t="s">
        <v>88</v>
      </c>
      <c r="AW266" s="14" t="s">
        <v>33</v>
      </c>
      <c r="AX266" s="14" t="s">
        <v>78</v>
      </c>
      <c r="AY266" s="239" t="s">
        <v>129</v>
      </c>
    </row>
    <row r="267" spans="1:65" s="15" customFormat="1" ht="10.35">
      <c r="B267" s="240"/>
      <c r="C267" s="241"/>
      <c r="D267" s="220" t="s">
        <v>137</v>
      </c>
      <c r="E267" s="242" t="s">
        <v>1</v>
      </c>
      <c r="F267" s="243" t="s">
        <v>140</v>
      </c>
      <c r="G267" s="241"/>
      <c r="H267" s="244">
        <v>140.38999999999999</v>
      </c>
      <c r="I267" s="245"/>
      <c r="J267" s="241"/>
      <c r="K267" s="241"/>
      <c r="L267" s="246"/>
      <c r="M267" s="247"/>
      <c r="N267" s="248"/>
      <c r="O267" s="248"/>
      <c r="P267" s="248"/>
      <c r="Q267" s="248"/>
      <c r="R267" s="248"/>
      <c r="S267" s="248"/>
      <c r="T267" s="249"/>
      <c r="AT267" s="250" t="s">
        <v>137</v>
      </c>
      <c r="AU267" s="250" t="s">
        <v>88</v>
      </c>
      <c r="AV267" s="15" t="s">
        <v>135</v>
      </c>
      <c r="AW267" s="15" t="s">
        <v>33</v>
      </c>
      <c r="AX267" s="15" t="s">
        <v>86</v>
      </c>
      <c r="AY267" s="250" t="s">
        <v>129</v>
      </c>
    </row>
    <row r="268" spans="1:65" s="2" customFormat="1" ht="21.75" customHeight="1">
      <c r="A268" s="34"/>
      <c r="B268" s="35"/>
      <c r="C268" s="204" t="s">
        <v>327</v>
      </c>
      <c r="D268" s="204" t="s">
        <v>131</v>
      </c>
      <c r="E268" s="205" t="s">
        <v>328</v>
      </c>
      <c r="F268" s="206" t="s">
        <v>329</v>
      </c>
      <c r="G268" s="207" t="s">
        <v>162</v>
      </c>
      <c r="H268" s="208">
        <v>29</v>
      </c>
      <c r="I268" s="209"/>
      <c r="J268" s="210">
        <f>ROUND(I268*H268,2)</f>
        <v>0</v>
      </c>
      <c r="K268" s="211"/>
      <c r="L268" s="39"/>
      <c r="M268" s="212" t="s">
        <v>1</v>
      </c>
      <c r="N268" s="213" t="s">
        <v>43</v>
      </c>
      <c r="O268" s="71"/>
      <c r="P268" s="214">
        <f>O268*H268</f>
        <v>0</v>
      </c>
      <c r="Q268" s="214">
        <v>0.16849</v>
      </c>
      <c r="R268" s="214">
        <f>Q268*H268</f>
        <v>4.8862100000000002</v>
      </c>
      <c r="S268" s="214">
        <v>0</v>
      </c>
      <c r="T268" s="215">
        <f>S268*H268</f>
        <v>0</v>
      </c>
      <c r="U268" s="34"/>
      <c r="V268" s="34"/>
      <c r="W268" s="34"/>
      <c r="X268" s="34"/>
      <c r="Y268" s="34"/>
      <c r="Z268" s="34"/>
      <c r="AA268" s="34"/>
      <c r="AB268" s="34"/>
      <c r="AC268" s="34"/>
      <c r="AD268" s="34"/>
      <c r="AE268" s="34"/>
      <c r="AR268" s="216" t="s">
        <v>135</v>
      </c>
      <c r="AT268" s="216" t="s">
        <v>131</v>
      </c>
      <c r="AU268" s="216" t="s">
        <v>88</v>
      </c>
      <c r="AY268" s="17" t="s">
        <v>129</v>
      </c>
      <c r="BE268" s="217">
        <f>IF(N268="základní",J268,0)</f>
        <v>0</v>
      </c>
      <c r="BF268" s="217">
        <f>IF(N268="snížená",J268,0)</f>
        <v>0</v>
      </c>
      <c r="BG268" s="217">
        <f>IF(N268="zákl. přenesená",J268,0)</f>
        <v>0</v>
      </c>
      <c r="BH268" s="217">
        <f>IF(N268="sníž. přenesená",J268,0)</f>
        <v>0</v>
      </c>
      <c r="BI268" s="217">
        <f>IF(N268="nulová",J268,0)</f>
        <v>0</v>
      </c>
      <c r="BJ268" s="17" t="s">
        <v>86</v>
      </c>
      <c r="BK268" s="217">
        <f>ROUND(I268*H268,2)</f>
        <v>0</v>
      </c>
      <c r="BL268" s="17" t="s">
        <v>135</v>
      </c>
      <c r="BM268" s="216" t="s">
        <v>330</v>
      </c>
    </row>
    <row r="269" spans="1:65" s="13" customFormat="1" ht="10.35">
      <c r="B269" s="218"/>
      <c r="C269" s="219"/>
      <c r="D269" s="220" t="s">
        <v>137</v>
      </c>
      <c r="E269" s="221" t="s">
        <v>1</v>
      </c>
      <c r="F269" s="222" t="s">
        <v>331</v>
      </c>
      <c r="G269" s="219"/>
      <c r="H269" s="221" t="s">
        <v>1</v>
      </c>
      <c r="I269" s="223"/>
      <c r="J269" s="219"/>
      <c r="K269" s="219"/>
      <c r="L269" s="224"/>
      <c r="M269" s="225"/>
      <c r="N269" s="226"/>
      <c r="O269" s="226"/>
      <c r="P269" s="226"/>
      <c r="Q269" s="226"/>
      <c r="R269" s="226"/>
      <c r="S269" s="226"/>
      <c r="T269" s="227"/>
      <c r="AT269" s="228" t="s">
        <v>137</v>
      </c>
      <c r="AU269" s="228" t="s">
        <v>88</v>
      </c>
      <c r="AV269" s="13" t="s">
        <v>86</v>
      </c>
      <c r="AW269" s="13" t="s">
        <v>33</v>
      </c>
      <c r="AX269" s="13" t="s">
        <v>78</v>
      </c>
      <c r="AY269" s="228" t="s">
        <v>129</v>
      </c>
    </row>
    <row r="270" spans="1:65" s="14" customFormat="1" ht="10.35">
      <c r="B270" s="229"/>
      <c r="C270" s="230"/>
      <c r="D270" s="220" t="s">
        <v>137</v>
      </c>
      <c r="E270" s="231" t="s">
        <v>1</v>
      </c>
      <c r="F270" s="232" t="s">
        <v>332</v>
      </c>
      <c r="G270" s="230"/>
      <c r="H270" s="233">
        <v>29</v>
      </c>
      <c r="I270" s="234"/>
      <c r="J270" s="230"/>
      <c r="K270" s="230"/>
      <c r="L270" s="235"/>
      <c r="M270" s="236"/>
      <c r="N270" s="237"/>
      <c r="O270" s="237"/>
      <c r="P270" s="237"/>
      <c r="Q270" s="237"/>
      <c r="R270" s="237"/>
      <c r="S270" s="237"/>
      <c r="T270" s="238"/>
      <c r="AT270" s="239" t="s">
        <v>137</v>
      </c>
      <c r="AU270" s="239" t="s">
        <v>88</v>
      </c>
      <c r="AV270" s="14" t="s">
        <v>88</v>
      </c>
      <c r="AW270" s="14" t="s">
        <v>33</v>
      </c>
      <c r="AX270" s="14" t="s">
        <v>78</v>
      </c>
      <c r="AY270" s="239" t="s">
        <v>129</v>
      </c>
    </row>
    <row r="271" spans="1:65" s="15" customFormat="1" ht="10.35">
      <c r="B271" s="240"/>
      <c r="C271" s="241"/>
      <c r="D271" s="220" t="s">
        <v>137</v>
      </c>
      <c r="E271" s="242" t="s">
        <v>1</v>
      </c>
      <c r="F271" s="243" t="s">
        <v>140</v>
      </c>
      <c r="G271" s="241"/>
      <c r="H271" s="244">
        <v>29</v>
      </c>
      <c r="I271" s="245"/>
      <c r="J271" s="241"/>
      <c r="K271" s="241"/>
      <c r="L271" s="246"/>
      <c r="M271" s="247"/>
      <c r="N271" s="248"/>
      <c r="O271" s="248"/>
      <c r="P271" s="248"/>
      <c r="Q271" s="248"/>
      <c r="R271" s="248"/>
      <c r="S271" s="248"/>
      <c r="T271" s="249"/>
      <c r="AT271" s="250" t="s">
        <v>137</v>
      </c>
      <c r="AU271" s="250" t="s">
        <v>88</v>
      </c>
      <c r="AV271" s="15" t="s">
        <v>135</v>
      </c>
      <c r="AW271" s="15" t="s">
        <v>33</v>
      </c>
      <c r="AX271" s="15" t="s">
        <v>86</v>
      </c>
      <c r="AY271" s="250" t="s">
        <v>129</v>
      </c>
    </row>
    <row r="272" spans="1:65" s="2" customFormat="1" ht="21.75" customHeight="1">
      <c r="A272" s="34"/>
      <c r="B272" s="35"/>
      <c r="C272" s="251" t="s">
        <v>333</v>
      </c>
      <c r="D272" s="251" t="s">
        <v>207</v>
      </c>
      <c r="E272" s="252" t="s">
        <v>334</v>
      </c>
      <c r="F272" s="253" t="s">
        <v>335</v>
      </c>
      <c r="G272" s="254" t="s">
        <v>162</v>
      </c>
      <c r="H272" s="255">
        <v>29.29</v>
      </c>
      <c r="I272" s="256"/>
      <c r="J272" s="257">
        <f>ROUND(I272*H272,2)</f>
        <v>0</v>
      </c>
      <c r="K272" s="258"/>
      <c r="L272" s="259"/>
      <c r="M272" s="260" t="s">
        <v>1</v>
      </c>
      <c r="N272" s="261" t="s">
        <v>43</v>
      </c>
      <c r="O272" s="71"/>
      <c r="P272" s="214">
        <f>O272*H272</f>
        <v>0</v>
      </c>
      <c r="Q272" s="214">
        <v>4.8300000000000003E-2</v>
      </c>
      <c r="R272" s="214">
        <f>Q272*H272</f>
        <v>1.4147069999999999</v>
      </c>
      <c r="S272" s="214">
        <v>0</v>
      </c>
      <c r="T272" s="215">
        <f>S272*H272</f>
        <v>0</v>
      </c>
      <c r="U272" s="34"/>
      <c r="V272" s="34"/>
      <c r="W272" s="34"/>
      <c r="X272" s="34"/>
      <c r="Y272" s="34"/>
      <c r="Z272" s="34"/>
      <c r="AA272" s="34"/>
      <c r="AB272" s="34"/>
      <c r="AC272" s="34"/>
      <c r="AD272" s="34"/>
      <c r="AE272" s="34"/>
      <c r="AR272" s="216" t="s">
        <v>171</v>
      </c>
      <c r="AT272" s="216" t="s">
        <v>207</v>
      </c>
      <c r="AU272" s="216" t="s">
        <v>88</v>
      </c>
      <c r="AY272" s="17" t="s">
        <v>129</v>
      </c>
      <c r="BE272" s="217">
        <f>IF(N272="základní",J272,0)</f>
        <v>0</v>
      </c>
      <c r="BF272" s="217">
        <f>IF(N272="snížená",J272,0)</f>
        <v>0</v>
      </c>
      <c r="BG272" s="217">
        <f>IF(N272="zákl. přenesená",J272,0)</f>
        <v>0</v>
      </c>
      <c r="BH272" s="217">
        <f>IF(N272="sníž. přenesená",J272,0)</f>
        <v>0</v>
      </c>
      <c r="BI272" s="217">
        <f>IF(N272="nulová",J272,0)</f>
        <v>0</v>
      </c>
      <c r="BJ272" s="17" t="s">
        <v>86</v>
      </c>
      <c r="BK272" s="217">
        <f>ROUND(I272*H272,2)</f>
        <v>0</v>
      </c>
      <c r="BL272" s="17" t="s">
        <v>135</v>
      </c>
      <c r="BM272" s="216" t="s">
        <v>336</v>
      </c>
    </row>
    <row r="273" spans="1:65" s="14" customFormat="1" ht="10.35">
      <c r="B273" s="229"/>
      <c r="C273" s="230"/>
      <c r="D273" s="220" t="s">
        <v>137</v>
      </c>
      <c r="E273" s="231" t="s">
        <v>1</v>
      </c>
      <c r="F273" s="232" t="s">
        <v>337</v>
      </c>
      <c r="G273" s="230"/>
      <c r="H273" s="233">
        <v>29.29</v>
      </c>
      <c r="I273" s="234"/>
      <c r="J273" s="230"/>
      <c r="K273" s="230"/>
      <c r="L273" s="235"/>
      <c r="M273" s="236"/>
      <c r="N273" s="237"/>
      <c r="O273" s="237"/>
      <c r="P273" s="237"/>
      <c r="Q273" s="237"/>
      <c r="R273" s="237"/>
      <c r="S273" s="237"/>
      <c r="T273" s="238"/>
      <c r="AT273" s="239" t="s">
        <v>137</v>
      </c>
      <c r="AU273" s="239" t="s">
        <v>88</v>
      </c>
      <c r="AV273" s="14" t="s">
        <v>88</v>
      </c>
      <c r="AW273" s="14" t="s">
        <v>33</v>
      </c>
      <c r="AX273" s="14" t="s">
        <v>78</v>
      </c>
      <c r="AY273" s="239" t="s">
        <v>129</v>
      </c>
    </row>
    <row r="274" spans="1:65" s="15" customFormat="1" ht="10.35">
      <c r="B274" s="240"/>
      <c r="C274" s="241"/>
      <c r="D274" s="220" t="s">
        <v>137</v>
      </c>
      <c r="E274" s="242" t="s">
        <v>1</v>
      </c>
      <c r="F274" s="243" t="s">
        <v>140</v>
      </c>
      <c r="G274" s="241"/>
      <c r="H274" s="244">
        <v>29.29</v>
      </c>
      <c r="I274" s="245"/>
      <c r="J274" s="241"/>
      <c r="K274" s="241"/>
      <c r="L274" s="246"/>
      <c r="M274" s="247"/>
      <c r="N274" s="248"/>
      <c r="O274" s="248"/>
      <c r="P274" s="248"/>
      <c r="Q274" s="248"/>
      <c r="R274" s="248"/>
      <c r="S274" s="248"/>
      <c r="T274" s="249"/>
      <c r="AT274" s="250" t="s">
        <v>137</v>
      </c>
      <c r="AU274" s="250" t="s">
        <v>88</v>
      </c>
      <c r="AV274" s="15" t="s">
        <v>135</v>
      </c>
      <c r="AW274" s="15" t="s">
        <v>33</v>
      </c>
      <c r="AX274" s="15" t="s">
        <v>86</v>
      </c>
      <c r="AY274" s="250" t="s">
        <v>129</v>
      </c>
    </row>
    <row r="275" spans="1:65" s="2" customFormat="1" ht="21.75" customHeight="1">
      <c r="A275" s="34"/>
      <c r="B275" s="35"/>
      <c r="C275" s="204" t="s">
        <v>338</v>
      </c>
      <c r="D275" s="204" t="s">
        <v>131</v>
      </c>
      <c r="E275" s="205" t="s">
        <v>339</v>
      </c>
      <c r="F275" s="206" t="s">
        <v>340</v>
      </c>
      <c r="G275" s="207" t="s">
        <v>162</v>
      </c>
      <c r="H275" s="208">
        <v>165.5</v>
      </c>
      <c r="I275" s="209"/>
      <c r="J275" s="210">
        <f>ROUND(I275*H275,2)</f>
        <v>0</v>
      </c>
      <c r="K275" s="211"/>
      <c r="L275" s="39"/>
      <c r="M275" s="212" t="s">
        <v>1</v>
      </c>
      <c r="N275" s="213" t="s">
        <v>43</v>
      </c>
      <c r="O275" s="71"/>
      <c r="P275" s="214">
        <f>O275*H275</f>
        <v>0</v>
      </c>
      <c r="Q275" s="214">
        <v>0.10095</v>
      </c>
      <c r="R275" s="214">
        <f>Q275*H275</f>
        <v>16.707225000000001</v>
      </c>
      <c r="S275" s="214">
        <v>0</v>
      </c>
      <c r="T275" s="215">
        <f>S275*H275</f>
        <v>0</v>
      </c>
      <c r="U275" s="34"/>
      <c r="V275" s="34"/>
      <c r="W275" s="34"/>
      <c r="X275" s="34"/>
      <c r="Y275" s="34"/>
      <c r="Z275" s="34"/>
      <c r="AA275" s="34"/>
      <c r="AB275" s="34"/>
      <c r="AC275" s="34"/>
      <c r="AD275" s="34"/>
      <c r="AE275" s="34"/>
      <c r="AR275" s="216" t="s">
        <v>135</v>
      </c>
      <c r="AT275" s="216" t="s">
        <v>131</v>
      </c>
      <c r="AU275" s="216" t="s">
        <v>88</v>
      </c>
      <c r="AY275" s="17" t="s">
        <v>129</v>
      </c>
      <c r="BE275" s="217">
        <f>IF(N275="základní",J275,0)</f>
        <v>0</v>
      </c>
      <c r="BF275" s="217">
        <f>IF(N275="snížená",J275,0)</f>
        <v>0</v>
      </c>
      <c r="BG275" s="217">
        <f>IF(N275="zákl. přenesená",J275,0)</f>
        <v>0</v>
      </c>
      <c r="BH275" s="217">
        <f>IF(N275="sníž. přenesená",J275,0)</f>
        <v>0</v>
      </c>
      <c r="BI275" s="217">
        <f>IF(N275="nulová",J275,0)</f>
        <v>0</v>
      </c>
      <c r="BJ275" s="17" t="s">
        <v>86</v>
      </c>
      <c r="BK275" s="217">
        <f>ROUND(I275*H275,2)</f>
        <v>0</v>
      </c>
      <c r="BL275" s="17" t="s">
        <v>135</v>
      </c>
      <c r="BM275" s="216" t="s">
        <v>341</v>
      </c>
    </row>
    <row r="276" spans="1:65" s="14" customFormat="1" ht="10.35">
      <c r="B276" s="229"/>
      <c r="C276" s="230"/>
      <c r="D276" s="220" t="s">
        <v>137</v>
      </c>
      <c r="E276" s="231" t="s">
        <v>1</v>
      </c>
      <c r="F276" s="232" t="s">
        <v>342</v>
      </c>
      <c r="G276" s="230"/>
      <c r="H276" s="233">
        <v>165.5</v>
      </c>
      <c r="I276" s="234"/>
      <c r="J276" s="230"/>
      <c r="K276" s="230"/>
      <c r="L276" s="235"/>
      <c r="M276" s="236"/>
      <c r="N276" s="237"/>
      <c r="O276" s="237"/>
      <c r="P276" s="237"/>
      <c r="Q276" s="237"/>
      <c r="R276" s="237"/>
      <c r="S276" s="237"/>
      <c r="T276" s="238"/>
      <c r="AT276" s="239" t="s">
        <v>137</v>
      </c>
      <c r="AU276" s="239" t="s">
        <v>88</v>
      </c>
      <c r="AV276" s="14" t="s">
        <v>88</v>
      </c>
      <c r="AW276" s="14" t="s">
        <v>33</v>
      </c>
      <c r="AX276" s="14" t="s">
        <v>78</v>
      </c>
      <c r="AY276" s="239" t="s">
        <v>129</v>
      </c>
    </row>
    <row r="277" spans="1:65" s="15" customFormat="1" ht="10.35">
      <c r="B277" s="240"/>
      <c r="C277" s="241"/>
      <c r="D277" s="220" t="s">
        <v>137</v>
      </c>
      <c r="E277" s="242" t="s">
        <v>1</v>
      </c>
      <c r="F277" s="243" t="s">
        <v>140</v>
      </c>
      <c r="G277" s="241"/>
      <c r="H277" s="244">
        <v>165.5</v>
      </c>
      <c r="I277" s="245"/>
      <c r="J277" s="241"/>
      <c r="K277" s="241"/>
      <c r="L277" s="246"/>
      <c r="M277" s="247"/>
      <c r="N277" s="248"/>
      <c r="O277" s="248"/>
      <c r="P277" s="248"/>
      <c r="Q277" s="248"/>
      <c r="R277" s="248"/>
      <c r="S277" s="248"/>
      <c r="T277" s="249"/>
      <c r="AT277" s="250" t="s">
        <v>137</v>
      </c>
      <c r="AU277" s="250" t="s">
        <v>88</v>
      </c>
      <c r="AV277" s="15" t="s">
        <v>135</v>
      </c>
      <c r="AW277" s="15" t="s">
        <v>33</v>
      </c>
      <c r="AX277" s="15" t="s">
        <v>86</v>
      </c>
      <c r="AY277" s="250" t="s">
        <v>129</v>
      </c>
    </row>
    <row r="278" spans="1:65" s="2" customFormat="1" ht="16.5" customHeight="1">
      <c r="A278" s="34"/>
      <c r="B278" s="35"/>
      <c r="C278" s="251" t="s">
        <v>343</v>
      </c>
      <c r="D278" s="251" t="s">
        <v>207</v>
      </c>
      <c r="E278" s="252" t="s">
        <v>344</v>
      </c>
      <c r="F278" s="253" t="s">
        <v>345</v>
      </c>
      <c r="G278" s="254" t="s">
        <v>162</v>
      </c>
      <c r="H278" s="255">
        <v>334.31</v>
      </c>
      <c r="I278" s="256"/>
      <c r="J278" s="257">
        <f>ROUND(I278*H278,2)</f>
        <v>0</v>
      </c>
      <c r="K278" s="258"/>
      <c r="L278" s="259"/>
      <c r="M278" s="260" t="s">
        <v>1</v>
      </c>
      <c r="N278" s="261" t="s">
        <v>43</v>
      </c>
      <c r="O278" s="71"/>
      <c r="P278" s="214">
        <f>O278*H278</f>
        <v>0</v>
      </c>
      <c r="Q278" s="214">
        <v>2.8000000000000001E-2</v>
      </c>
      <c r="R278" s="214">
        <f>Q278*H278</f>
        <v>9.3606800000000003</v>
      </c>
      <c r="S278" s="214">
        <v>0</v>
      </c>
      <c r="T278" s="215">
        <f>S278*H278</f>
        <v>0</v>
      </c>
      <c r="U278" s="34"/>
      <c r="V278" s="34"/>
      <c r="W278" s="34"/>
      <c r="X278" s="34"/>
      <c r="Y278" s="34"/>
      <c r="Z278" s="34"/>
      <c r="AA278" s="34"/>
      <c r="AB278" s="34"/>
      <c r="AC278" s="34"/>
      <c r="AD278" s="34"/>
      <c r="AE278" s="34"/>
      <c r="AR278" s="216" t="s">
        <v>171</v>
      </c>
      <c r="AT278" s="216" t="s">
        <v>207</v>
      </c>
      <c r="AU278" s="216" t="s">
        <v>88</v>
      </c>
      <c r="AY278" s="17" t="s">
        <v>129</v>
      </c>
      <c r="BE278" s="217">
        <f>IF(N278="základní",J278,0)</f>
        <v>0</v>
      </c>
      <c r="BF278" s="217">
        <f>IF(N278="snížená",J278,0)</f>
        <v>0</v>
      </c>
      <c r="BG278" s="217">
        <f>IF(N278="zákl. přenesená",J278,0)</f>
        <v>0</v>
      </c>
      <c r="BH278" s="217">
        <f>IF(N278="sníž. přenesená",J278,0)</f>
        <v>0</v>
      </c>
      <c r="BI278" s="217">
        <f>IF(N278="nulová",J278,0)</f>
        <v>0</v>
      </c>
      <c r="BJ278" s="17" t="s">
        <v>86</v>
      </c>
      <c r="BK278" s="217">
        <f>ROUND(I278*H278,2)</f>
        <v>0</v>
      </c>
      <c r="BL278" s="17" t="s">
        <v>135</v>
      </c>
      <c r="BM278" s="216" t="s">
        <v>346</v>
      </c>
    </row>
    <row r="279" spans="1:65" s="14" customFormat="1" ht="10.35">
      <c r="B279" s="229"/>
      <c r="C279" s="230"/>
      <c r="D279" s="220" t="s">
        <v>137</v>
      </c>
      <c r="E279" s="231" t="s">
        <v>1</v>
      </c>
      <c r="F279" s="232" t="s">
        <v>347</v>
      </c>
      <c r="G279" s="230"/>
      <c r="H279" s="233">
        <v>334.31</v>
      </c>
      <c r="I279" s="234"/>
      <c r="J279" s="230"/>
      <c r="K279" s="230"/>
      <c r="L279" s="235"/>
      <c r="M279" s="236"/>
      <c r="N279" s="237"/>
      <c r="O279" s="237"/>
      <c r="P279" s="237"/>
      <c r="Q279" s="237"/>
      <c r="R279" s="237"/>
      <c r="S279" s="237"/>
      <c r="T279" s="238"/>
      <c r="AT279" s="239" t="s">
        <v>137</v>
      </c>
      <c r="AU279" s="239" t="s">
        <v>88</v>
      </c>
      <c r="AV279" s="14" t="s">
        <v>88</v>
      </c>
      <c r="AW279" s="14" t="s">
        <v>33</v>
      </c>
      <c r="AX279" s="14" t="s">
        <v>78</v>
      </c>
      <c r="AY279" s="239" t="s">
        <v>129</v>
      </c>
    </row>
    <row r="280" spans="1:65" s="15" customFormat="1" ht="10.35">
      <c r="B280" s="240"/>
      <c r="C280" s="241"/>
      <c r="D280" s="220" t="s">
        <v>137</v>
      </c>
      <c r="E280" s="242" t="s">
        <v>1</v>
      </c>
      <c r="F280" s="243" t="s">
        <v>140</v>
      </c>
      <c r="G280" s="241"/>
      <c r="H280" s="244">
        <v>334.31</v>
      </c>
      <c r="I280" s="245"/>
      <c r="J280" s="241"/>
      <c r="K280" s="241"/>
      <c r="L280" s="246"/>
      <c r="M280" s="247"/>
      <c r="N280" s="248"/>
      <c r="O280" s="248"/>
      <c r="P280" s="248"/>
      <c r="Q280" s="248"/>
      <c r="R280" s="248"/>
      <c r="S280" s="248"/>
      <c r="T280" s="249"/>
      <c r="AT280" s="250" t="s">
        <v>137</v>
      </c>
      <c r="AU280" s="250" t="s">
        <v>88</v>
      </c>
      <c r="AV280" s="15" t="s">
        <v>135</v>
      </c>
      <c r="AW280" s="15" t="s">
        <v>33</v>
      </c>
      <c r="AX280" s="15" t="s">
        <v>86</v>
      </c>
      <c r="AY280" s="250" t="s">
        <v>129</v>
      </c>
    </row>
    <row r="281" spans="1:65" s="2" customFormat="1" ht="21.75" customHeight="1">
      <c r="A281" s="34"/>
      <c r="B281" s="35"/>
      <c r="C281" s="204" t="s">
        <v>348</v>
      </c>
      <c r="D281" s="204" t="s">
        <v>131</v>
      </c>
      <c r="E281" s="205" t="s">
        <v>349</v>
      </c>
      <c r="F281" s="206" t="s">
        <v>350</v>
      </c>
      <c r="G281" s="207" t="s">
        <v>162</v>
      </c>
      <c r="H281" s="208">
        <v>26</v>
      </c>
      <c r="I281" s="209"/>
      <c r="J281" s="210">
        <f>ROUND(I281*H281,2)</f>
        <v>0</v>
      </c>
      <c r="K281" s="211"/>
      <c r="L281" s="39"/>
      <c r="M281" s="212" t="s">
        <v>1</v>
      </c>
      <c r="N281" s="213" t="s">
        <v>43</v>
      </c>
      <c r="O281" s="71"/>
      <c r="P281" s="214">
        <f>O281*H281</f>
        <v>0</v>
      </c>
      <c r="Q281" s="214">
        <v>0.17488999999999999</v>
      </c>
      <c r="R281" s="214">
        <f>Q281*H281</f>
        <v>4.5471399999999997</v>
      </c>
      <c r="S281" s="214">
        <v>0</v>
      </c>
      <c r="T281" s="215">
        <f>S281*H281</f>
        <v>0</v>
      </c>
      <c r="U281" s="34"/>
      <c r="V281" s="34"/>
      <c r="W281" s="34"/>
      <c r="X281" s="34"/>
      <c r="Y281" s="34"/>
      <c r="Z281" s="34"/>
      <c r="AA281" s="34"/>
      <c r="AB281" s="34"/>
      <c r="AC281" s="34"/>
      <c r="AD281" s="34"/>
      <c r="AE281" s="34"/>
      <c r="AR281" s="216" t="s">
        <v>135</v>
      </c>
      <c r="AT281" s="216" t="s">
        <v>131</v>
      </c>
      <c r="AU281" s="216" t="s">
        <v>88</v>
      </c>
      <c r="AY281" s="17" t="s">
        <v>129</v>
      </c>
      <c r="BE281" s="217">
        <f>IF(N281="základní",J281,0)</f>
        <v>0</v>
      </c>
      <c r="BF281" s="217">
        <f>IF(N281="snížená",J281,0)</f>
        <v>0</v>
      </c>
      <c r="BG281" s="217">
        <f>IF(N281="zákl. přenesená",J281,0)</f>
        <v>0</v>
      </c>
      <c r="BH281" s="217">
        <f>IF(N281="sníž. přenesená",J281,0)</f>
        <v>0</v>
      </c>
      <c r="BI281" s="217">
        <f>IF(N281="nulová",J281,0)</f>
        <v>0</v>
      </c>
      <c r="BJ281" s="17" t="s">
        <v>86</v>
      </c>
      <c r="BK281" s="217">
        <f>ROUND(I281*H281,2)</f>
        <v>0</v>
      </c>
      <c r="BL281" s="17" t="s">
        <v>135</v>
      </c>
      <c r="BM281" s="216" t="s">
        <v>351</v>
      </c>
    </row>
    <row r="282" spans="1:65" s="13" customFormat="1" ht="10.35">
      <c r="B282" s="218"/>
      <c r="C282" s="219"/>
      <c r="D282" s="220" t="s">
        <v>137</v>
      </c>
      <c r="E282" s="221" t="s">
        <v>1</v>
      </c>
      <c r="F282" s="222" t="s">
        <v>352</v>
      </c>
      <c r="G282" s="219"/>
      <c r="H282" s="221" t="s">
        <v>1</v>
      </c>
      <c r="I282" s="223"/>
      <c r="J282" s="219"/>
      <c r="K282" s="219"/>
      <c r="L282" s="224"/>
      <c r="M282" s="225"/>
      <c r="N282" s="226"/>
      <c r="O282" s="226"/>
      <c r="P282" s="226"/>
      <c r="Q282" s="226"/>
      <c r="R282" s="226"/>
      <c r="S282" s="226"/>
      <c r="T282" s="227"/>
      <c r="AT282" s="228" t="s">
        <v>137</v>
      </c>
      <c r="AU282" s="228" t="s">
        <v>88</v>
      </c>
      <c r="AV282" s="13" t="s">
        <v>86</v>
      </c>
      <c r="AW282" s="13" t="s">
        <v>33</v>
      </c>
      <c r="AX282" s="13" t="s">
        <v>78</v>
      </c>
      <c r="AY282" s="228" t="s">
        <v>129</v>
      </c>
    </row>
    <row r="283" spans="1:65" s="13" customFormat="1" ht="10.35">
      <c r="B283" s="218"/>
      <c r="C283" s="219"/>
      <c r="D283" s="220" t="s">
        <v>137</v>
      </c>
      <c r="E283" s="221" t="s">
        <v>1</v>
      </c>
      <c r="F283" s="222" t="s">
        <v>353</v>
      </c>
      <c r="G283" s="219"/>
      <c r="H283" s="221" t="s">
        <v>1</v>
      </c>
      <c r="I283" s="223"/>
      <c r="J283" s="219"/>
      <c r="K283" s="219"/>
      <c r="L283" s="224"/>
      <c r="M283" s="225"/>
      <c r="N283" s="226"/>
      <c r="O283" s="226"/>
      <c r="P283" s="226"/>
      <c r="Q283" s="226"/>
      <c r="R283" s="226"/>
      <c r="S283" s="226"/>
      <c r="T283" s="227"/>
      <c r="AT283" s="228" t="s">
        <v>137</v>
      </c>
      <c r="AU283" s="228" t="s">
        <v>88</v>
      </c>
      <c r="AV283" s="13" t="s">
        <v>86</v>
      </c>
      <c r="AW283" s="13" t="s">
        <v>33</v>
      </c>
      <c r="AX283" s="13" t="s">
        <v>78</v>
      </c>
      <c r="AY283" s="228" t="s">
        <v>129</v>
      </c>
    </row>
    <row r="284" spans="1:65" s="14" customFormat="1" ht="10.35">
      <c r="B284" s="229"/>
      <c r="C284" s="230"/>
      <c r="D284" s="220" t="s">
        <v>137</v>
      </c>
      <c r="E284" s="231" t="s">
        <v>1</v>
      </c>
      <c r="F284" s="232" t="s">
        <v>255</v>
      </c>
      <c r="G284" s="230"/>
      <c r="H284" s="233">
        <v>22</v>
      </c>
      <c r="I284" s="234"/>
      <c r="J284" s="230"/>
      <c r="K284" s="230"/>
      <c r="L284" s="235"/>
      <c r="M284" s="236"/>
      <c r="N284" s="237"/>
      <c r="O284" s="237"/>
      <c r="P284" s="237"/>
      <c r="Q284" s="237"/>
      <c r="R284" s="237"/>
      <c r="S284" s="237"/>
      <c r="T284" s="238"/>
      <c r="AT284" s="239" t="s">
        <v>137</v>
      </c>
      <c r="AU284" s="239" t="s">
        <v>88</v>
      </c>
      <c r="AV284" s="14" t="s">
        <v>88</v>
      </c>
      <c r="AW284" s="14" t="s">
        <v>33</v>
      </c>
      <c r="AX284" s="14" t="s">
        <v>78</v>
      </c>
      <c r="AY284" s="239" t="s">
        <v>129</v>
      </c>
    </row>
    <row r="285" spans="1:65" s="13" customFormat="1" ht="10.35">
      <c r="B285" s="218"/>
      <c r="C285" s="219"/>
      <c r="D285" s="220" t="s">
        <v>137</v>
      </c>
      <c r="E285" s="221" t="s">
        <v>1</v>
      </c>
      <c r="F285" s="222" t="s">
        <v>354</v>
      </c>
      <c r="G285" s="219"/>
      <c r="H285" s="221" t="s">
        <v>1</v>
      </c>
      <c r="I285" s="223"/>
      <c r="J285" s="219"/>
      <c r="K285" s="219"/>
      <c r="L285" s="224"/>
      <c r="M285" s="225"/>
      <c r="N285" s="226"/>
      <c r="O285" s="226"/>
      <c r="P285" s="226"/>
      <c r="Q285" s="226"/>
      <c r="R285" s="226"/>
      <c r="S285" s="226"/>
      <c r="T285" s="227"/>
      <c r="AT285" s="228" t="s">
        <v>137</v>
      </c>
      <c r="AU285" s="228" t="s">
        <v>88</v>
      </c>
      <c r="AV285" s="13" t="s">
        <v>86</v>
      </c>
      <c r="AW285" s="13" t="s">
        <v>33</v>
      </c>
      <c r="AX285" s="13" t="s">
        <v>78</v>
      </c>
      <c r="AY285" s="228" t="s">
        <v>129</v>
      </c>
    </row>
    <row r="286" spans="1:65" s="14" customFormat="1" ht="10.35">
      <c r="B286" s="229"/>
      <c r="C286" s="230"/>
      <c r="D286" s="220" t="s">
        <v>137</v>
      </c>
      <c r="E286" s="231" t="s">
        <v>1</v>
      </c>
      <c r="F286" s="232" t="s">
        <v>88</v>
      </c>
      <c r="G286" s="230"/>
      <c r="H286" s="233">
        <v>2</v>
      </c>
      <c r="I286" s="234"/>
      <c r="J286" s="230"/>
      <c r="K286" s="230"/>
      <c r="L286" s="235"/>
      <c r="M286" s="236"/>
      <c r="N286" s="237"/>
      <c r="O286" s="237"/>
      <c r="P286" s="237"/>
      <c r="Q286" s="237"/>
      <c r="R286" s="237"/>
      <c r="S286" s="237"/>
      <c r="T286" s="238"/>
      <c r="AT286" s="239" t="s">
        <v>137</v>
      </c>
      <c r="AU286" s="239" t="s">
        <v>88</v>
      </c>
      <c r="AV286" s="14" t="s">
        <v>88</v>
      </c>
      <c r="AW286" s="14" t="s">
        <v>33</v>
      </c>
      <c r="AX286" s="14" t="s">
        <v>78</v>
      </c>
      <c r="AY286" s="239" t="s">
        <v>129</v>
      </c>
    </row>
    <row r="287" spans="1:65" s="13" customFormat="1" ht="10.35">
      <c r="B287" s="218"/>
      <c r="C287" s="219"/>
      <c r="D287" s="220" t="s">
        <v>137</v>
      </c>
      <c r="E287" s="221" t="s">
        <v>1</v>
      </c>
      <c r="F287" s="222" t="s">
        <v>355</v>
      </c>
      <c r="G287" s="219"/>
      <c r="H287" s="221" t="s">
        <v>1</v>
      </c>
      <c r="I287" s="223"/>
      <c r="J287" s="219"/>
      <c r="K287" s="219"/>
      <c r="L287" s="224"/>
      <c r="M287" s="225"/>
      <c r="N287" s="226"/>
      <c r="O287" s="226"/>
      <c r="P287" s="226"/>
      <c r="Q287" s="226"/>
      <c r="R287" s="226"/>
      <c r="S287" s="226"/>
      <c r="T287" s="227"/>
      <c r="AT287" s="228" t="s">
        <v>137</v>
      </c>
      <c r="AU287" s="228" t="s">
        <v>88</v>
      </c>
      <c r="AV287" s="13" t="s">
        <v>86</v>
      </c>
      <c r="AW287" s="13" t="s">
        <v>33</v>
      </c>
      <c r="AX287" s="13" t="s">
        <v>78</v>
      </c>
      <c r="AY287" s="228" t="s">
        <v>129</v>
      </c>
    </row>
    <row r="288" spans="1:65" s="14" customFormat="1" ht="10.35">
      <c r="B288" s="229"/>
      <c r="C288" s="230"/>
      <c r="D288" s="220" t="s">
        <v>137</v>
      </c>
      <c r="E288" s="231" t="s">
        <v>1</v>
      </c>
      <c r="F288" s="232" t="s">
        <v>88</v>
      </c>
      <c r="G288" s="230"/>
      <c r="H288" s="233">
        <v>2</v>
      </c>
      <c r="I288" s="234"/>
      <c r="J288" s="230"/>
      <c r="K288" s="230"/>
      <c r="L288" s="235"/>
      <c r="M288" s="236"/>
      <c r="N288" s="237"/>
      <c r="O288" s="237"/>
      <c r="P288" s="237"/>
      <c r="Q288" s="237"/>
      <c r="R288" s="237"/>
      <c r="S288" s="237"/>
      <c r="T288" s="238"/>
      <c r="AT288" s="239" t="s">
        <v>137</v>
      </c>
      <c r="AU288" s="239" t="s">
        <v>88</v>
      </c>
      <c r="AV288" s="14" t="s">
        <v>88</v>
      </c>
      <c r="AW288" s="14" t="s">
        <v>33</v>
      </c>
      <c r="AX288" s="14" t="s">
        <v>78</v>
      </c>
      <c r="AY288" s="239" t="s">
        <v>129</v>
      </c>
    </row>
    <row r="289" spans="1:65" s="15" customFormat="1" ht="10.35">
      <c r="B289" s="240"/>
      <c r="C289" s="241"/>
      <c r="D289" s="220" t="s">
        <v>137</v>
      </c>
      <c r="E289" s="242" t="s">
        <v>1</v>
      </c>
      <c r="F289" s="243" t="s">
        <v>140</v>
      </c>
      <c r="G289" s="241"/>
      <c r="H289" s="244">
        <v>26</v>
      </c>
      <c r="I289" s="245"/>
      <c r="J289" s="241"/>
      <c r="K289" s="241"/>
      <c r="L289" s="246"/>
      <c r="M289" s="247"/>
      <c r="N289" s="248"/>
      <c r="O289" s="248"/>
      <c r="P289" s="248"/>
      <c r="Q289" s="248"/>
      <c r="R289" s="248"/>
      <c r="S289" s="248"/>
      <c r="T289" s="249"/>
      <c r="AT289" s="250" t="s">
        <v>137</v>
      </c>
      <c r="AU289" s="250" t="s">
        <v>88</v>
      </c>
      <c r="AV289" s="15" t="s">
        <v>135</v>
      </c>
      <c r="AW289" s="15" t="s">
        <v>33</v>
      </c>
      <c r="AX289" s="15" t="s">
        <v>86</v>
      </c>
      <c r="AY289" s="250" t="s">
        <v>129</v>
      </c>
    </row>
    <row r="290" spans="1:65" s="2" customFormat="1" ht="16.5" customHeight="1">
      <c r="A290" s="34"/>
      <c r="B290" s="35"/>
      <c r="C290" s="251" t="s">
        <v>356</v>
      </c>
      <c r="D290" s="251" t="s">
        <v>207</v>
      </c>
      <c r="E290" s="252" t="s">
        <v>357</v>
      </c>
      <c r="F290" s="253" t="s">
        <v>358</v>
      </c>
      <c r="G290" s="254" t="s">
        <v>162</v>
      </c>
      <c r="H290" s="255">
        <v>2.04</v>
      </c>
      <c r="I290" s="256"/>
      <c r="J290" s="257">
        <f>ROUND(I290*H290,2)</f>
        <v>0</v>
      </c>
      <c r="K290" s="258"/>
      <c r="L290" s="259"/>
      <c r="M290" s="260" t="s">
        <v>1</v>
      </c>
      <c r="N290" s="261" t="s">
        <v>43</v>
      </c>
      <c r="O290" s="71"/>
      <c r="P290" s="214">
        <f>O290*H290</f>
        <v>0</v>
      </c>
      <c r="Q290" s="214">
        <v>0.15</v>
      </c>
      <c r="R290" s="214">
        <f>Q290*H290</f>
        <v>0.30599999999999999</v>
      </c>
      <c r="S290" s="214">
        <v>0</v>
      </c>
      <c r="T290" s="215">
        <f>S290*H290</f>
        <v>0</v>
      </c>
      <c r="U290" s="34"/>
      <c r="V290" s="34"/>
      <c r="W290" s="34"/>
      <c r="X290" s="34"/>
      <c r="Y290" s="34"/>
      <c r="Z290" s="34"/>
      <c r="AA290" s="34"/>
      <c r="AB290" s="34"/>
      <c r="AC290" s="34"/>
      <c r="AD290" s="34"/>
      <c r="AE290" s="34"/>
      <c r="AR290" s="216" t="s">
        <v>171</v>
      </c>
      <c r="AT290" s="216" t="s">
        <v>207</v>
      </c>
      <c r="AU290" s="216" t="s">
        <v>88</v>
      </c>
      <c r="AY290" s="17" t="s">
        <v>129</v>
      </c>
      <c r="BE290" s="217">
        <f>IF(N290="základní",J290,0)</f>
        <v>0</v>
      </c>
      <c r="BF290" s="217">
        <f>IF(N290="snížená",J290,0)</f>
        <v>0</v>
      </c>
      <c r="BG290" s="217">
        <f>IF(N290="zákl. přenesená",J290,0)</f>
        <v>0</v>
      </c>
      <c r="BH290" s="217">
        <f>IF(N290="sníž. přenesená",J290,0)</f>
        <v>0</v>
      </c>
      <c r="BI290" s="217">
        <f>IF(N290="nulová",J290,0)</f>
        <v>0</v>
      </c>
      <c r="BJ290" s="17" t="s">
        <v>86</v>
      </c>
      <c r="BK290" s="217">
        <f>ROUND(I290*H290,2)</f>
        <v>0</v>
      </c>
      <c r="BL290" s="17" t="s">
        <v>135</v>
      </c>
      <c r="BM290" s="216" t="s">
        <v>359</v>
      </c>
    </row>
    <row r="291" spans="1:65" s="14" customFormat="1" ht="10.35">
      <c r="B291" s="229"/>
      <c r="C291" s="230"/>
      <c r="D291" s="220" t="s">
        <v>137</v>
      </c>
      <c r="E291" s="231" t="s">
        <v>1</v>
      </c>
      <c r="F291" s="232" t="s">
        <v>288</v>
      </c>
      <c r="G291" s="230"/>
      <c r="H291" s="233">
        <v>2.02</v>
      </c>
      <c r="I291" s="234"/>
      <c r="J291" s="230"/>
      <c r="K291" s="230"/>
      <c r="L291" s="235"/>
      <c r="M291" s="236"/>
      <c r="N291" s="237"/>
      <c r="O291" s="237"/>
      <c r="P291" s="237"/>
      <c r="Q291" s="237"/>
      <c r="R291" s="237"/>
      <c r="S291" s="237"/>
      <c r="T291" s="238"/>
      <c r="AT291" s="239" t="s">
        <v>137</v>
      </c>
      <c r="AU291" s="239" t="s">
        <v>88</v>
      </c>
      <c r="AV291" s="14" t="s">
        <v>88</v>
      </c>
      <c r="AW291" s="14" t="s">
        <v>33</v>
      </c>
      <c r="AX291" s="14" t="s">
        <v>78</v>
      </c>
      <c r="AY291" s="239" t="s">
        <v>129</v>
      </c>
    </row>
    <row r="292" spans="1:65" s="15" customFormat="1" ht="10.35">
      <c r="B292" s="240"/>
      <c r="C292" s="241"/>
      <c r="D292" s="220" t="s">
        <v>137</v>
      </c>
      <c r="E292" s="242" t="s">
        <v>1</v>
      </c>
      <c r="F292" s="243" t="s">
        <v>140</v>
      </c>
      <c r="G292" s="241"/>
      <c r="H292" s="244">
        <v>2.02</v>
      </c>
      <c r="I292" s="245"/>
      <c r="J292" s="241"/>
      <c r="K292" s="241"/>
      <c r="L292" s="246"/>
      <c r="M292" s="247"/>
      <c r="N292" s="248"/>
      <c r="O292" s="248"/>
      <c r="P292" s="248"/>
      <c r="Q292" s="248"/>
      <c r="R292" s="248"/>
      <c r="S292" s="248"/>
      <c r="T292" s="249"/>
      <c r="AT292" s="250" t="s">
        <v>137</v>
      </c>
      <c r="AU292" s="250" t="s">
        <v>88</v>
      </c>
      <c r="AV292" s="15" t="s">
        <v>135</v>
      </c>
      <c r="AW292" s="15" t="s">
        <v>33</v>
      </c>
      <c r="AX292" s="15" t="s">
        <v>86</v>
      </c>
      <c r="AY292" s="250" t="s">
        <v>129</v>
      </c>
    </row>
    <row r="293" spans="1:65" s="14" customFormat="1" ht="10.35">
      <c r="B293" s="229"/>
      <c r="C293" s="230"/>
      <c r="D293" s="220" t="s">
        <v>137</v>
      </c>
      <c r="E293" s="230"/>
      <c r="F293" s="232" t="s">
        <v>360</v>
      </c>
      <c r="G293" s="230"/>
      <c r="H293" s="233">
        <v>2.04</v>
      </c>
      <c r="I293" s="234"/>
      <c r="J293" s="230"/>
      <c r="K293" s="230"/>
      <c r="L293" s="235"/>
      <c r="M293" s="236"/>
      <c r="N293" s="237"/>
      <c r="O293" s="237"/>
      <c r="P293" s="237"/>
      <c r="Q293" s="237"/>
      <c r="R293" s="237"/>
      <c r="S293" s="237"/>
      <c r="T293" s="238"/>
      <c r="AT293" s="239" t="s">
        <v>137</v>
      </c>
      <c r="AU293" s="239" t="s">
        <v>88</v>
      </c>
      <c r="AV293" s="14" t="s">
        <v>88</v>
      </c>
      <c r="AW293" s="14" t="s">
        <v>4</v>
      </c>
      <c r="AX293" s="14" t="s">
        <v>86</v>
      </c>
      <c r="AY293" s="239" t="s">
        <v>129</v>
      </c>
    </row>
    <row r="294" spans="1:65" s="2" customFormat="1" ht="16.5" customHeight="1">
      <c r="A294" s="34"/>
      <c r="B294" s="35"/>
      <c r="C294" s="251" t="s">
        <v>361</v>
      </c>
      <c r="D294" s="251" t="s">
        <v>207</v>
      </c>
      <c r="E294" s="252" t="s">
        <v>362</v>
      </c>
      <c r="F294" s="253" t="s">
        <v>363</v>
      </c>
      <c r="G294" s="254" t="s">
        <v>162</v>
      </c>
      <c r="H294" s="255">
        <v>22.22</v>
      </c>
      <c r="I294" s="256"/>
      <c r="J294" s="257">
        <f>ROUND(I294*H294,2)</f>
        <v>0</v>
      </c>
      <c r="K294" s="258"/>
      <c r="L294" s="259"/>
      <c r="M294" s="260" t="s">
        <v>1</v>
      </c>
      <c r="N294" s="261" t="s">
        <v>43</v>
      </c>
      <c r="O294" s="71"/>
      <c r="P294" s="214">
        <f>O294*H294</f>
        <v>0</v>
      </c>
      <c r="Q294" s="214">
        <v>0.22500000000000001</v>
      </c>
      <c r="R294" s="214">
        <f>Q294*H294</f>
        <v>4.9995000000000003</v>
      </c>
      <c r="S294" s="214">
        <v>0</v>
      </c>
      <c r="T294" s="215">
        <f>S294*H294</f>
        <v>0</v>
      </c>
      <c r="U294" s="34"/>
      <c r="V294" s="34"/>
      <c r="W294" s="34"/>
      <c r="X294" s="34"/>
      <c r="Y294" s="34"/>
      <c r="Z294" s="34"/>
      <c r="AA294" s="34"/>
      <c r="AB294" s="34"/>
      <c r="AC294" s="34"/>
      <c r="AD294" s="34"/>
      <c r="AE294" s="34"/>
      <c r="AR294" s="216" t="s">
        <v>171</v>
      </c>
      <c r="AT294" s="216" t="s">
        <v>207</v>
      </c>
      <c r="AU294" s="216" t="s">
        <v>88</v>
      </c>
      <c r="AY294" s="17" t="s">
        <v>129</v>
      </c>
      <c r="BE294" s="217">
        <f>IF(N294="základní",J294,0)</f>
        <v>0</v>
      </c>
      <c r="BF294" s="217">
        <f>IF(N294="snížená",J294,0)</f>
        <v>0</v>
      </c>
      <c r="BG294" s="217">
        <f>IF(N294="zákl. přenesená",J294,0)</f>
        <v>0</v>
      </c>
      <c r="BH294" s="217">
        <f>IF(N294="sníž. přenesená",J294,0)</f>
        <v>0</v>
      </c>
      <c r="BI294" s="217">
        <f>IF(N294="nulová",J294,0)</f>
        <v>0</v>
      </c>
      <c r="BJ294" s="17" t="s">
        <v>86</v>
      </c>
      <c r="BK294" s="217">
        <f>ROUND(I294*H294,2)</f>
        <v>0</v>
      </c>
      <c r="BL294" s="17" t="s">
        <v>135</v>
      </c>
      <c r="BM294" s="216" t="s">
        <v>364</v>
      </c>
    </row>
    <row r="295" spans="1:65" s="14" customFormat="1" ht="10.35">
      <c r="B295" s="229"/>
      <c r="C295" s="230"/>
      <c r="D295" s="220" t="s">
        <v>137</v>
      </c>
      <c r="E295" s="231" t="s">
        <v>1</v>
      </c>
      <c r="F295" s="232" t="s">
        <v>365</v>
      </c>
      <c r="G295" s="230"/>
      <c r="H295" s="233">
        <v>22.22</v>
      </c>
      <c r="I295" s="234"/>
      <c r="J295" s="230"/>
      <c r="K295" s="230"/>
      <c r="L295" s="235"/>
      <c r="M295" s="236"/>
      <c r="N295" s="237"/>
      <c r="O295" s="237"/>
      <c r="P295" s="237"/>
      <c r="Q295" s="237"/>
      <c r="R295" s="237"/>
      <c r="S295" s="237"/>
      <c r="T295" s="238"/>
      <c r="AT295" s="239" t="s">
        <v>137</v>
      </c>
      <c r="AU295" s="239" t="s">
        <v>88</v>
      </c>
      <c r="AV295" s="14" t="s">
        <v>88</v>
      </c>
      <c r="AW295" s="14" t="s">
        <v>33</v>
      </c>
      <c r="AX295" s="14" t="s">
        <v>78</v>
      </c>
      <c r="AY295" s="239" t="s">
        <v>129</v>
      </c>
    </row>
    <row r="296" spans="1:65" s="15" customFormat="1" ht="10.35">
      <c r="B296" s="240"/>
      <c r="C296" s="241"/>
      <c r="D296" s="220" t="s">
        <v>137</v>
      </c>
      <c r="E296" s="242" t="s">
        <v>1</v>
      </c>
      <c r="F296" s="243" t="s">
        <v>140</v>
      </c>
      <c r="G296" s="241"/>
      <c r="H296" s="244">
        <v>22.22</v>
      </c>
      <c r="I296" s="245"/>
      <c r="J296" s="241"/>
      <c r="K296" s="241"/>
      <c r="L296" s="246"/>
      <c r="M296" s="247"/>
      <c r="N296" s="248"/>
      <c r="O296" s="248"/>
      <c r="P296" s="248"/>
      <c r="Q296" s="248"/>
      <c r="R296" s="248"/>
      <c r="S296" s="248"/>
      <c r="T296" s="249"/>
      <c r="AT296" s="250" t="s">
        <v>137</v>
      </c>
      <c r="AU296" s="250" t="s">
        <v>88</v>
      </c>
      <c r="AV296" s="15" t="s">
        <v>135</v>
      </c>
      <c r="AW296" s="15" t="s">
        <v>33</v>
      </c>
      <c r="AX296" s="15" t="s">
        <v>86</v>
      </c>
      <c r="AY296" s="250" t="s">
        <v>129</v>
      </c>
    </row>
    <row r="297" spans="1:65" s="2" customFormat="1" ht="16.5" customHeight="1">
      <c r="A297" s="34"/>
      <c r="B297" s="35"/>
      <c r="C297" s="251" t="s">
        <v>366</v>
      </c>
      <c r="D297" s="251" t="s">
        <v>207</v>
      </c>
      <c r="E297" s="252" t="s">
        <v>367</v>
      </c>
      <c r="F297" s="253" t="s">
        <v>368</v>
      </c>
      <c r="G297" s="254" t="s">
        <v>162</v>
      </c>
      <c r="H297" s="255">
        <v>2.04</v>
      </c>
      <c r="I297" s="256"/>
      <c r="J297" s="257">
        <f>ROUND(I297*H297,2)</f>
        <v>0</v>
      </c>
      <c r="K297" s="258"/>
      <c r="L297" s="259"/>
      <c r="M297" s="260" t="s">
        <v>1</v>
      </c>
      <c r="N297" s="261" t="s">
        <v>43</v>
      </c>
      <c r="O297" s="71"/>
      <c r="P297" s="214">
        <f>O297*H297</f>
        <v>0</v>
      </c>
      <c r="Q297" s="214">
        <v>0.22500000000000001</v>
      </c>
      <c r="R297" s="214">
        <f>Q297*H297</f>
        <v>0.45900000000000002</v>
      </c>
      <c r="S297" s="214">
        <v>0</v>
      </c>
      <c r="T297" s="215">
        <f>S297*H297</f>
        <v>0</v>
      </c>
      <c r="U297" s="34"/>
      <c r="V297" s="34"/>
      <c r="W297" s="34"/>
      <c r="X297" s="34"/>
      <c r="Y297" s="34"/>
      <c r="Z297" s="34"/>
      <c r="AA297" s="34"/>
      <c r="AB297" s="34"/>
      <c r="AC297" s="34"/>
      <c r="AD297" s="34"/>
      <c r="AE297" s="34"/>
      <c r="AR297" s="216" t="s">
        <v>171</v>
      </c>
      <c r="AT297" s="216" t="s">
        <v>207</v>
      </c>
      <c r="AU297" s="216" t="s">
        <v>88</v>
      </c>
      <c r="AY297" s="17" t="s">
        <v>129</v>
      </c>
      <c r="BE297" s="217">
        <f>IF(N297="základní",J297,0)</f>
        <v>0</v>
      </c>
      <c r="BF297" s="217">
        <f>IF(N297="snížená",J297,0)</f>
        <v>0</v>
      </c>
      <c r="BG297" s="217">
        <f>IF(N297="zákl. přenesená",J297,0)</f>
        <v>0</v>
      </c>
      <c r="BH297" s="217">
        <f>IF(N297="sníž. přenesená",J297,0)</f>
        <v>0</v>
      </c>
      <c r="BI297" s="217">
        <f>IF(N297="nulová",J297,0)</f>
        <v>0</v>
      </c>
      <c r="BJ297" s="17" t="s">
        <v>86</v>
      </c>
      <c r="BK297" s="217">
        <f>ROUND(I297*H297,2)</f>
        <v>0</v>
      </c>
      <c r="BL297" s="17" t="s">
        <v>135</v>
      </c>
      <c r="BM297" s="216" t="s">
        <v>369</v>
      </c>
    </row>
    <row r="298" spans="1:65" s="14" customFormat="1" ht="10.35">
      <c r="B298" s="229"/>
      <c r="C298" s="230"/>
      <c r="D298" s="220" t="s">
        <v>137</v>
      </c>
      <c r="E298" s="231" t="s">
        <v>1</v>
      </c>
      <c r="F298" s="232" t="s">
        <v>288</v>
      </c>
      <c r="G298" s="230"/>
      <c r="H298" s="233">
        <v>2.02</v>
      </c>
      <c r="I298" s="234"/>
      <c r="J298" s="230"/>
      <c r="K298" s="230"/>
      <c r="L298" s="235"/>
      <c r="M298" s="236"/>
      <c r="N298" s="237"/>
      <c r="O298" s="237"/>
      <c r="P298" s="237"/>
      <c r="Q298" s="237"/>
      <c r="R298" s="237"/>
      <c r="S298" s="237"/>
      <c r="T298" s="238"/>
      <c r="AT298" s="239" t="s">
        <v>137</v>
      </c>
      <c r="AU298" s="239" t="s">
        <v>88</v>
      </c>
      <c r="AV298" s="14" t="s">
        <v>88</v>
      </c>
      <c r="AW298" s="14" t="s">
        <v>33</v>
      </c>
      <c r="AX298" s="14" t="s">
        <v>78</v>
      </c>
      <c r="AY298" s="239" t="s">
        <v>129</v>
      </c>
    </row>
    <row r="299" spans="1:65" s="15" customFormat="1" ht="10.35">
      <c r="B299" s="240"/>
      <c r="C299" s="241"/>
      <c r="D299" s="220" t="s">
        <v>137</v>
      </c>
      <c r="E299" s="242" t="s">
        <v>1</v>
      </c>
      <c r="F299" s="243" t="s">
        <v>140</v>
      </c>
      <c r="G299" s="241"/>
      <c r="H299" s="244">
        <v>2.02</v>
      </c>
      <c r="I299" s="245"/>
      <c r="J299" s="241"/>
      <c r="K299" s="241"/>
      <c r="L299" s="246"/>
      <c r="M299" s="247"/>
      <c r="N299" s="248"/>
      <c r="O299" s="248"/>
      <c r="P299" s="248"/>
      <c r="Q299" s="248"/>
      <c r="R299" s="248"/>
      <c r="S299" s="248"/>
      <c r="T299" s="249"/>
      <c r="AT299" s="250" t="s">
        <v>137</v>
      </c>
      <c r="AU299" s="250" t="s">
        <v>88</v>
      </c>
      <c r="AV299" s="15" t="s">
        <v>135</v>
      </c>
      <c r="AW299" s="15" t="s">
        <v>33</v>
      </c>
      <c r="AX299" s="15" t="s">
        <v>86</v>
      </c>
      <c r="AY299" s="250" t="s">
        <v>129</v>
      </c>
    </row>
    <row r="300" spans="1:65" s="14" customFormat="1" ht="10.35">
      <c r="B300" s="229"/>
      <c r="C300" s="230"/>
      <c r="D300" s="220" t="s">
        <v>137</v>
      </c>
      <c r="E300" s="230"/>
      <c r="F300" s="232" t="s">
        <v>360</v>
      </c>
      <c r="G300" s="230"/>
      <c r="H300" s="233">
        <v>2.04</v>
      </c>
      <c r="I300" s="234"/>
      <c r="J300" s="230"/>
      <c r="K300" s="230"/>
      <c r="L300" s="235"/>
      <c r="M300" s="236"/>
      <c r="N300" s="237"/>
      <c r="O300" s="237"/>
      <c r="P300" s="237"/>
      <c r="Q300" s="237"/>
      <c r="R300" s="237"/>
      <c r="S300" s="237"/>
      <c r="T300" s="238"/>
      <c r="AT300" s="239" t="s">
        <v>137</v>
      </c>
      <c r="AU300" s="239" t="s">
        <v>88</v>
      </c>
      <c r="AV300" s="14" t="s">
        <v>88</v>
      </c>
      <c r="AW300" s="14" t="s">
        <v>4</v>
      </c>
      <c r="AX300" s="14" t="s">
        <v>86</v>
      </c>
      <c r="AY300" s="239" t="s">
        <v>129</v>
      </c>
    </row>
    <row r="301" spans="1:65" s="2" customFormat="1" ht="21.75" customHeight="1">
      <c r="A301" s="34"/>
      <c r="B301" s="35"/>
      <c r="C301" s="204" t="s">
        <v>370</v>
      </c>
      <c r="D301" s="204" t="s">
        <v>131</v>
      </c>
      <c r="E301" s="205" t="s">
        <v>371</v>
      </c>
      <c r="F301" s="206" t="s">
        <v>372</v>
      </c>
      <c r="G301" s="207" t="s">
        <v>174</v>
      </c>
      <c r="H301" s="208">
        <v>13.537000000000001</v>
      </c>
      <c r="I301" s="209"/>
      <c r="J301" s="210">
        <f>ROUND(I301*H301,2)</f>
        <v>0</v>
      </c>
      <c r="K301" s="211"/>
      <c r="L301" s="39"/>
      <c r="M301" s="212" t="s">
        <v>1</v>
      </c>
      <c r="N301" s="213" t="s">
        <v>43</v>
      </c>
      <c r="O301" s="71"/>
      <c r="P301" s="214">
        <f>O301*H301</f>
        <v>0</v>
      </c>
      <c r="Q301" s="214">
        <v>2.2563399999999998</v>
      </c>
      <c r="R301" s="214">
        <f>Q301*H301</f>
        <v>30.54407458</v>
      </c>
      <c r="S301" s="214">
        <v>0</v>
      </c>
      <c r="T301" s="215">
        <f>S301*H301</f>
        <v>0</v>
      </c>
      <c r="U301" s="34"/>
      <c r="V301" s="34"/>
      <c r="W301" s="34"/>
      <c r="X301" s="34"/>
      <c r="Y301" s="34"/>
      <c r="Z301" s="34"/>
      <c r="AA301" s="34"/>
      <c r="AB301" s="34"/>
      <c r="AC301" s="34"/>
      <c r="AD301" s="34"/>
      <c r="AE301" s="34"/>
      <c r="AR301" s="216" t="s">
        <v>135</v>
      </c>
      <c r="AT301" s="216" t="s">
        <v>131</v>
      </c>
      <c r="AU301" s="216" t="s">
        <v>88</v>
      </c>
      <c r="AY301" s="17" t="s">
        <v>129</v>
      </c>
      <c r="BE301" s="217">
        <f>IF(N301="základní",J301,0)</f>
        <v>0</v>
      </c>
      <c r="BF301" s="217">
        <f>IF(N301="snížená",J301,0)</f>
        <v>0</v>
      </c>
      <c r="BG301" s="217">
        <f>IF(N301="zákl. přenesená",J301,0)</f>
        <v>0</v>
      </c>
      <c r="BH301" s="217">
        <f>IF(N301="sníž. přenesená",J301,0)</f>
        <v>0</v>
      </c>
      <c r="BI301" s="217">
        <f>IF(N301="nulová",J301,0)</f>
        <v>0</v>
      </c>
      <c r="BJ301" s="17" t="s">
        <v>86</v>
      </c>
      <c r="BK301" s="217">
        <f>ROUND(I301*H301,2)</f>
        <v>0</v>
      </c>
      <c r="BL301" s="17" t="s">
        <v>135</v>
      </c>
      <c r="BM301" s="216" t="s">
        <v>373</v>
      </c>
    </row>
    <row r="302" spans="1:65" s="13" customFormat="1" ht="10.35">
      <c r="B302" s="218"/>
      <c r="C302" s="219"/>
      <c r="D302" s="220" t="s">
        <v>137</v>
      </c>
      <c r="E302" s="221" t="s">
        <v>1</v>
      </c>
      <c r="F302" s="222" t="s">
        <v>374</v>
      </c>
      <c r="G302" s="219"/>
      <c r="H302" s="221" t="s">
        <v>1</v>
      </c>
      <c r="I302" s="223"/>
      <c r="J302" s="219"/>
      <c r="K302" s="219"/>
      <c r="L302" s="224"/>
      <c r="M302" s="225"/>
      <c r="N302" s="226"/>
      <c r="O302" s="226"/>
      <c r="P302" s="226"/>
      <c r="Q302" s="226"/>
      <c r="R302" s="226"/>
      <c r="S302" s="226"/>
      <c r="T302" s="227"/>
      <c r="AT302" s="228" t="s">
        <v>137</v>
      </c>
      <c r="AU302" s="228" t="s">
        <v>88</v>
      </c>
      <c r="AV302" s="13" t="s">
        <v>86</v>
      </c>
      <c r="AW302" s="13" t="s">
        <v>33</v>
      </c>
      <c r="AX302" s="13" t="s">
        <v>78</v>
      </c>
      <c r="AY302" s="228" t="s">
        <v>129</v>
      </c>
    </row>
    <row r="303" spans="1:65" s="14" customFormat="1" ht="10.35">
      <c r="B303" s="229"/>
      <c r="C303" s="230"/>
      <c r="D303" s="220" t="s">
        <v>137</v>
      </c>
      <c r="E303" s="231" t="s">
        <v>1</v>
      </c>
      <c r="F303" s="232" t="s">
        <v>375</v>
      </c>
      <c r="G303" s="230"/>
      <c r="H303" s="233">
        <v>13.331</v>
      </c>
      <c r="I303" s="234"/>
      <c r="J303" s="230"/>
      <c r="K303" s="230"/>
      <c r="L303" s="235"/>
      <c r="M303" s="236"/>
      <c r="N303" s="237"/>
      <c r="O303" s="237"/>
      <c r="P303" s="237"/>
      <c r="Q303" s="237"/>
      <c r="R303" s="237"/>
      <c r="S303" s="237"/>
      <c r="T303" s="238"/>
      <c r="AT303" s="239" t="s">
        <v>137</v>
      </c>
      <c r="AU303" s="239" t="s">
        <v>88</v>
      </c>
      <c r="AV303" s="14" t="s">
        <v>88</v>
      </c>
      <c r="AW303" s="14" t="s">
        <v>33</v>
      </c>
      <c r="AX303" s="14" t="s">
        <v>78</v>
      </c>
      <c r="AY303" s="239" t="s">
        <v>129</v>
      </c>
    </row>
    <row r="304" spans="1:65" s="13" customFormat="1" ht="10.35">
      <c r="B304" s="218"/>
      <c r="C304" s="219"/>
      <c r="D304" s="220" t="s">
        <v>137</v>
      </c>
      <c r="E304" s="221" t="s">
        <v>1</v>
      </c>
      <c r="F304" s="222" t="s">
        <v>376</v>
      </c>
      <c r="G304" s="219"/>
      <c r="H304" s="221" t="s">
        <v>1</v>
      </c>
      <c r="I304" s="223"/>
      <c r="J304" s="219"/>
      <c r="K304" s="219"/>
      <c r="L304" s="224"/>
      <c r="M304" s="225"/>
      <c r="N304" s="226"/>
      <c r="O304" s="226"/>
      <c r="P304" s="226"/>
      <c r="Q304" s="226"/>
      <c r="R304" s="226"/>
      <c r="S304" s="226"/>
      <c r="T304" s="227"/>
      <c r="AT304" s="228" t="s">
        <v>137</v>
      </c>
      <c r="AU304" s="228" t="s">
        <v>88</v>
      </c>
      <c r="AV304" s="13" t="s">
        <v>86</v>
      </c>
      <c r="AW304" s="13" t="s">
        <v>33</v>
      </c>
      <c r="AX304" s="13" t="s">
        <v>78</v>
      </c>
      <c r="AY304" s="228" t="s">
        <v>129</v>
      </c>
    </row>
    <row r="305" spans="1:65" s="14" customFormat="1" ht="10.35">
      <c r="B305" s="229"/>
      <c r="C305" s="230"/>
      <c r="D305" s="220" t="s">
        <v>137</v>
      </c>
      <c r="E305" s="231" t="s">
        <v>1</v>
      </c>
      <c r="F305" s="232" t="s">
        <v>377</v>
      </c>
      <c r="G305" s="230"/>
      <c r="H305" s="233">
        <v>0.20599999999999999</v>
      </c>
      <c r="I305" s="234"/>
      <c r="J305" s="230"/>
      <c r="K305" s="230"/>
      <c r="L305" s="235"/>
      <c r="M305" s="236"/>
      <c r="N305" s="237"/>
      <c r="O305" s="237"/>
      <c r="P305" s="237"/>
      <c r="Q305" s="237"/>
      <c r="R305" s="237"/>
      <c r="S305" s="237"/>
      <c r="T305" s="238"/>
      <c r="AT305" s="239" t="s">
        <v>137</v>
      </c>
      <c r="AU305" s="239" t="s">
        <v>88</v>
      </c>
      <c r="AV305" s="14" t="s">
        <v>88</v>
      </c>
      <c r="AW305" s="14" t="s">
        <v>33</v>
      </c>
      <c r="AX305" s="14" t="s">
        <v>78</v>
      </c>
      <c r="AY305" s="239" t="s">
        <v>129</v>
      </c>
    </row>
    <row r="306" spans="1:65" s="15" customFormat="1" ht="10.35">
      <c r="B306" s="240"/>
      <c r="C306" s="241"/>
      <c r="D306" s="220" t="s">
        <v>137</v>
      </c>
      <c r="E306" s="242" t="s">
        <v>1</v>
      </c>
      <c r="F306" s="243" t="s">
        <v>140</v>
      </c>
      <c r="G306" s="241"/>
      <c r="H306" s="244">
        <v>13.536999999999999</v>
      </c>
      <c r="I306" s="245"/>
      <c r="J306" s="241"/>
      <c r="K306" s="241"/>
      <c r="L306" s="246"/>
      <c r="M306" s="247"/>
      <c r="N306" s="248"/>
      <c r="O306" s="248"/>
      <c r="P306" s="248"/>
      <c r="Q306" s="248"/>
      <c r="R306" s="248"/>
      <c r="S306" s="248"/>
      <c r="T306" s="249"/>
      <c r="AT306" s="250" t="s">
        <v>137</v>
      </c>
      <c r="AU306" s="250" t="s">
        <v>88</v>
      </c>
      <c r="AV306" s="15" t="s">
        <v>135</v>
      </c>
      <c r="AW306" s="15" t="s">
        <v>33</v>
      </c>
      <c r="AX306" s="15" t="s">
        <v>86</v>
      </c>
      <c r="AY306" s="250" t="s">
        <v>129</v>
      </c>
    </row>
    <row r="307" spans="1:65" s="2" customFormat="1" ht="21.75" customHeight="1">
      <c r="A307" s="34"/>
      <c r="B307" s="35"/>
      <c r="C307" s="204" t="s">
        <v>378</v>
      </c>
      <c r="D307" s="204" t="s">
        <v>131</v>
      </c>
      <c r="E307" s="205" t="s">
        <v>379</v>
      </c>
      <c r="F307" s="206" t="s">
        <v>380</v>
      </c>
      <c r="G307" s="207" t="s">
        <v>162</v>
      </c>
      <c r="H307" s="208">
        <v>5.5</v>
      </c>
      <c r="I307" s="209"/>
      <c r="J307" s="210">
        <f>ROUND(I307*H307,2)</f>
        <v>0</v>
      </c>
      <c r="K307" s="211"/>
      <c r="L307" s="39"/>
      <c r="M307" s="212" t="s">
        <v>1</v>
      </c>
      <c r="N307" s="213" t="s">
        <v>43</v>
      </c>
      <c r="O307" s="71"/>
      <c r="P307" s="214">
        <f>O307*H307</f>
        <v>0</v>
      </c>
      <c r="Q307" s="214">
        <v>0.29292000000000001</v>
      </c>
      <c r="R307" s="214">
        <f>Q307*H307</f>
        <v>1.6110600000000002</v>
      </c>
      <c r="S307" s="214">
        <v>0</v>
      </c>
      <c r="T307" s="215">
        <f>S307*H307</f>
        <v>0</v>
      </c>
      <c r="U307" s="34"/>
      <c r="V307" s="34"/>
      <c r="W307" s="34"/>
      <c r="X307" s="34"/>
      <c r="Y307" s="34"/>
      <c r="Z307" s="34"/>
      <c r="AA307" s="34"/>
      <c r="AB307" s="34"/>
      <c r="AC307" s="34"/>
      <c r="AD307" s="34"/>
      <c r="AE307" s="34"/>
      <c r="AR307" s="216" t="s">
        <v>135</v>
      </c>
      <c r="AT307" s="216" t="s">
        <v>131</v>
      </c>
      <c r="AU307" s="216" t="s">
        <v>88</v>
      </c>
      <c r="AY307" s="17" t="s">
        <v>129</v>
      </c>
      <c r="BE307" s="217">
        <f>IF(N307="základní",J307,0)</f>
        <v>0</v>
      </c>
      <c r="BF307" s="217">
        <f>IF(N307="snížená",J307,0)</f>
        <v>0</v>
      </c>
      <c r="BG307" s="217">
        <f>IF(N307="zákl. přenesená",J307,0)</f>
        <v>0</v>
      </c>
      <c r="BH307" s="217">
        <f>IF(N307="sníž. přenesená",J307,0)</f>
        <v>0</v>
      </c>
      <c r="BI307" s="217">
        <f>IF(N307="nulová",J307,0)</f>
        <v>0</v>
      </c>
      <c r="BJ307" s="17" t="s">
        <v>86</v>
      </c>
      <c r="BK307" s="217">
        <f>ROUND(I307*H307,2)</f>
        <v>0</v>
      </c>
      <c r="BL307" s="17" t="s">
        <v>135</v>
      </c>
      <c r="BM307" s="216" t="s">
        <v>381</v>
      </c>
    </row>
    <row r="308" spans="1:65" s="14" customFormat="1" ht="10.35">
      <c r="B308" s="229"/>
      <c r="C308" s="230"/>
      <c r="D308" s="220" t="s">
        <v>137</v>
      </c>
      <c r="E308" s="231" t="s">
        <v>1</v>
      </c>
      <c r="F308" s="232" t="s">
        <v>382</v>
      </c>
      <c r="G308" s="230"/>
      <c r="H308" s="233">
        <v>5.5</v>
      </c>
      <c r="I308" s="234"/>
      <c r="J308" s="230"/>
      <c r="K308" s="230"/>
      <c r="L308" s="235"/>
      <c r="M308" s="236"/>
      <c r="N308" s="237"/>
      <c r="O308" s="237"/>
      <c r="P308" s="237"/>
      <c r="Q308" s="237"/>
      <c r="R308" s="237"/>
      <c r="S308" s="237"/>
      <c r="T308" s="238"/>
      <c r="AT308" s="239" t="s">
        <v>137</v>
      </c>
      <c r="AU308" s="239" t="s">
        <v>88</v>
      </c>
      <c r="AV308" s="14" t="s">
        <v>88</v>
      </c>
      <c r="AW308" s="14" t="s">
        <v>33</v>
      </c>
      <c r="AX308" s="14" t="s">
        <v>78</v>
      </c>
      <c r="AY308" s="239" t="s">
        <v>129</v>
      </c>
    </row>
    <row r="309" spans="1:65" s="15" customFormat="1" ht="10.35">
      <c r="B309" s="240"/>
      <c r="C309" s="241"/>
      <c r="D309" s="220" t="s">
        <v>137</v>
      </c>
      <c r="E309" s="242" t="s">
        <v>1</v>
      </c>
      <c r="F309" s="243" t="s">
        <v>140</v>
      </c>
      <c r="G309" s="241"/>
      <c r="H309" s="244">
        <v>5.5</v>
      </c>
      <c r="I309" s="245"/>
      <c r="J309" s="241"/>
      <c r="K309" s="241"/>
      <c r="L309" s="246"/>
      <c r="M309" s="247"/>
      <c r="N309" s="248"/>
      <c r="O309" s="248"/>
      <c r="P309" s="248"/>
      <c r="Q309" s="248"/>
      <c r="R309" s="248"/>
      <c r="S309" s="248"/>
      <c r="T309" s="249"/>
      <c r="AT309" s="250" t="s">
        <v>137</v>
      </c>
      <c r="AU309" s="250" t="s">
        <v>88</v>
      </c>
      <c r="AV309" s="15" t="s">
        <v>135</v>
      </c>
      <c r="AW309" s="15" t="s">
        <v>33</v>
      </c>
      <c r="AX309" s="15" t="s">
        <v>86</v>
      </c>
      <c r="AY309" s="250" t="s">
        <v>129</v>
      </c>
    </row>
    <row r="310" spans="1:65" s="12" customFormat="1" ht="22.85" customHeight="1">
      <c r="B310" s="188"/>
      <c r="C310" s="189"/>
      <c r="D310" s="190" t="s">
        <v>77</v>
      </c>
      <c r="E310" s="202" t="s">
        <v>383</v>
      </c>
      <c r="F310" s="202" t="s">
        <v>384</v>
      </c>
      <c r="G310" s="189"/>
      <c r="H310" s="189"/>
      <c r="I310" s="192"/>
      <c r="J310" s="203">
        <f>BK310</f>
        <v>0</v>
      </c>
      <c r="K310" s="189"/>
      <c r="L310" s="194"/>
      <c r="M310" s="195"/>
      <c r="N310" s="196"/>
      <c r="O310" s="196"/>
      <c r="P310" s="197">
        <f>SUM(P311:P369)</f>
        <v>0</v>
      </c>
      <c r="Q310" s="196"/>
      <c r="R310" s="197">
        <f>SUM(R311:R369)</f>
        <v>0</v>
      </c>
      <c r="S310" s="196"/>
      <c r="T310" s="198">
        <f>SUM(T311:T369)</f>
        <v>0</v>
      </c>
      <c r="AR310" s="199" t="s">
        <v>86</v>
      </c>
      <c r="AT310" s="200" t="s">
        <v>77</v>
      </c>
      <c r="AU310" s="200" t="s">
        <v>86</v>
      </c>
      <c r="AY310" s="199" t="s">
        <v>129</v>
      </c>
      <c r="BK310" s="201">
        <f>SUM(BK311:BK369)</f>
        <v>0</v>
      </c>
    </row>
    <row r="311" spans="1:65" s="2" customFormat="1" ht="16.5" customHeight="1">
      <c r="A311" s="34"/>
      <c r="B311" s="35"/>
      <c r="C311" s="204" t="s">
        <v>385</v>
      </c>
      <c r="D311" s="204" t="s">
        <v>131</v>
      </c>
      <c r="E311" s="205" t="s">
        <v>386</v>
      </c>
      <c r="F311" s="206" t="s">
        <v>387</v>
      </c>
      <c r="G311" s="207" t="s">
        <v>210</v>
      </c>
      <c r="H311" s="208">
        <v>44.98</v>
      </c>
      <c r="I311" s="209"/>
      <c r="J311" s="210">
        <f>ROUND(I311*H311,2)</f>
        <v>0</v>
      </c>
      <c r="K311" s="211"/>
      <c r="L311" s="39"/>
      <c r="M311" s="212" t="s">
        <v>1</v>
      </c>
      <c r="N311" s="213" t="s">
        <v>43</v>
      </c>
      <c r="O311" s="71"/>
      <c r="P311" s="214">
        <f>O311*H311</f>
        <v>0</v>
      </c>
      <c r="Q311" s="214">
        <v>0</v>
      </c>
      <c r="R311" s="214">
        <f>Q311*H311</f>
        <v>0</v>
      </c>
      <c r="S311" s="214">
        <v>0</v>
      </c>
      <c r="T311" s="215">
        <f>S311*H311</f>
        <v>0</v>
      </c>
      <c r="U311" s="34"/>
      <c r="V311" s="34"/>
      <c r="W311" s="34"/>
      <c r="X311" s="34"/>
      <c r="Y311" s="34"/>
      <c r="Z311" s="34"/>
      <c r="AA311" s="34"/>
      <c r="AB311" s="34"/>
      <c r="AC311" s="34"/>
      <c r="AD311" s="34"/>
      <c r="AE311" s="34"/>
      <c r="AR311" s="216" t="s">
        <v>135</v>
      </c>
      <c r="AT311" s="216" t="s">
        <v>131</v>
      </c>
      <c r="AU311" s="216" t="s">
        <v>88</v>
      </c>
      <c r="AY311" s="17" t="s">
        <v>129</v>
      </c>
      <c r="BE311" s="217">
        <f>IF(N311="základní",J311,0)</f>
        <v>0</v>
      </c>
      <c r="BF311" s="217">
        <f>IF(N311="snížená",J311,0)</f>
        <v>0</v>
      </c>
      <c r="BG311" s="217">
        <f>IF(N311="zákl. přenesená",J311,0)</f>
        <v>0</v>
      </c>
      <c r="BH311" s="217">
        <f>IF(N311="sníž. přenesená",J311,0)</f>
        <v>0</v>
      </c>
      <c r="BI311" s="217">
        <f>IF(N311="nulová",J311,0)</f>
        <v>0</v>
      </c>
      <c r="BJ311" s="17" t="s">
        <v>86</v>
      </c>
      <c r="BK311" s="217">
        <f>ROUND(I311*H311,2)</f>
        <v>0</v>
      </c>
      <c r="BL311" s="17" t="s">
        <v>135</v>
      </c>
      <c r="BM311" s="216" t="s">
        <v>388</v>
      </c>
    </row>
    <row r="312" spans="1:65" s="13" customFormat="1" ht="10.35">
      <c r="B312" s="218"/>
      <c r="C312" s="219"/>
      <c r="D312" s="220" t="s">
        <v>137</v>
      </c>
      <c r="E312" s="221" t="s">
        <v>1</v>
      </c>
      <c r="F312" s="222" t="s">
        <v>389</v>
      </c>
      <c r="G312" s="219"/>
      <c r="H312" s="221" t="s">
        <v>1</v>
      </c>
      <c r="I312" s="223"/>
      <c r="J312" s="219"/>
      <c r="K312" s="219"/>
      <c r="L312" s="224"/>
      <c r="M312" s="225"/>
      <c r="N312" s="226"/>
      <c r="O312" s="226"/>
      <c r="P312" s="226"/>
      <c r="Q312" s="226"/>
      <c r="R312" s="226"/>
      <c r="S312" s="226"/>
      <c r="T312" s="227"/>
      <c r="AT312" s="228" t="s">
        <v>137</v>
      </c>
      <c r="AU312" s="228" t="s">
        <v>88</v>
      </c>
      <c r="AV312" s="13" t="s">
        <v>86</v>
      </c>
      <c r="AW312" s="13" t="s">
        <v>33</v>
      </c>
      <c r="AX312" s="13" t="s">
        <v>78</v>
      </c>
      <c r="AY312" s="228" t="s">
        <v>129</v>
      </c>
    </row>
    <row r="313" spans="1:65" s="14" customFormat="1" ht="10.35">
      <c r="B313" s="229"/>
      <c r="C313" s="230"/>
      <c r="D313" s="220" t="s">
        <v>137</v>
      </c>
      <c r="E313" s="231" t="s">
        <v>1</v>
      </c>
      <c r="F313" s="232" t="s">
        <v>390</v>
      </c>
      <c r="G313" s="230"/>
      <c r="H313" s="233">
        <v>44.98</v>
      </c>
      <c r="I313" s="234"/>
      <c r="J313" s="230"/>
      <c r="K313" s="230"/>
      <c r="L313" s="235"/>
      <c r="M313" s="236"/>
      <c r="N313" s="237"/>
      <c r="O313" s="237"/>
      <c r="P313" s="237"/>
      <c r="Q313" s="237"/>
      <c r="R313" s="237"/>
      <c r="S313" s="237"/>
      <c r="T313" s="238"/>
      <c r="AT313" s="239" t="s">
        <v>137</v>
      </c>
      <c r="AU313" s="239" t="s">
        <v>88</v>
      </c>
      <c r="AV313" s="14" t="s">
        <v>88</v>
      </c>
      <c r="AW313" s="14" t="s">
        <v>33</v>
      </c>
      <c r="AX313" s="14" t="s">
        <v>78</v>
      </c>
      <c r="AY313" s="239" t="s">
        <v>129</v>
      </c>
    </row>
    <row r="314" spans="1:65" s="15" customFormat="1" ht="10.35">
      <c r="B314" s="240"/>
      <c r="C314" s="241"/>
      <c r="D314" s="220" t="s">
        <v>137</v>
      </c>
      <c r="E314" s="242" t="s">
        <v>1</v>
      </c>
      <c r="F314" s="243" t="s">
        <v>140</v>
      </c>
      <c r="G314" s="241"/>
      <c r="H314" s="244">
        <v>44.98</v>
      </c>
      <c r="I314" s="245"/>
      <c r="J314" s="241"/>
      <c r="K314" s="241"/>
      <c r="L314" s="246"/>
      <c r="M314" s="247"/>
      <c r="N314" s="248"/>
      <c r="O314" s="248"/>
      <c r="P314" s="248"/>
      <c r="Q314" s="248"/>
      <c r="R314" s="248"/>
      <c r="S314" s="248"/>
      <c r="T314" s="249"/>
      <c r="AT314" s="250" t="s">
        <v>137</v>
      </c>
      <c r="AU314" s="250" t="s">
        <v>88</v>
      </c>
      <c r="AV314" s="15" t="s">
        <v>135</v>
      </c>
      <c r="AW314" s="15" t="s">
        <v>33</v>
      </c>
      <c r="AX314" s="15" t="s">
        <v>86</v>
      </c>
      <c r="AY314" s="250" t="s">
        <v>129</v>
      </c>
    </row>
    <row r="315" spans="1:65" s="2" customFormat="1" ht="21.75" customHeight="1">
      <c r="A315" s="34"/>
      <c r="B315" s="35"/>
      <c r="C315" s="204" t="s">
        <v>391</v>
      </c>
      <c r="D315" s="204" t="s">
        <v>131</v>
      </c>
      <c r="E315" s="205" t="s">
        <v>392</v>
      </c>
      <c r="F315" s="206" t="s">
        <v>393</v>
      </c>
      <c r="G315" s="207" t="s">
        <v>210</v>
      </c>
      <c r="H315" s="208">
        <v>44.98</v>
      </c>
      <c r="I315" s="209"/>
      <c r="J315" s="210">
        <f>ROUND(I315*H315,2)</f>
        <v>0</v>
      </c>
      <c r="K315" s="211"/>
      <c r="L315" s="39"/>
      <c r="M315" s="212" t="s">
        <v>1</v>
      </c>
      <c r="N315" s="213" t="s">
        <v>43</v>
      </c>
      <c r="O315" s="71"/>
      <c r="P315" s="214">
        <f>O315*H315</f>
        <v>0</v>
      </c>
      <c r="Q315" s="214">
        <v>0</v>
      </c>
      <c r="R315" s="214">
        <f>Q315*H315</f>
        <v>0</v>
      </c>
      <c r="S315" s="214">
        <v>0</v>
      </c>
      <c r="T315" s="215">
        <f>S315*H315</f>
        <v>0</v>
      </c>
      <c r="U315" s="34"/>
      <c r="V315" s="34"/>
      <c r="W315" s="34"/>
      <c r="X315" s="34"/>
      <c r="Y315" s="34"/>
      <c r="Z315" s="34"/>
      <c r="AA315" s="34"/>
      <c r="AB315" s="34"/>
      <c r="AC315" s="34"/>
      <c r="AD315" s="34"/>
      <c r="AE315" s="34"/>
      <c r="AR315" s="216" t="s">
        <v>135</v>
      </c>
      <c r="AT315" s="216" t="s">
        <v>131</v>
      </c>
      <c r="AU315" s="216" t="s">
        <v>88</v>
      </c>
      <c r="AY315" s="17" t="s">
        <v>129</v>
      </c>
      <c r="BE315" s="217">
        <f>IF(N315="základní",J315,0)</f>
        <v>0</v>
      </c>
      <c r="BF315" s="217">
        <f>IF(N315="snížená",J315,0)</f>
        <v>0</v>
      </c>
      <c r="BG315" s="217">
        <f>IF(N315="zákl. přenesená",J315,0)</f>
        <v>0</v>
      </c>
      <c r="BH315" s="217">
        <f>IF(N315="sníž. přenesená",J315,0)</f>
        <v>0</v>
      </c>
      <c r="BI315" s="217">
        <f>IF(N315="nulová",J315,0)</f>
        <v>0</v>
      </c>
      <c r="BJ315" s="17" t="s">
        <v>86</v>
      </c>
      <c r="BK315" s="217">
        <f>ROUND(I315*H315,2)</f>
        <v>0</v>
      </c>
      <c r="BL315" s="17" t="s">
        <v>135</v>
      </c>
      <c r="BM315" s="216" t="s">
        <v>394</v>
      </c>
    </row>
    <row r="316" spans="1:65" s="13" customFormat="1" ht="10.35">
      <c r="B316" s="218"/>
      <c r="C316" s="219"/>
      <c r="D316" s="220" t="s">
        <v>137</v>
      </c>
      <c r="E316" s="221" t="s">
        <v>1</v>
      </c>
      <c r="F316" s="222" t="s">
        <v>389</v>
      </c>
      <c r="G316" s="219"/>
      <c r="H316" s="221" t="s">
        <v>1</v>
      </c>
      <c r="I316" s="223"/>
      <c r="J316" s="219"/>
      <c r="K316" s="219"/>
      <c r="L316" s="224"/>
      <c r="M316" s="225"/>
      <c r="N316" s="226"/>
      <c r="O316" s="226"/>
      <c r="P316" s="226"/>
      <c r="Q316" s="226"/>
      <c r="R316" s="226"/>
      <c r="S316" s="226"/>
      <c r="T316" s="227"/>
      <c r="AT316" s="228" t="s">
        <v>137</v>
      </c>
      <c r="AU316" s="228" t="s">
        <v>88</v>
      </c>
      <c r="AV316" s="13" t="s">
        <v>86</v>
      </c>
      <c r="AW316" s="13" t="s">
        <v>33</v>
      </c>
      <c r="AX316" s="13" t="s">
        <v>78</v>
      </c>
      <c r="AY316" s="228" t="s">
        <v>129</v>
      </c>
    </row>
    <row r="317" spans="1:65" s="14" customFormat="1" ht="10.35">
      <c r="B317" s="229"/>
      <c r="C317" s="230"/>
      <c r="D317" s="220" t="s">
        <v>137</v>
      </c>
      <c r="E317" s="231" t="s">
        <v>1</v>
      </c>
      <c r="F317" s="232" t="s">
        <v>390</v>
      </c>
      <c r="G317" s="230"/>
      <c r="H317" s="233">
        <v>44.98</v>
      </c>
      <c r="I317" s="234"/>
      <c r="J317" s="230"/>
      <c r="K317" s="230"/>
      <c r="L317" s="235"/>
      <c r="M317" s="236"/>
      <c r="N317" s="237"/>
      <c r="O317" s="237"/>
      <c r="P317" s="237"/>
      <c r="Q317" s="237"/>
      <c r="R317" s="237"/>
      <c r="S317" s="237"/>
      <c r="T317" s="238"/>
      <c r="AT317" s="239" t="s">
        <v>137</v>
      </c>
      <c r="AU317" s="239" t="s">
        <v>88</v>
      </c>
      <c r="AV317" s="14" t="s">
        <v>88</v>
      </c>
      <c r="AW317" s="14" t="s">
        <v>33</v>
      </c>
      <c r="AX317" s="14" t="s">
        <v>78</v>
      </c>
      <c r="AY317" s="239" t="s">
        <v>129</v>
      </c>
    </row>
    <row r="318" spans="1:65" s="15" customFormat="1" ht="10.35">
      <c r="B318" s="240"/>
      <c r="C318" s="241"/>
      <c r="D318" s="220" t="s">
        <v>137</v>
      </c>
      <c r="E318" s="242" t="s">
        <v>1</v>
      </c>
      <c r="F318" s="243" t="s">
        <v>140</v>
      </c>
      <c r="G318" s="241"/>
      <c r="H318" s="244">
        <v>44.98</v>
      </c>
      <c r="I318" s="245"/>
      <c r="J318" s="241"/>
      <c r="K318" s="241"/>
      <c r="L318" s="246"/>
      <c r="M318" s="247"/>
      <c r="N318" s="248"/>
      <c r="O318" s="248"/>
      <c r="P318" s="248"/>
      <c r="Q318" s="248"/>
      <c r="R318" s="248"/>
      <c r="S318" s="248"/>
      <c r="T318" s="249"/>
      <c r="AT318" s="250" t="s">
        <v>137</v>
      </c>
      <c r="AU318" s="250" t="s">
        <v>88</v>
      </c>
      <c r="AV318" s="15" t="s">
        <v>135</v>
      </c>
      <c r="AW318" s="15" t="s">
        <v>33</v>
      </c>
      <c r="AX318" s="15" t="s">
        <v>86</v>
      </c>
      <c r="AY318" s="250" t="s">
        <v>129</v>
      </c>
    </row>
    <row r="319" spans="1:65" s="2" customFormat="1" ht="21.75" customHeight="1">
      <c r="A319" s="34"/>
      <c r="B319" s="35"/>
      <c r="C319" s="204" t="s">
        <v>395</v>
      </c>
      <c r="D319" s="204" t="s">
        <v>131</v>
      </c>
      <c r="E319" s="205" t="s">
        <v>396</v>
      </c>
      <c r="F319" s="206" t="s">
        <v>397</v>
      </c>
      <c r="G319" s="207" t="s">
        <v>210</v>
      </c>
      <c r="H319" s="208">
        <v>327.51799999999997</v>
      </c>
      <c r="I319" s="209"/>
      <c r="J319" s="210">
        <f>ROUND(I319*H319,2)</f>
        <v>0</v>
      </c>
      <c r="K319" s="211"/>
      <c r="L319" s="39"/>
      <c r="M319" s="212" t="s">
        <v>1</v>
      </c>
      <c r="N319" s="213" t="s">
        <v>43</v>
      </c>
      <c r="O319" s="71"/>
      <c r="P319" s="214">
        <f>O319*H319</f>
        <v>0</v>
      </c>
      <c r="Q319" s="214">
        <v>0</v>
      </c>
      <c r="R319" s="214">
        <f>Q319*H319</f>
        <v>0</v>
      </c>
      <c r="S319" s="214">
        <v>0</v>
      </c>
      <c r="T319" s="215">
        <f>S319*H319</f>
        <v>0</v>
      </c>
      <c r="U319" s="34"/>
      <c r="V319" s="34"/>
      <c r="W319" s="34"/>
      <c r="X319" s="34"/>
      <c r="Y319" s="34"/>
      <c r="Z319" s="34"/>
      <c r="AA319" s="34"/>
      <c r="AB319" s="34"/>
      <c r="AC319" s="34"/>
      <c r="AD319" s="34"/>
      <c r="AE319" s="34"/>
      <c r="AR319" s="216" t="s">
        <v>135</v>
      </c>
      <c r="AT319" s="216" t="s">
        <v>131</v>
      </c>
      <c r="AU319" s="216" t="s">
        <v>88</v>
      </c>
      <c r="AY319" s="17" t="s">
        <v>129</v>
      </c>
      <c r="BE319" s="217">
        <f>IF(N319="základní",J319,0)</f>
        <v>0</v>
      </c>
      <c r="BF319" s="217">
        <f>IF(N319="snížená",J319,0)</f>
        <v>0</v>
      </c>
      <c r="BG319" s="217">
        <f>IF(N319="zákl. přenesená",J319,0)</f>
        <v>0</v>
      </c>
      <c r="BH319" s="217">
        <f>IF(N319="sníž. přenesená",J319,0)</f>
        <v>0</v>
      </c>
      <c r="BI319" s="217">
        <f>IF(N319="nulová",J319,0)</f>
        <v>0</v>
      </c>
      <c r="BJ319" s="17" t="s">
        <v>86</v>
      </c>
      <c r="BK319" s="217">
        <f>ROUND(I319*H319,2)</f>
        <v>0</v>
      </c>
      <c r="BL319" s="17" t="s">
        <v>135</v>
      </c>
      <c r="BM319" s="216" t="s">
        <v>398</v>
      </c>
    </row>
    <row r="320" spans="1:65" s="13" customFormat="1" ht="10.35">
      <c r="B320" s="218"/>
      <c r="C320" s="219"/>
      <c r="D320" s="220" t="s">
        <v>137</v>
      </c>
      <c r="E320" s="221" t="s">
        <v>1</v>
      </c>
      <c r="F320" s="222" t="s">
        <v>399</v>
      </c>
      <c r="G320" s="219"/>
      <c r="H320" s="221" t="s">
        <v>1</v>
      </c>
      <c r="I320" s="223"/>
      <c r="J320" s="219"/>
      <c r="K320" s="219"/>
      <c r="L320" s="224"/>
      <c r="M320" s="225"/>
      <c r="N320" s="226"/>
      <c r="O320" s="226"/>
      <c r="P320" s="226"/>
      <c r="Q320" s="226"/>
      <c r="R320" s="226"/>
      <c r="S320" s="226"/>
      <c r="T320" s="227"/>
      <c r="AT320" s="228" t="s">
        <v>137</v>
      </c>
      <c r="AU320" s="228" t="s">
        <v>88</v>
      </c>
      <c r="AV320" s="13" t="s">
        <v>86</v>
      </c>
      <c r="AW320" s="13" t="s">
        <v>33</v>
      </c>
      <c r="AX320" s="13" t="s">
        <v>78</v>
      </c>
      <c r="AY320" s="228" t="s">
        <v>129</v>
      </c>
    </row>
    <row r="321" spans="1:65" s="14" customFormat="1" ht="10.35">
      <c r="B321" s="229"/>
      <c r="C321" s="230"/>
      <c r="D321" s="220" t="s">
        <v>137</v>
      </c>
      <c r="E321" s="231" t="s">
        <v>1</v>
      </c>
      <c r="F321" s="232" t="s">
        <v>400</v>
      </c>
      <c r="G321" s="230"/>
      <c r="H321" s="233">
        <v>36.347999999999999</v>
      </c>
      <c r="I321" s="234"/>
      <c r="J321" s="230"/>
      <c r="K321" s="230"/>
      <c r="L321" s="235"/>
      <c r="M321" s="236"/>
      <c r="N321" s="237"/>
      <c r="O321" s="237"/>
      <c r="P321" s="237"/>
      <c r="Q321" s="237"/>
      <c r="R321" s="237"/>
      <c r="S321" s="237"/>
      <c r="T321" s="238"/>
      <c r="AT321" s="239" t="s">
        <v>137</v>
      </c>
      <c r="AU321" s="239" t="s">
        <v>88</v>
      </c>
      <c r="AV321" s="14" t="s">
        <v>88</v>
      </c>
      <c r="AW321" s="14" t="s">
        <v>33</v>
      </c>
      <c r="AX321" s="14" t="s">
        <v>78</v>
      </c>
      <c r="AY321" s="239" t="s">
        <v>129</v>
      </c>
    </row>
    <row r="322" spans="1:65" s="13" customFormat="1" ht="10.35">
      <c r="B322" s="218"/>
      <c r="C322" s="219"/>
      <c r="D322" s="220" t="s">
        <v>137</v>
      </c>
      <c r="E322" s="221" t="s">
        <v>1</v>
      </c>
      <c r="F322" s="222" t="s">
        <v>401</v>
      </c>
      <c r="G322" s="219"/>
      <c r="H322" s="221" t="s">
        <v>1</v>
      </c>
      <c r="I322" s="223"/>
      <c r="J322" s="219"/>
      <c r="K322" s="219"/>
      <c r="L322" s="224"/>
      <c r="M322" s="225"/>
      <c r="N322" s="226"/>
      <c r="O322" s="226"/>
      <c r="P322" s="226"/>
      <c r="Q322" s="226"/>
      <c r="R322" s="226"/>
      <c r="S322" s="226"/>
      <c r="T322" s="227"/>
      <c r="AT322" s="228" t="s">
        <v>137</v>
      </c>
      <c r="AU322" s="228" t="s">
        <v>88</v>
      </c>
      <c r="AV322" s="13" t="s">
        <v>86</v>
      </c>
      <c r="AW322" s="13" t="s">
        <v>33</v>
      </c>
      <c r="AX322" s="13" t="s">
        <v>78</v>
      </c>
      <c r="AY322" s="228" t="s">
        <v>129</v>
      </c>
    </row>
    <row r="323" spans="1:65" s="14" customFormat="1" ht="10.35">
      <c r="B323" s="229"/>
      <c r="C323" s="230"/>
      <c r="D323" s="220" t="s">
        <v>137</v>
      </c>
      <c r="E323" s="231" t="s">
        <v>1</v>
      </c>
      <c r="F323" s="232" t="s">
        <v>402</v>
      </c>
      <c r="G323" s="230"/>
      <c r="H323" s="233">
        <v>56.304000000000002</v>
      </c>
      <c r="I323" s="234"/>
      <c r="J323" s="230"/>
      <c r="K323" s="230"/>
      <c r="L323" s="235"/>
      <c r="M323" s="236"/>
      <c r="N323" s="237"/>
      <c r="O323" s="237"/>
      <c r="P323" s="237"/>
      <c r="Q323" s="237"/>
      <c r="R323" s="237"/>
      <c r="S323" s="237"/>
      <c r="T323" s="238"/>
      <c r="AT323" s="239" t="s">
        <v>137</v>
      </c>
      <c r="AU323" s="239" t="s">
        <v>88</v>
      </c>
      <c r="AV323" s="14" t="s">
        <v>88</v>
      </c>
      <c r="AW323" s="14" t="s">
        <v>33</v>
      </c>
      <c r="AX323" s="14" t="s">
        <v>78</v>
      </c>
      <c r="AY323" s="239" t="s">
        <v>129</v>
      </c>
    </row>
    <row r="324" spans="1:65" s="13" customFormat="1" ht="10.35">
      <c r="B324" s="218"/>
      <c r="C324" s="219"/>
      <c r="D324" s="220" t="s">
        <v>137</v>
      </c>
      <c r="E324" s="221" t="s">
        <v>1</v>
      </c>
      <c r="F324" s="222" t="s">
        <v>403</v>
      </c>
      <c r="G324" s="219"/>
      <c r="H324" s="221" t="s">
        <v>1</v>
      </c>
      <c r="I324" s="223"/>
      <c r="J324" s="219"/>
      <c r="K324" s="219"/>
      <c r="L324" s="224"/>
      <c r="M324" s="225"/>
      <c r="N324" s="226"/>
      <c r="O324" s="226"/>
      <c r="P324" s="226"/>
      <c r="Q324" s="226"/>
      <c r="R324" s="226"/>
      <c r="S324" s="226"/>
      <c r="T324" s="227"/>
      <c r="AT324" s="228" t="s">
        <v>137</v>
      </c>
      <c r="AU324" s="228" t="s">
        <v>88</v>
      </c>
      <c r="AV324" s="13" t="s">
        <v>86</v>
      </c>
      <c r="AW324" s="13" t="s">
        <v>33</v>
      </c>
      <c r="AX324" s="13" t="s">
        <v>78</v>
      </c>
      <c r="AY324" s="228" t="s">
        <v>129</v>
      </c>
    </row>
    <row r="325" spans="1:65" s="14" customFormat="1" ht="10.35">
      <c r="B325" s="229"/>
      <c r="C325" s="230"/>
      <c r="D325" s="220" t="s">
        <v>137</v>
      </c>
      <c r="E325" s="231" t="s">
        <v>1</v>
      </c>
      <c r="F325" s="232" t="s">
        <v>404</v>
      </c>
      <c r="G325" s="230"/>
      <c r="H325" s="233">
        <v>90.712000000000003</v>
      </c>
      <c r="I325" s="234"/>
      <c r="J325" s="230"/>
      <c r="K325" s="230"/>
      <c r="L325" s="235"/>
      <c r="M325" s="236"/>
      <c r="N325" s="237"/>
      <c r="O325" s="237"/>
      <c r="P325" s="237"/>
      <c r="Q325" s="237"/>
      <c r="R325" s="237"/>
      <c r="S325" s="237"/>
      <c r="T325" s="238"/>
      <c r="AT325" s="239" t="s">
        <v>137</v>
      </c>
      <c r="AU325" s="239" t="s">
        <v>88</v>
      </c>
      <c r="AV325" s="14" t="s">
        <v>88</v>
      </c>
      <c r="AW325" s="14" t="s">
        <v>33</v>
      </c>
      <c r="AX325" s="14" t="s">
        <v>78</v>
      </c>
      <c r="AY325" s="239" t="s">
        <v>129</v>
      </c>
    </row>
    <row r="326" spans="1:65" s="13" customFormat="1" ht="10.35">
      <c r="B326" s="218"/>
      <c r="C326" s="219"/>
      <c r="D326" s="220" t="s">
        <v>137</v>
      </c>
      <c r="E326" s="221" t="s">
        <v>1</v>
      </c>
      <c r="F326" s="222" t="s">
        <v>405</v>
      </c>
      <c r="G326" s="219"/>
      <c r="H326" s="221" t="s">
        <v>1</v>
      </c>
      <c r="I326" s="223"/>
      <c r="J326" s="219"/>
      <c r="K326" s="219"/>
      <c r="L326" s="224"/>
      <c r="M326" s="225"/>
      <c r="N326" s="226"/>
      <c r="O326" s="226"/>
      <c r="P326" s="226"/>
      <c r="Q326" s="226"/>
      <c r="R326" s="226"/>
      <c r="S326" s="226"/>
      <c r="T326" s="227"/>
      <c r="AT326" s="228" t="s">
        <v>137</v>
      </c>
      <c r="AU326" s="228" t="s">
        <v>88</v>
      </c>
      <c r="AV326" s="13" t="s">
        <v>86</v>
      </c>
      <c r="AW326" s="13" t="s">
        <v>33</v>
      </c>
      <c r="AX326" s="13" t="s">
        <v>78</v>
      </c>
      <c r="AY326" s="228" t="s">
        <v>129</v>
      </c>
    </row>
    <row r="327" spans="1:65" s="14" customFormat="1" ht="10.35">
      <c r="B327" s="229"/>
      <c r="C327" s="230"/>
      <c r="D327" s="220" t="s">
        <v>137</v>
      </c>
      <c r="E327" s="231" t="s">
        <v>1</v>
      </c>
      <c r="F327" s="232" t="s">
        <v>406</v>
      </c>
      <c r="G327" s="230"/>
      <c r="H327" s="233">
        <v>38.950000000000003</v>
      </c>
      <c r="I327" s="234"/>
      <c r="J327" s="230"/>
      <c r="K327" s="230"/>
      <c r="L327" s="235"/>
      <c r="M327" s="236"/>
      <c r="N327" s="237"/>
      <c r="O327" s="237"/>
      <c r="P327" s="237"/>
      <c r="Q327" s="237"/>
      <c r="R327" s="237"/>
      <c r="S327" s="237"/>
      <c r="T327" s="238"/>
      <c r="AT327" s="239" t="s">
        <v>137</v>
      </c>
      <c r="AU327" s="239" t="s">
        <v>88</v>
      </c>
      <c r="AV327" s="14" t="s">
        <v>88</v>
      </c>
      <c r="AW327" s="14" t="s">
        <v>33</v>
      </c>
      <c r="AX327" s="14" t="s">
        <v>78</v>
      </c>
      <c r="AY327" s="239" t="s">
        <v>129</v>
      </c>
    </row>
    <row r="328" spans="1:65" s="13" customFormat="1" ht="10.35">
      <c r="B328" s="218"/>
      <c r="C328" s="219"/>
      <c r="D328" s="220" t="s">
        <v>137</v>
      </c>
      <c r="E328" s="221" t="s">
        <v>1</v>
      </c>
      <c r="F328" s="222" t="s">
        <v>407</v>
      </c>
      <c r="G328" s="219"/>
      <c r="H328" s="221" t="s">
        <v>1</v>
      </c>
      <c r="I328" s="223"/>
      <c r="J328" s="219"/>
      <c r="K328" s="219"/>
      <c r="L328" s="224"/>
      <c r="M328" s="225"/>
      <c r="N328" s="226"/>
      <c r="O328" s="226"/>
      <c r="P328" s="226"/>
      <c r="Q328" s="226"/>
      <c r="R328" s="226"/>
      <c r="S328" s="226"/>
      <c r="T328" s="227"/>
      <c r="AT328" s="228" t="s">
        <v>137</v>
      </c>
      <c r="AU328" s="228" t="s">
        <v>88</v>
      </c>
      <c r="AV328" s="13" t="s">
        <v>86</v>
      </c>
      <c r="AW328" s="13" t="s">
        <v>33</v>
      </c>
      <c r="AX328" s="13" t="s">
        <v>78</v>
      </c>
      <c r="AY328" s="228" t="s">
        <v>129</v>
      </c>
    </row>
    <row r="329" spans="1:65" s="14" customFormat="1" ht="10.35">
      <c r="B329" s="229"/>
      <c r="C329" s="230"/>
      <c r="D329" s="220" t="s">
        <v>137</v>
      </c>
      <c r="E329" s="231" t="s">
        <v>1</v>
      </c>
      <c r="F329" s="232" t="s">
        <v>408</v>
      </c>
      <c r="G329" s="230"/>
      <c r="H329" s="233">
        <v>6.62</v>
      </c>
      <c r="I329" s="234"/>
      <c r="J329" s="230"/>
      <c r="K329" s="230"/>
      <c r="L329" s="235"/>
      <c r="M329" s="236"/>
      <c r="N329" s="237"/>
      <c r="O329" s="237"/>
      <c r="P329" s="237"/>
      <c r="Q329" s="237"/>
      <c r="R329" s="237"/>
      <c r="S329" s="237"/>
      <c r="T329" s="238"/>
      <c r="AT329" s="239" t="s">
        <v>137</v>
      </c>
      <c r="AU329" s="239" t="s">
        <v>88</v>
      </c>
      <c r="AV329" s="14" t="s">
        <v>88</v>
      </c>
      <c r="AW329" s="14" t="s">
        <v>33</v>
      </c>
      <c r="AX329" s="14" t="s">
        <v>78</v>
      </c>
      <c r="AY329" s="239" t="s">
        <v>129</v>
      </c>
    </row>
    <row r="330" spans="1:65" s="13" customFormat="1" ht="10.35">
      <c r="B330" s="218"/>
      <c r="C330" s="219"/>
      <c r="D330" s="220" t="s">
        <v>137</v>
      </c>
      <c r="E330" s="221" t="s">
        <v>1</v>
      </c>
      <c r="F330" s="222" t="s">
        <v>409</v>
      </c>
      <c r="G330" s="219"/>
      <c r="H330" s="221" t="s">
        <v>1</v>
      </c>
      <c r="I330" s="223"/>
      <c r="J330" s="219"/>
      <c r="K330" s="219"/>
      <c r="L330" s="224"/>
      <c r="M330" s="225"/>
      <c r="N330" s="226"/>
      <c r="O330" s="226"/>
      <c r="P330" s="226"/>
      <c r="Q330" s="226"/>
      <c r="R330" s="226"/>
      <c r="S330" s="226"/>
      <c r="T330" s="227"/>
      <c r="AT330" s="228" t="s">
        <v>137</v>
      </c>
      <c r="AU330" s="228" t="s">
        <v>88</v>
      </c>
      <c r="AV330" s="13" t="s">
        <v>86</v>
      </c>
      <c r="AW330" s="13" t="s">
        <v>33</v>
      </c>
      <c r="AX330" s="13" t="s">
        <v>78</v>
      </c>
      <c r="AY330" s="228" t="s">
        <v>129</v>
      </c>
    </row>
    <row r="331" spans="1:65" s="14" customFormat="1" ht="10.35">
      <c r="B331" s="229"/>
      <c r="C331" s="230"/>
      <c r="D331" s="220" t="s">
        <v>137</v>
      </c>
      <c r="E331" s="231" t="s">
        <v>1</v>
      </c>
      <c r="F331" s="232" t="s">
        <v>410</v>
      </c>
      <c r="G331" s="230"/>
      <c r="H331" s="233">
        <v>86.02</v>
      </c>
      <c r="I331" s="234"/>
      <c r="J331" s="230"/>
      <c r="K331" s="230"/>
      <c r="L331" s="235"/>
      <c r="M331" s="236"/>
      <c r="N331" s="237"/>
      <c r="O331" s="237"/>
      <c r="P331" s="237"/>
      <c r="Q331" s="237"/>
      <c r="R331" s="237"/>
      <c r="S331" s="237"/>
      <c r="T331" s="238"/>
      <c r="AT331" s="239" t="s">
        <v>137</v>
      </c>
      <c r="AU331" s="239" t="s">
        <v>88</v>
      </c>
      <c r="AV331" s="14" t="s">
        <v>88</v>
      </c>
      <c r="AW331" s="14" t="s">
        <v>33</v>
      </c>
      <c r="AX331" s="14" t="s">
        <v>78</v>
      </c>
      <c r="AY331" s="239" t="s">
        <v>129</v>
      </c>
    </row>
    <row r="332" spans="1:65" s="13" customFormat="1" ht="10.35">
      <c r="B332" s="218"/>
      <c r="C332" s="219"/>
      <c r="D332" s="220" t="s">
        <v>137</v>
      </c>
      <c r="E332" s="221" t="s">
        <v>1</v>
      </c>
      <c r="F332" s="222" t="s">
        <v>411</v>
      </c>
      <c r="G332" s="219"/>
      <c r="H332" s="221" t="s">
        <v>1</v>
      </c>
      <c r="I332" s="223"/>
      <c r="J332" s="219"/>
      <c r="K332" s="219"/>
      <c r="L332" s="224"/>
      <c r="M332" s="225"/>
      <c r="N332" s="226"/>
      <c r="O332" s="226"/>
      <c r="P332" s="226"/>
      <c r="Q332" s="226"/>
      <c r="R332" s="226"/>
      <c r="S332" s="226"/>
      <c r="T332" s="227"/>
      <c r="AT332" s="228" t="s">
        <v>137</v>
      </c>
      <c r="AU332" s="228" t="s">
        <v>88</v>
      </c>
      <c r="AV332" s="13" t="s">
        <v>86</v>
      </c>
      <c r="AW332" s="13" t="s">
        <v>33</v>
      </c>
      <c r="AX332" s="13" t="s">
        <v>78</v>
      </c>
      <c r="AY332" s="228" t="s">
        <v>129</v>
      </c>
    </row>
    <row r="333" spans="1:65" s="14" customFormat="1" ht="10.35">
      <c r="B333" s="229"/>
      <c r="C333" s="230"/>
      <c r="D333" s="220" t="s">
        <v>137</v>
      </c>
      <c r="E333" s="231" t="s">
        <v>1</v>
      </c>
      <c r="F333" s="232" t="s">
        <v>412</v>
      </c>
      <c r="G333" s="230"/>
      <c r="H333" s="233">
        <v>12.564</v>
      </c>
      <c r="I333" s="234"/>
      <c r="J333" s="230"/>
      <c r="K333" s="230"/>
      <c r="L333" s="235"/>
      <c r="M333" s="236"/>
      <c r="N333" s="237"/>
      <c r="O333" s="237"/>
      <c r="P333" s="237"/>
      <c r="Q333" s="237"/>
      <c r="R333" s="237"/>
      <c r="S333" s="237"/>
      <c r="T333" s="238"/>
      <c r="AT333" s="239" t="s">
        <v>137</v>
      </c>
      <c r="AU333" s="239" t="s">
        <v>88</v>
      </c>
      <c r="AV333" s="14" t="s">
        <v>88</v>
      </c>
      <c r="AW333" s="14" t="s">
        <v>33</v>
      </c>
      <c r="AX333" s="14" t="s">
        <v>78</v>
      </c>
      <c r="AY333" s="239" t="s">
        <v>129</v>
      </c>
    </row>
    <row r="334" spans="1:65" s="15" customFormat="1" ht="10.35">
      <c r="B334" s="240"/>
      <c r="C334" s="241"/>
      <c r="D334" s="220" t="s">
        <v>137</v>
      </c>
      <c r="E334" s="242" t="s">
        <v>1</v>
      </c>
      <c r="F334" s="243" t="s">
        <v>140</v>
      </c>
      <c r="G334" s="241"/>
      <c r="H334" s="244">
        <v>327.51800000000003</v>
      </c>
      <c r="I334" s="245"/>
      <c r="J334" s="241"/>
      <c r="K334" s="241"/>
      <c r="L334" s="246"/>
      <c r="M334" s="247"/>
      <c r="N334" s="248"/>
      <c r="O334" s="248"/>
      <c r="P334" s="248"/>
      <c r="Q334" s="248"/>
      <c r="R334" s="248"/>
      <c r="S334" s="248"/>
      <c r="T334" s="249"/>
      <c r="AT334" s="250" t="s">
        <v>137</v>
      </c>
      <c r="AU334" s="250" t="s">
        <v>88</v>
      </c>
      <c r="AV334" s="15" t="s">
        <v>135</v>
      </c>
      <c r="AW334" s="15" t="s">
        <v>33</v>
      </c>
      <c r="AX334" s="15" t="s">
        <v>86</v>
      </c>
      <c r="AY334" s="250" t="s">
        <v>129</v>
      </c>
    </row>
    <row r="335" spans="1:65" s="2" customFormat="1" ht="21.75" customHeight="1">
      <c r="A335" s="34"/>
      <c r="B335" s="35"/>
      <c r="C335" s="204" t="s">
        <v>413</v>
      </c>
      <c r="D335" s="204" t="s">
        <v>131</v>
      </c>
      <c r="E335" s="205" t="s">
        <v>414</v>
      </c>
      <c r="F335" s="206" t="s">
        <v>415</v>
      </c>
      <c r="G335" s="207" t="s">
        <v>210</v>
      </c>
      <c r="H335" s="208">
        <v>1310.0719999999999</v>
      </c>
      <c r="I335" s="209"/>
      <c r="J335" s="210">
        <f>ROUND(I335*H335,2)</f>
        <v>0</v>
      </c>
      <c r="K335" s="211"/>
      <c r="L335" s="39"/>
      <c r="M335" s="212" t="s">
        <v>1</v>
      </c>
      <c r="N335" s="213" t="s">
        <v>43</v>
      </c>
      <c r="O335" s="71"/>
      <c r="P335" s="214">
        <f>O335*H335</f>
        <v>0</v>
      </c>
      <c r="Q335" s="214">
        <v>0</v>
      </c>
      <c r="R335" s="214">
        <f>Q335*H335</f>
        <v>0</v>
      </c>
      <c r="S335" s="214">
        <v>0</v>
      </c>
      <c r="T335" s="215">
        <f>S335*H335</f>
        <v>0</v>
      </c>
      <c r="U335" s="34"/>
      <c r="V335" s="34"/>
      <c r="W335" s="34"/>
      <c r="X335" s="34"/>
      <c r="Y335" s="34"/>
      <c r="Z335" s="34"/>
      <c r="AA335" s="34"/>
      <c r="AB335" s="34"/>
      <c r="AC335" s="34"/>
      <c r="AD335" s="34"/>
      <c r="AE335" s="34"/>
      <c r="AR335" s="216" t="s">
        <v>135</v>
      </c>
      <c r="AT335" s="216" t="s">
        <v>131</v>
      </c>
      <c r="AU335" s="216" t="s">
        <v>88</v>
      </c>
      <c r="AY335" s="17" t="s">
        <v>129</v>
      </c>
      <c r="BE335" s="217">
        <f>IF(N335="základní",J335,0)</f>
        <v>0</v>
      </c>
      <c r="BF335" s="217">
        <f>IF(N335="snížená",J335,0)</f>
        <v>0</v>
      </c>
      <c r="BG335" s="217">
        <f>IF(N335="zákl. přenesená",J335,0)</f>
        <v>0</v>
      </c>
      <c r="BH335" s="217">
        <f>IF(N335="sníž. přenesená",J335,0)</f>
        <v>0</v>
      </c>
      <c r="BI335" s="217">
        <f>IF(N335="nulová",J335,0)</f>
        <v>0</v>
      </c>
      <c r="BJ335" s="17" t="s">
        <v>86</v>
      </c>
      <c r="BK335" s="217">
        <f>ROUND(I335*H335,2)</f>
        <v>0</v>
      </c>
      <c r="BL335" s="17" t="s">
        <v>135</v>
      </c>
      <c r="BM335" s="216" t="s">
        <v>416</v>
      </c>
    </row>
    <row r="336" spans="1:65" s="13" customFormat="1" ht="10.35">
      <c r="B336" s="218"/>
      <c r="C336" s="219"/>
      <c r="D336" s="220" t="s">
        <v>137</v>
      </c>
      <c r="E336" s="221" t="s">
        <v>1</v>
      </c>
      <c r="F336" s="222" t="s">
        <v>399</v>
      </c>
      <c r="G336" s="219"/>
      <c r="H336" s="221" t="s">
        <v>1</v>
      </c>
      <c r="I336" s="223"/>
      <c r="J336" s="219"/>
      <c r="K336" s="219"/>
      <c r="L336" s="224"/>
      <c r="M336" s="225"/>
      <c r="N336" s="226"/>
      <c r="O336" s="226"/>
      <c r="P336" s="226"/>
      <c r="Q336" s="226"/>
      <c r="R336" s="226"/>
      <c r="S336" s="226"/>
      <c r="T336" s="227"/>
      <c r="AT336" s="228" t="s">
        <v>137</v>
      </c>
      <c r="AU336" s="228" t="s">
        <v>88</v>
      </c>
      <c r="AV336" s="13" t="s">
        <v>86</v>
      </c>
      <c r="AW336" s="13" t="s">
        <v>33</v>
      </c>
      <c r="AX336" s="13" t="s">
        <v>78</v>
      </c>
      <c r="AY336" s="228" t="s">
        <v>129</v>
      </c>
    </row>
    <row r="337" spans="1:65" s="14" customFormat="1" ht="10.35">
      <c r="B337" s="229"/>
      <c r="C337" s="230"/>
      <c r="D337" s="220" t="s">
        <v>137</v>
      </c>
      <c r="E337" s="231" t="s">
        <v>1</v>
      </c>
      <c r="F337" s="232" t="s">
        <v>417</v>
      </c>
      <c r="G337" s="230"/>
      <c r="H337" s="233">
        <v>72.695999999999998</v>
      </c>
      <c r="I337" s="234"/>
      <c r="J337" s="230"/>
      <c r="K337" s="230"/>
      <c r="L337" s="235"/>
      <c r="M337" s="236"/>
      <c r="N337" s="237"/>
      <c r="O337" s="237"/>
      <c r="P337" s="237"/>
      <c r="Q337" s="237"/>
      <c r="R337" s="237"/>
      <c r="S337" s="237"/>
      <c r="T337" s="238"/>
      <c r="AT337" s="239" t="s">
        <v>137</v>
      </c>
      <c r="AU337" s="239" t="s">
        <v>88</v>
      </c>
      <c r="AV337" s="14" t="s">
        <v>88</v>
      </c>
      <c r="AW337" s="14" t="s">
        <v>33</v>
      </c>
      <c r="AX337" s="14" t="s">
        <v>78</v>
      </c>
      <c r="AY337" s="239" t="s">
        <v>129</v>
      </c>
    </row>
    <row r="338" spans="1:65" s="13" customFormat="1" ht="10.35">
      <c r="B338" s="218"/>
      <c r="C338" s="219"/>
      <c r="D338" s="220" t="s">
        <v>137</v>
      </c>
      <c r="E338" s="221" t="s">
        <v>1</v>
      </c>
      <c r="F338" s="222" t="s">
        <v>401</v>
      </c>
      <c r="G338" s="219"/>
      <c r="H338" s="221" t="s">
        <v>1</v>
      </c>
      <c r="I338" s="223"/>
      <c r="J338" s="219"/>
      <c r="K338" s="219"/>
      <c r="L338" s="224"/>
      <c r="M338" s="225"/>
      <c r="N338" s="226"/>
      <c r="O338" s="226"/>
      <c r="P338" s="226"/>
      <c r="Q338" s="226"/>
      <c r="R338" s="226"/>
      <c r="S338" s="226"/>
      <c r="T338" s="227"/>
      <c r="AT338" s="228" t="s">
        <v>137</v>
      </c>
      <c r="AU338" s="228" t="s">
        <v>88</v>
      </c>
      <c r="AV338" s="13" t="s">
        <v>86</v>
      </c>
      <c r="AW338" s="13" t="s">
        <v>33</v>
      </c>
      <c r="AX338" s="13" t="s">
        <v>78</v>
      </c>
      <c r="AY338" s="228" t="s">
        <v>129</v>
      </c>
    </row>
    <row r="339" spans="1:65" s="14" customFormat="1" ht="10.35">
      <c r="B339" s="229"/>
      <c r="C339" s="230"/>
      <c r="D339" s="220" t="s">
        <v>137</v>
      </c>
      <c r="E339" s="231" t="s">
        <v>1</v>
      </c>
      <c r="F339" s="232" t="s">
        <v>418</v>
      </c>
      <c r="G339" s="230"/>
      <c r="H339" s="233">
        <v>112.608</v>
      </c>
      <c r="I339" s="234"/>
      <c r="J339" s="230"/>
      <c r="K339" s="230"/>
      <c r="L339" s="235"/>
      <c r="M339" s="236"/>
      <c r="N339" s="237"/>
      <c r="O339" s="237"/>
      <c r="P339" s="237"/>
      <c r="Q339" s="237"/>
      <c r="R339" s="237"/>
      <c r="S339" s="237"/>
      <c r="T339" s="238"/>
      <c r="AT339" s="239" t="s">
        <v>137</v>
      </c>
      <c r="AU339" s="239" t="s">
        <v>88</v>
      </c>
      <c r="AV339" s="14" t="s">
        <v>88</v>
      </c>
      <c r="AW339" s="14" t="s">
        <v>33</v>
      </c>
      <c r="AX339" s="14" t="s">
        <v>78</v>
      </c>
      <c r="AY339" s="239" t="s">
        <v>129</v>
      </c>
    </row>
    <row r="340" spans="1:65" s="13" customFormat="1" ht="10.35">
      <c r="B340" s="218"/>
      <c r="C340" s="219"/>
      <c r="D340" s="220" t="s">
        <v>137</v>
      </c>
      <c r="E340" s="221" t="s">
        <v>1</v>
      </c>
      <c r="F340" s="222" t="s">
        <v>403</v>
      </c>
      <c r="G340" s="219"/>
      <c r="H340" s="221" t="s">
        <v>1</v>
      </c>
      <c r="I340" s="223"/>
      <c r="J340" s="219"/>
      <c r="K340" s="219"/>
      <c r="L340" s="224"/>
      <c r="M340" s="225"/>
      <c r="N340" s="226"/>
      <c r="O340" s="226"/>
      <c r="P340" s="226"/>
      <c r="Q340" s="226"/>
      <c r="R340" s="226"/>
      <c r="S340" s="226"/>
      <c r="T340" s="227"/>
      <c r="AT340" s="228" t="s">
        <v>137</v>
      </c>
      <c r="AU340" s="228" t="s">
        <v>88</v>
      </c>
      <c r="AV340" s="13" t="s">
        <v>86</v>
      </c>
      <c r="AW340" s="13" t="s">
        <v>33</v>
      </c>
      <c r="AX340" s="13" t="s">
        <v>78</v>
      </c>
      <c r="AY340" s="228" t="s">
        <v>129</v>
      </c>
    </row>
    <row r="341" spans="1:65" s="14" customFormat="1" ht="10.35">
      <c r="B341" s="229"/>
      <c r="C341" s="230"/>
      <c r="D341" s="220" t="s">
        <v>137</v>
      </c>
      <c r="E341" s="231" t="s">
        <v>1</v>
      </c>
      <c r="F341" s="232" t="s">
        <v>419</v>
      </c>
      <c r="G341" s="230"/>
      <c r="H341" s="233">
        <v>181.42400000000001</v>
      </c>
      <c r="I341" s="234"/>
      <c r="J341" s="230"/>
      <c r="K341" s="230"/>
      <c r="L341" s="235"/>
      <c r="M341" s="236"/>
      <c r="N341" s="237"/>
      <c r="O341" s="237"/>
      <c r="P341" s="237"/>
      <c r="Q341" s="237"/>
      <c r="R341" s="237"/>
      <c r="S341" s="237"/>
      <c r="T341" s="238"/>
      <c r="AT341" s="239" t="s">
        <v>137</v>
      </c>
      <c r="AU341" s="239" t="s">
        <v>88</v>
      </c>
      <c r="AV341" s="14" t="s">
        <v>88</v>
      </c>
      <c r="AW341" s="14" t="s">
        <v>33</v>
      </c>
      <c r="AX341" s="14" t="s">
        <v>78</v>
      </c>
      <c r="AY341" s="239" t="s">
        <v>129</v>
      </c>
    </row>
    <row r="342" spans="1:65" s="13" customFormat="1" ht="10.35">
      <c r="B342" s="218"/>
      <c r="C342" s="219"/>
      <c r="D342" s="220" t="s">
        <v>137</v>
      </c>
      <c r="E342" s="221" t="s">
        <v>1</v>
      </c>
      <c r="F342" s="222" t="s">
        <v>405</v>
      </c>
      <c r="G342" s="219"/>
      <c r="H342" s="221" t="s">
        <v>1</v>
      </c>
      <c r="I342" s="223"/>
      <c r="J342" s="219"/>
      <c r="K342" s="219"/>
      <c r="L342" s="224"/>
      <c r="M342" s="225"/>
      <c r="N342" s="226"/>
      <c r="O342" s="226"/>
      <c r="P342" s="226"/>
      <c r="Q342" s="226"/>
      <c r="R342" s="226"/>
      <c r="S342" s="226"/>
      <c r="T342" s="227"/>
      <c r="AT342" s="228" t="s">
        <v>137</v>
      </c>
      <c r="AU342" s="228" t="s">
        <v>88</v>
      </c>
      <c r="AV342" s="13" t="s">
        <v>86</v>
      </c>
      <c r="AW342" s="13" t="s">
        <v>33</v>
      </c>
      <c r="AX342" s="13" t="s">
        <v>78</v>
      </c>
      <c r="AY342" s="228" t="s">
        <v>129</v>
      </c>
    </row>
    <row r="343" spans="1:65" s="14" customFormat="1" ht="10.35">
      <c r="B343" s="229"/>
      <c r="C343" s="230"/>
      <c r="D343" s="220" t="s">
        <v>137</v>
      </c>
      <c r="E343" s="231" t="s">
        <v>1</v>
      </c>
      <c r="F343" s="232" t="s">
        <v>420</v>
      </c>
      <c r="G343" s="230"/>
      <c r="H343" s="233">
        <v>77.900000000000006</v>
      </c>
      <c r="I343" s="234"/>
      <c r="J343" s="230"/>
      <c r="K343" s="230"/>
      <c r="L343" s="235"/>
      <c r="M343" s="236"/>
      <c r="N343" s="237"/>
      <c r="O343" s="237"/>
      <c r="P343" s="237"/>
      <c r="Q343" s="237"/>
      <c r="R343" s="237"/>
      <c r="S343" s="237"/>
      <c r="T343" s="238"/>
      <c r="AT343" s="239" t="s">
        <v>137</v>
      </c>
      <c r="AU343" s="239" t="s">
        <v>88</v>
      </c>
      <c r="AV343" s="14" t="s">
        <v>88</v>
      </c>
      <c r="AW343" s="14" t="s">
        <v>33</v>
      </c>
      <c r="AX343" s="14" t="s">
        <v>78</v>
      </c>
      <c r="AY343" s="239" t="s">
        <v>129</v>
      </c>
    </row>
    <row r="344" spans="1:65" s="13" customFormat="1" ht="10.35">
      <c r="B344" s="218"/>
      <c r="C344" s="219"/>
      <c r="D344" s="220" t="s">
        <v>137</v>
      </c>
      <c r="E344" s="221" t="s">
        <v>1</v>
      </c>
      <c r="F344" s="222" t="s">
        <v>407</v>
      </c>
      <c r="G344" s="219"/>
      <c r="H344" s="221" t="s">
        <v>1</v>
      </c>
      <c r="I344" s="223"/>
      <c r="J344" s="219"/>
      <c r="K344" s="219"/>
      <c r="L344" s="224"/>
      <c r="M344" s="225"/>
      <c r="N344" s="226"/>
      <c r="O344" s="226"/>
      <c r="P344" s="226"/>
      <c r="Q344" s="226"/>
      <c r="R344" s="226"/>
      <c r="S344" s="226"/>
      <c r="T344" s="227"/>
      <c r="AT344" s="228" t="s">
        <v>137</v>
      </c>
      <c r="AU344" s="228" t="s">
        <v>88</v>
      </c>
      <c r="AV344" s="13" t="s">
        <v>86</v>
      </c>
      <c r="AW344" s="13" t="s">
        <v>33</v>
      </c>
      <c r="AX344" s="13" t="s">
        <v>78</v>
      </c>
      <c r="AY344" s="228" t="s">
        <v>129</v>
      </c>
    </row>
    <row r="345" spans="1:65" s="14" customFormat="1" ht="10.35">
      <c r="B345" s="229"/>
      <c r="C345" s="230"/>
      <c r="D345" s="220" t="s">
        <v>137</v>
      </c>
      <c r="E345" s="231" t="s">
        <v>1</v>
      </c>
      <c r="F345" s="232" t="s">
        <v>421</v>
      </c>
      <c r="G345" s="230"/>
      <c r="H345" s="233">
        <v>13.24</v>
      </c>
      <c r="I345" s="234"/>
      <c r="J345" s="230"/>
      <c r="K345" s="230"/>
      <c r="L345" s="235"/>
      <c r="M345" s="236"/>
      <c r="N345" s="237"/>
      <c r="O345" s="237"/>
      <c r="P345" s="237"/>
      <c r="Q345" s="237"/>
      <c r="R345" s="237"/>
      <c r="S345" s="237"/>
      <c r="T345" s="238"/>
      <c r="AT345" s="239" t="s">
        <v>137</v>
      </c>
      <c r="AU345" s="239" t="s">
        <v>88</v>
      </c>
      <c r="AV345" s="14" t="s">
        <v>88</v>
      </c>
      <c r="AW345" s="14" t="s">
        <v>33</v>
      </c>
      <c r="AX345" s="14" t="s">
        <v>78</v>
      </c>
      <c r="AY345" s="239" t="s">
        <v>129</v>
      </c>
    </row>
    <row r="346" spans="1:65" s="13" customFormat="1" ht="10.35">
      <c r="B346" s="218"/>
      <c r="C346" s="219"/>
      <c r="D346" s="220" t="s">
        <v>137</v>
      </c>
      <c r="E346" s="221" t="s">
        <v>1</v>
      </c>
      <c r="F346" s="222" t="s">
        <v>409</v>
      </c>
      <c r="G346" s="219"/>
      <c r="H346" s="221" t="s">
        <v>1</v>
      </c>
      <c r="I346" s="223"/>
      <c r="J346" s="219"/>
      <c r="K346" s="219"/>
      <c r="L346" s="224"/>
      <c r="M346" s="225"/>
      <c r="N346" s="226"/>
      <c r="O346" s="226"/>
      <c r="P346" s="226"/>
      <c r="Q346" s="226"/>
      <c r="R346" s="226"/>
      <c r="S346" s="226"/>
      <c r="T346" s="227"/>
      <c r="AT346" s="228" t="s">
        <v>137</v>
      </c>
      <c r="AU346" s="228" t="s">
        <v>88</v>
      </c>
      <c r="AV346" s="13" t="s">
        <v>86</v>
      </c>
      <c r="AW346" s="13" t="s">
        <v>33</v>
      </c>
      <c r="AX346" s="13" t="s">
        <v>78</v>
      </c>
      <c r="AY346" s="228" t="s">
        <v>129</v>
      </c>
    </row>
    <row r="347" spans="1:65" s="14" customFormat="1" ht="10.35">
      <c r="B347" s="229"/>
      <c r="C347" s="230"/>
      <c r="D347" s="220" t="s">
        <v>137</v>
      </c>
      <c r="E347" s="231" t="s">
        <v>1</v>
      </c>
      <c r="F347" s="232" t="s">
        <v>422</v>
      </c>
      <c r="G347" s="230"/>
      <c r="H347" s="233">
        <v>172.04</v>
      </c>
      <c r="I347" s="234"/>
      <c r="J347" s="230"/>
      <c r="K347" s="230"/>
      <c r="L347" s="235"/>
      <c r="M347" s="236"/>
      <c r="N347" s="237"/>
      <c r="O347" s="237"/>
      <c r="P347" s="237"/>
      <c r="Q347" s="237"/>
      <c r="R347" s="237"/>
      <c r="S347" s="237"/>
      <c r="T347" s="238"/>
      <c r="AT347" s="239" t="s">
        <v>137</v>
      </c>
      <c r="AU347" s="239" t="s">
        <v>88</v>
      </c>
      <c r="AV347" s="14" t="s">
        <v>88</v>
      </c>
      <c r="AW347" s="14" t="s">
        <v>33</v>
      </c>
      <c r="AX347" s="14" t="s">
        <v>78</v>
      </c>
      <c r="AY347" s="239" t="s">
        <v>129</v>
      </c>
    </row>
    <row r="348" spans="1:65" s="13" customFormat="1" ht="10.35">
      <c r="B348" s="218"/>
      <c r="C348" s="219"/>
      <c r="D348" s="220" t="s">
        <v>137</v>
      </c>
      <c r="E348" s="221" t="s">
        <v>1</v>
      </c>
      <c r="F348" s="222" t="s">
        <v>411</v>
      </c>
      <c r="G348" s="219"/>
      <c r="H348" s="221" t="s">
        <v>1</v>
      </c>
      <c r="I348" s="223"/>
      <c r="J348" s="219"/>
      <c r="K348" s="219"/>
      <c r="L348" s="224"/>
      <c r="M348" s="225"/>
      <c r="N348" s="226"/>
      <c r="O348" s="226"/>
      <c r="P348" s="226"/>
      <c r="Q348" s="226"/>
      <c r="R348" s="226"/>
      <c r="S348" s="226"/>
      <c r="T348" s="227"/>
      <c r="AT348" s="228" t="s">
        <v>137</v>
      </c>
      <c r="AU348" s="228" t="s">
        <v>88</v>
      </c>
      <c r="AV348" s="13" t="s">
        <v>86</v>
      </c>
      <c r="AW348" s="13" t="s">
        <v>33</v>
      </c>
      <c r="AX348" s="13" t="s">
        <v>78</v>
      </c>
      <c r="AY348" s="228" t="s">
        <v>129</v>
      </c>
    </row>
    <row r="349" spans="1:65" s="14" customFormat="1" ht="10.35">
      <c r="B349" s="229"/>
      <c r="C349" s="230"/>
      <c r="D349" s="220" t="s">
        <v>137</v>
      </c>
      <c r="E349" s="231" t="s">
        <v>1</v>
      </c>
      <c r="F349" s="232" t="s">
        <v>423</v>
      </c>
      <c r="G349" s="230"/>
      <c r="H349" s="233">
        <v>25.128</v>
      </c>
      <c r="I349" s="234"/>
      <c r="J349" s="230"/>
      <c r="K349" s="230"/>
      <c r="L349" s="235"/>
      <c r="M349" s="236"/>
      <c r="N349" s="237"/>
      <c r="O349" s="237"/>
      <c r="P349" s="237"/>
      <c r="Q349" s="237"/>
      <c r="R349" s="237"/>
      <c r="S349" s="237"/>
      <c r="T349" s="238"/>
      <c r="AT349" s="239" t="s">
        <v>137</v>
      </c>
      <c r="AU349" s="239" t="s">
        <v>88</v>
      </c>
      <c r="AV349" s="14" t="s">
        <v>88</v>
      </c>
      <c r="AW349" s="14" t="s">
        <v>33</v>
      </c>
      <c r="AX349" s="14" t="s">
        <v>78</v>
      </c>
      <c r="AY349" s="239" t="s">
        <v>129</v>
      </c>
    </row>
    <row r="350" spans="1:65" s="15" customFormat="1" ht="10.35">
      <c r="B350" s="240"/>
      <c r="C350" s="241"/>
      <c r="D350" s="220" t="s">
        <v>137</v>
      </c>
      <c r="E350" s="242" t="s">
        <v>1</v>
      </c>
      <c r="F350" s="243" t="s">
        <v>140</v>
      </c>
      <c r="G350" s="241"/>
      <c r="H350" s="244">
        <v>655.03600000000006</v>
      </c>
      <c r="I350" s="245"/>
      <c r="J350" s="241"/>
      <c r="K350" s="241"/>
      <c r="L350" s="246"/>
      <c r="M350" s="247"/>
      <c r="N350" s="248"/>
      <c r="O350" s="248"/>
      <c r="P350" s="248"/>
      <c r="Q350" s="248"/>
      <c r="R350" s="248"/>
      <c r="S350" s="248"/>
      <c r="T350" s="249"/>
      <c r="AT350" s="250" t="s">
        <v>137</v>
      </c>
      <c r="AU350" s="250" t="s">
        <v>88</v>
      </c>
      <c r="AV350" s="15" t="s">
        <v>135</v>
      </c>
      <c r="AW350" s="15" t="s">
        <v>33</v>
      </c>
      <c r="AX350" s="15" t="s">
        <v>86</v>
      </c>
      <c r="AY350" s="250" t="s">
        <v>129</v>
      </c>
    </row>
    <row r="351" spans="1:65" s="14" customFormat="1" ht="10.35">
      <c r="B351" s="229"/>
      <c r="C351" s="230"/>
      <c r="D351" s="220" t="s">
        <v>137</v>
      </c>
      <c r="E351" s="230"/>
      <c r="F351" s="232" t="s">
        <v>424</v>
      </c>
      <c r="G351" s="230"/>
      <c r="H351" s="233">
        <v>1310.0719999999999</v>
      </c>
      <c r="I351" s="234"/>
      <c r="J351" s="230"/>
      <c r="K351" s="230"/>
      <c r="L351" s="235"/>
      <c r="M351" s="236"/>
      <c r="N351" s="237"/>
      <c r="O351" s="237"/>
      <c r="P351" s="237"/>
      <c r="Q351" s="237"/>
      <c r="R351" s="237"/>
      <c r="S351" s="237"/>
      <c r="T351" s="238"/>
      <c r="AT351" s="239" t="s">
        <v>137</v>
      </c>
      <c r="AU351" s="239" t="s">
        <v>88</v>
      </c>
      <c r="AV351" s="14" t="s">
        <v>88</v>
      </c>
      <c r="AW351" s="14" t="s">
        <v>4</v>
      </c>
      <c r="AX351" s="14" t="s">
        <v>86</v>
      </c>
      <c r="AY351" s="239" t="s">
        <v>129</v>
      </c>
    </row>
    <row r="352" spans="1:65" s="2" customFormat="1" ht="33" customHeight="1">
      <c r="A352" s="34"/>
      <c r="B352" s="35"/>
      <c r="C352" s="204" t="s">
        <v>425</v>
      </c>
      <c r="D352" s="204" t="s">
        <v>131</v>
      </c>
      <c r="E352" s="205" t="s">
        <v>426</v>
      </c>
      <c r="F352" s="206" t="s">
        <v>427</v>
      </c>
      <c r="G352" s="207" t="s">
        <v>210</v>
      </c>
      <c r="H352" s="208">
        <v>81.918000000000006</v>
      </c>
      <c r="I352" s="209"/>
      <c r="J352" s="210">
        <f>ROUND(I352*H352,2)</f>
        <v>0</v>
      </c>
      <c r="K352" s="211"/>
      <c r="L352" s="39"/>
      <c r="M352" s="212" t="s">
        <v>1</v>
      </c>
      <c r="N352" s="213" t="s">
        <v>43</v>
      </c>
      <c r="O352" s="71"/>
      <c r="P352" s="214">
        <f>O352*H352</f>
        <v>0</v>
      </c>
      <c r="Q352" s="214">
        <v>0</v>
      </c>
      <c r="R352" s="214">
        <f>Q352*H352</f>
        <v>0</v>
      </c>
      <c r="S352" s="214">
        <v>0</v>
      </c>
      <c r="T352" s="215">
        <f>S352*H352</f>
        <v>0</v>
      </c>
      <c r="U352" s="34"/>
      <c r="V352" s="34"/>
      <c r="W352" s="34"/>
      <c r="X352" s="34"/>
      <c r="Y352" s="34"/>
      <c r="Z352" s="34"/>
      <c r="AA352" s="34"/>
      <c r="AB352" s="34"/>
      <c r="AC352" s="34"/>
      <c r="AD352" s="34"/>
      <c r="AE352" s="34"/>
      <c r="AR352" s="216" t="s">
        <v>135</v>
      </c>
      <c r="AT352" s="216" t="s">
        <v>131</v>
      </c>
      <c r="AU352" s="216" t="s">
        <v>88</v>
      </c>
      <c r="AY352" s="17" t="s">
        <v>129</v>
      </c>
      <c r="BE352" s="217">
        <f>IF(N352="základní",J352,0)</f>
        <v>0</v>
      </c>
      <c r="BF352" s="217">
        <f>IF(N352="snížená",J352,0)</f>
        <v>0</v>
      </c>
      <c r="BG352" s="217">
        <f>IF(N352="zákl. přenesená",J352,0)</f>
        <v>0</v>
      </c>
      <c r="BH352" s="217">
        <f>IF(N352="sníž. přenesená",J352,0)</f>
        <v>0</v>
      </c>
      <c r="BI352" s="217">
        <f>IF(N352="nulová",J352,0)</f>
        <v>0</v>
      </c>
      <c r="BJ352" s="17" t="s">
        <v>86</v>
      </c>
      <c r="BK352" s="217">
        <f>ROUND(I352*H352,2)</f>
        <v>0</v>
      </c>
      <c r="BL352" s="17" t="s">
        <v>135</v>
      </c>
      <c r="BM352" s="216" t="s">
        <v>428</v>
      </c>
    </row>
    <row r="353" spans="1:65" s="13" customFormat="1" ht="10.35">
      <c r="B353" s="218"/>
      <c r="C353" s="219"/>
      <c r="D353" s="220" t="s">
        <v>137</v>
      </c>
      <c r="E353" s="221" t="s">
        <v>1</v>
      </c>
      <c r="F353" s="222" t="s">
        <v>399</v>
      </c>
      <c r="G353" s="219"/>
      <c r="H353" s="221" t="s">
        <v>1</v>
      </c>
      <c r="I353" s="223"/>
      <c r="J353" s="219"/>
      <c r="K353" s="219"/>
      <c r="L353" s="224"/>
      <c r="M353" s="225"/>
      <c r="N353" s="226"/>
      <c r="O353" s="226"/>
      <c r="P353" s="226"/>
      <c r="Q353" s="226"/>
      <c r="R353" s="226"/>
      <c r="S353" s="226"/>
      <c r="T353" s="227"/>
      <c r="AT353" s="228" t="s">
        <v>137</v>
      </c>
      <c r="AU353" s="228" t="s">
        <v>88</v>
      </c>
      <c r="AV353" s="13" t="s">
        <v>86</v>
      </c>
      <c r="AW353" s="13" t="s">
        <v>33</v>
      </c>
      <c r="AX353" s="13" t="s">
        <v>78</v>
      </c>
      <c r="AY353" s="228" t="s">
        <v>129</v>
      </c>
    </row>
    <row r="354" spans="1:65" s="14" customFormat="1" ht="10.35">
      <c r="B354" s="229"/>
      <c r="C354" s="230"/>
      <c r="D354" s="220" t="s">
        <v>137</v>
      </c>
      <c r="E354" s="231" t="s">
        <v>1</v>
      </c>
      <c r="F354" s="232" t="s">
        <v>400</v>
      </c>
      <c r="G354" s="230"/>
      <c r="H354" s="233">
        <v>36.347999999999999</v>
      </c>
      <c r="I354" s="234"/>
      <c r="J354" s="230"/>
      <c r="K354" s="230"/>
      <c r="L354" s="235"/>
      <c r="M354" s="236"/>
      <c r="N354" s="237"/>
      <c r="O354" s="237"/>
      <c r="P354" s="237"/>
      <c r="Q354" s="237"/>
      <c r="R354" s="237"/>
      <c r="S354" s="237"/>
      <c r="T354" s="238"/>
      <c r="AT354" s="239" t="s">
        <v>137</v>
      </c>
      <c r="AU354" s="239" t="s">
        <v>88</v>
      </c>
      <c r="AV354" s="14" t="s">
        <v>88</v>
      </c>
      <c r="AW354" s="14" t="s">
        <v>33</v>
      </c>
      <c r="AX354" s="14" t="s">
        <v>78</v>
      </c>
      <c r="AY354" s="239" t="s">
        <v>129</v>
      </c>
    </row>
    <row r="355" spans="1:65" s="13" customFormat="1" ht="10.35">
      <c r="B355" s="218"/>
      <c r="C355" s="219"/>
      <c r="D355" s="220" t="s">
        <v>137</v>
      </c>
      <c r="E355" s="221" t="s">
        <v>1</v>
      </c>
      <c r="F355" s="222" t="s">
        <v>405</v>
      </c>
      <c r="G355" s="219"/>
      <c r="H355" s="221" t="s">
        <v>1</v>
      </c>
      <c r="I355" s="223"/>
      <c r="J355" s="219"/>
      <c r="K355" s="219"/>
      <c r="L355" s="224"/>
      <c r="M355" s="225"/>
      <c r="N355" s="226"/>
      <c r="O355" s="226"/>
      <c r="P355" s="226"/>
      <c r="Q355" s="226"/>
      <c r="R355" s="226"/>
      <c r="S355" s="226"/>
      <c r="T355" s="227"/>
      <c r="AT355" s="228" t="s">
        <v>137</v>
      </c>
      <c r="AU355" s="228" t="s">
        <v>88</v>
      </c>
      <c r="AV355" s="13" t="s">
        <v>86</v>
      </c>
      <c r="AW355" s="13" t="s">
        <v>33</v>
      </c>
      <c r="AX355" s="13" t="s">
        <v>78</v>
      </c>
      <c r="AY355" s="228" t="s">
        <v>129</v>
      </c>
    </row>
    <row r="356" spans="1:65" s="14" customFormat="1" ht="10.35">
      <c r="B356" s="229"/>
      <c r="C356" s="230"/>
      <c r="D356" s="220" t="s">
        <v>137</v>
      </c>
      <c r="E356" s="231" t="s">
        <v>1</v>
      </c>
      <c r="F356" s="232" t="s">
        <v>406</v>
      </c>
      <c r="G356" s="230"/>
      <c r="H356" s="233">
        <v>38.950000000000003</v>
      </c>
      <c r="I356" s="234"/>
      <c r="J356" s="230"/>
      <c r="K356" s="230"/>
      <c r="L356" s="235"/>
      <c r="M356" s="236"/>
      <c r="N356" s="237"/>
      <c r="O356" s="237"/>
      <c r="P356" s="237"/>
      <c r="Q356" s="237"/>
      <c r="R356" s="237"/>
      <c r="S356" s="237"/>
      <c r="T356" s="238"/>
      <c r="AT356" s="239" t="s">
        <v>137</v>
      </c>
      <c r="AU356" s="239" t="s">
        <v>88</v>
      </c>
      <c r="AV356" s="14" t="s">
        <v>88</v>
      </c>
      <c r="AW356" s="14" t="s">
        <v>33</v>
      </c>
      <c r="AX356" s="14" t="s">
        <v>78</v>
      </c>
      <c r="AY356" s="239" t="s">
        <v>129</v>
      </c>
    </row>
    <row r="357" spans="1:65" s="13" customFormat="1" ht="10.35">
      <c r="B357" s="218"/>
      <c r="C357" s="219"/>
      <c r="D357" s="220" t="s">
        <v>137</v>
      </c>
      <c r="E357" s="221" t="s">
        <v>1</v>
      </c>
      <c r="F357" s="222" t="s">
        <v>407</v>
      </c>
      <c r="G357" s="219"/>
      <c r="H357" s="221" t="s">
        <v>1</v>
      </c>
      <c r="I357" s="223"/>
      <c r="J357" s="219"/>
      <c r="K357" s="219"/>
      <c r="L357" s="224"/>
      <c r="M357" s="225"/>
      <c r="N357" s="226"/>
      <c r="O357" s="226"/>
      <c r="P357" s="226"/>
      <c r="Q357" s="226"/>
      <c r="R357" s="226"/>
      <c r="S357" s="226"/>
      <c r="T357" s="227"/>
      <c r="AT357" s="228" t="s">
        <v>137</v>
      </c>
      <c r="AU357" s="228" t="s">
        <v>88</v>
      </c>
      <c r="AV357" s="13" t="s">
        <v>86</v>
      </c>
      <c r="AW357" s="13" t="s">
        <v>33</v>
      </c>
      <c r="AX357" s="13" t="s">
        <v>78</v>
      </c>
      <c r="AY357" s="228" t="s">
        <v>129</v>
      </c>
    </row>
    <row r="358" spans="1:65" s="14" customFormat="1" ht="10.35">
      <c r="B358" s="229"/>
      <c r="C358" s="230"/>
      <c r="D358" s="220" t="s">
        <v>137</v>
      </c>
      <c r="E358" s="231" t="s">
        <v>1</v>
      </c>
      <c r="F358" s="232" t="s">
        <v>408</v>
      </c>
      <c r="G358" s="230"/>
      <c r="H358" s="233">
        <v>6.62</v>
      </c>
      <c r="I358" s="234"/>
      <c r="J358" s="230"/>
      <c r="K358" s="230"/>
      <c r="L358" s="235"/>
      <c r="M358" s="236"/>
      <c r="N358" s="237"/>
      <c r="O358" s="237"/>
      <c r="P358" s="237"/>
      <c r="Q358" s="237"/>
      <c r="R358" s="237"/>
      <c r="S358" s="237"/>
      <c r="T358" s="238"/>
      <c r="AT358" s="239" t="s">
        <v>137</v>
      </c>
      <c r="AU358" s="239" t="s">
        <v>88</v>
      </c>
      <c r="AV358" s="14" t="s">
        <v>88</v>
      </c>
      <c r="AW358" s="14" t="s">
        <v>33</v>
      </c>
      <c r="AX358" s="14" t="s">
        <v>78</v>
      </c>
      <c r="AY358" s="239" t="s">
        <v>129</v>
      </c>
    </row>
    <row r="359" spans="1:65" s="15" customFormat="1" ht="10.35">
      <c r="B359" s="240"/>
      <c r="C359" s="241"/>
      <c r="D359" s="220" t="s">
        <v>137</v>
      </c>
      <c r="E359" s="242" t="s">
        <v>1</v>
      </c>
      <c r="F359" s="243" t="s">
        <v>140</v>
      </c>
      <c r="G359" s="241"/>
      <c r="H359" s="244">
        <v>81.918000000000006</v>
      </c>
      <c r="I359" s="245"/>
      <c r="J359" s="241"/>
      <c r="K359" s="241"/>
      <c r="L359" s="246"/>
      <c r="M359" s="247"/>
      <c r="N359" s="248"/>
      <c r="O359" s="248"/>
      <c r="P359" s="248"/>
      <c r="Q359" s="248"/>
      <c r="R359" s="248"/>
      <c r="S359" s="248"/>
      <c r="T359" s="249"/>
      <c r="AT359" s="250" t="s">
        <v>137</v>
      </c>
      <c r="AU359" s="250" t="s">
        <v>88</v>
      </c>
      <c r="AV359" s="15" t="s">
        <v>135</v>
      </c>
      <c r="AW359" s="15" t="s">
        <v>33</v>
      </c>
      <c r="AX359" s="15" t="s">
        <v>86</v>
      </c>
      <c r="AY359" s="250" t="s">
        <v>129</v>
      </c>
    </row>
    <row r="360" spans="1:65" s="2" customFormat="1" ht="33" customHeight="1">
      <c r="A360" s="34"/>
      <c r="B360" s="35"/>
      <c r="C360" s="204" t="s">
        <v>429</v>
      </c>
      <c r="D360" s="204" t="s">
        <v>131</v>
      </c>
      <c r="E360" s="205" t="s">
        <v>430</v>
      </c>
      <c r="F360" s="206" t="s">
        <v>431</v>
      </c>
      <c r="G360" s="207" t="s">
        <v>210</v>
      </c>
      <c r="H360" s="208">
        <v>258.16399999999999</v>
      </c>
      <c r="I360" s="209"/>
      <c r="J360" s="210">
        <f>ROUND(I360*H360,2)</f>
        <v>0</v>
      </c>
      <c r="K360" s="211"/>
      <c r="L360" s="39"/>
      <c r="M360" s="212" t="s">
        <v>1</v>
      </c>
      <c r="N360" s="213" t="s">
        <v>43</v>
      </c>
      <c r="O360" s="71"/>
      <c r="P360" s="214">
        <f>O360*H360</f>
        <v>0</v>
      </c>
      <c r="Q360" s="214">
        <v>0</v>
      </c>
      <c r="R360" s="214">
        <f>Q360*H360</f>
        <v>0</v>
      </c>
      <c r="S360" s="214">
        <v>0</v>
      </c>
      <c r="T360" s="215">
        <f>S360*H360</f>
        <v>0</v>
      </c>
      <c r="U360" s="34"/>
      <c r="V360" s="34"/>
      <c r="W360" s="34"/>
      <c r="X360" s="34"/>
      <c r="Y360" s="34"/>
      <c r="Z360" s="34"/>
      <c r="AA360" s="34"/>
      <c r="AB360" s="34"/>
      <c r="AC360" s="34"/>
      <c r="AD360" s="34"/>
      <c r="AE360" s="34"/>
      <c r="AR360" s="216" t="s">
        <v>135</v>
      </c>
      <c r="AT360" s="216" t="s">
        <v>131</v>
      </c>
      <c r="AU360" s="216" t="s">
        <v>88</v>
      </c>
      <c r="AY360" s="17" t="s">
        <v>129</v>
      </c>
      <c r="BE360" s="217">
        <f>IF(N360="základní",J360,0)</f>
        <v>0</v>
      </c>
      <c r="BF360" s="217">
        <f>IF(N360="snížená",J360,0)</f>
        <v>0</v>
      </c>
      <c r="BG360" s="217">
        <f>IF(N360="zákl. přenesená",J360,0)</f>
        <v>0</v>
      </c>
      <c r="BH360" s="217">
        <f>IF(N360="sníž. přenesená",J360,0)</f>
        <v>0</v>
      </c>
      <c r="BI360" s="217">
        <f>IF(N360="nulová",J360,0)</f>
        <v>0</v>
      </c>
      <c r="BJ360" s="17" t="s">
        <v>86</v>
      </c>
      <c r="BK360" s="217">
        <f>ROUND(I360*H360,2)</f>
        <v>0</v>
      </c>
      <c r="BL360" s="17" t="s">
        <v>135</v>
      </c>
      <c r="BM360" s="216" t="s">
        <v>432</v>
      </c>
    </row>
    <row r="361" spans="1:65" s="13" customFormat="1" ht="10.35">
      <c r="B361" s="218"/>
      <c r="C361" s="219"/>
      <c r="D361" s="220" t="s">
        <v>137</v>
      </c>
      <c r="E361" s="221" t="s">
        <v>1</v>
      </c>
      <c r="F361" s="222" t="s">
        <v>401</v>
      </c>
      <c r="G361" s="219"/>
      <c r="H361" s="221" t="s">
        <v>1</v>
      </c>
      <c r="I361" s="223"/>
      <c r="J361" s="219"/>
      <c r="K361" s="219"/>
      <c r="L361" s="224"/>
      <c r="M361" s="225"/>
      <c r="N361" s="226"/>
      <c r="O361" s="226"/>
      <c r="P361" s="226"/>
      <c r="Q361" s="226"/>
      <c r="R361" s="226"/>
      <c r="S361" s="226"/>
      <c r="T361" s="227"/>
      <c r="AT361" s="228" t="s">
        <v>137</v>
      </c>
      <c r="AU361" s="228" t="s">
        <v>88</v>
      </c>
      <c r="AV361" s="13" t="s">
        <v>86</v>
      </c>
      <c r="AW361" s="13" t="s">
        <v>33</v>
      </c>
      <c r="AX361" s="13" t="s">
        <v>78</v>
      </c>
      <c r="AY361" s="228" t="s">
        <v>129</v>
      </c>
    </row>
    <row r="362" spans="1:65" s="14" customFormat="1" ht="10.35">
      <c r="B362" s="229"/>
      <c r="C362" s="230"/>
      <c r="D362" s="220" t="s">
        <v>137</v>
      </c>
      <c r="E362" s="231" t="s">
        <v>1</v>
      </c>
      <c r="F362" s="232" t="s">
        <v>402</v>
      </c>
      <c r="G362" s="230"/>
      <c r="H362" s="233">
        <v>56.304000000000002</v>
      </c>
      <c r="I362" s="234"/>
      <c r="J362" s="230"/>
      <c r="K362" s="230"/>
      <c r="L362" s="235"/>
      <c r="M362" s="236"/>
      <c r="N362" s="237"/>
      <c r="O362" s="237"/>
      <c r="P362" s="237"/>
      <c r="Q362" s="237"/>
      <c r="R362" s="237"/>
      <c r="S362" s="237"/>
      <c r="T362" s="238"/>
      <c r="AT362" s="239" t="s">
        <v>137</v>
      </c>
      <c r="AU362" s="239" t="s">
        <v>88</v>
      </c>
      <c r="AV362" s="14" t="s">
        <v>88</v>
      </c>
      <c r="AW362" s="14" t="s">
        <v>33</v>
      </c>
      <c r="AX362" s="14" t="s">
        <v>78</v>
      </c>
      <c r="AY362" s="239" t="s">
        <v>129</v>
      </c>
    </row>
    <row r="363" spans="1:65" s="13" customFormat="1" ht="10.35">
      <c r="B363" s="218"/>
      <c r="C363" s="219"/>
      <c r="D363" s="220" t="s">
        <v>137</v>
      </c>
      <c r="E363" s="221" t="s">
        <v>1</v>
      </c>
      <c r="F363" s="222" t="s">
        <v>403</v>
      </c>
      <c r="G363" s="219"/>
      <c r="H363" s="221" t="s">
        <v>1</v>
      </c>
      <c r="I363" s="223"/>
      <c r="J363" s="219"/>
      <c r="K363" s="219"/>
      <c r="L363" s="224"/>
      <c r="M363" s="225"/>
      <c r="N363" s="226"/>
      <c r="O363" s="226"/>
      <c r="P363" s="226"/>
      <c r="Q363" s="226"/>
      <c r="R363" s="226"/>
      <c r="S363" s="226"/>
      <c r="T363" s="227"/>
      <c r="AT363" s="228" t="s">
        <v>137</v>
      </c>
      <c r="AU363" s="228" t="s">
        <v>88</v>
      </c>
      <c r="AV363" s="13" t="s">
        <v>86</v>
      </c>
      <c r="AW363" s="13" t="s">
        <v>33</v>
      </c>
      <c r="AX363" s="13" t="s">
        <v>78</v>
      </c>
      <c r="AY363" s="228" t="s">
        <v>129</v>
      </c>
    </row>
    <row r="364" spans="1:65" s="14" customFormat="1" ht="10.35">
      <c r="B364" s="229"/>
      <c r="C364" s="230"/>
      <c r="D364" s="220" t="s">
        <v>137</v>
      </c>
      <c r="E364" s="231" t="s">
        <v>1</v>
      </c>
      <c r="F364" s="232" t="s">
        <v>404</v>
      </c>
      <c r="G364" s="230"/>
      <c r="H364" s="233">
        <v>90.712000000000003</v>
      </c>
      <c r="I364" s="234"/>
      <c r="J364" s="230"/>
      <c r="K364" s="230"/>
      <c r="L364" s="235"/>
      <c r="M364" s="236"/>
      <c r="N364" s="237"/>
      <c r="O364" s="237"/>
      <c r="P364" s="237"/>
      <c r="Q364" s="237"/>
      <c r="R364" s="237"/>
      <c r="S364" s="237"/>
      <c r="T364" s="238"/>
      <c r="AT364" s="239" t="s">
        <v>137</v>
      </c>
      <c r="AU364" s="239" t="s">
        <v>88</v>
      </c>
      <c r="AV364" s="14" t="s">
        <v>88</v>
      </c>
      <c r="AW364" s="14" t="s">
        <v>33</v>
      </c>
      <c r="AX364" s="14" t="s">
        <v>78</v>
      </c>
      <c r="AY364" s="239" t="s">
        <v>129</v>
      </c>
    </row>
    <row r="365" spans="1:65" s="13" customFormat="1" ht="10.35">
      <c r="B365" s="218"/>
      <c r="C365" s="219"/>
      <c r="D365" s="220" t="s">
        <v>137</v>
      </c>
      <c r="E365" s="221" t="s">
        <v>1</v>
      </c>
      <c r="F365" s="222" t="s">
        <v>409</v>
      </c>
      <c r="G365" s="219"/>
      <c r="H365" s="221" t="s">
        <v>1</v>
      </c>
      <c r="I365" s="223"/>
      <c r="J365" s="219"/>
      <c r="K365" s="219"/>
      <c r="L365" s="224"/>
      <c r="M365" s="225"/>
      <c r="N365" s="226"/>
      <c r="O365" s="226"/>
      <c r="P365" s="226"/>
      <c r="Q365" s="226"/>
      <c r="R365" s="226"/>
      <c r="S365" s="226"/>
      <c r="T365" s="227"/>
      <c r="AT365" s="228" t="s">
        <v>137</v>
      </c>
      <c r="AU365" s="228" t="s">
        <v>88</v>
      </c>
      <c r="AV365" s="13" t="s">
        <v>86</v>
      </c>
      <c r="AW365" s="13" t="s">
        <v>33</v>
      </c>
      <c r="AX365" s="13" t="s">
        <v>78</v>
      </c>
      <c r="AY365" s="228" t="s">
        <v>129</v>
      </c>
    </row>
    <row r="366" spans="1:65" s="14" customFormat="1" ht="10.35">
      <c r="B366" s="229"/>
      <c r="C366" s="230"/>
      <c r="D366" s="220" t="s">
        <v>137</v>
      </c>
      <c r="E366" s="231" t="s">
        <v>1</v>
      </c>
      <c r="F366" s="232" t="s">
        <v>410</v>
      </c>
      <c r="G366" s="230"/>
      <c r="H366" s="233">
        <v>86.02</v>
      </c>
      <c r="I366" s="234"/>
      <c r="J366" s="230"/>
      <c r="K366" s="230"/>
      <c r="L366" s="235"/>
      <c r="M366" s="236"/>
      <c r="N366" s="237"/>
      <c r="O366" s="237"/>
      <c r="P366" s="237"/>
      <c r="Q366" s="237"/>
      <c r="R366" s="237"/>
      <c r="S366" s="237"/>
      <c r="T366" s="238"/>
      <c r="AT366" s="239" t="s">
        <v>137</v>
      </c>
      <c r="AU366" s="239" t="s">
        <v>88</v>
      </c>
      <c r="AV366" s="14" t="s">
        <v>88</v>
      </c>
      <c r="AW366" s="14" t="s">
        <v>33</v>
      </c>
      <c r="AX366" s="14" t="s">
        <v>78</v>
      </c>
      <c r="AY366" s="239" t="s">
        <v>129</v>
      </c>
    </row>
    <row r="367" spans="1:65" s="13" customFormat="1" ht="10.35">
      <c r="B367" s="218"/>
      <c r="C367" s="219"/>
      <c r="D367" s="220" t="s">
        <v>137</v>
      </c>
      <c r="E367" s="221" t="s">
        <v>1</v>
      </c>
      <c r="F367" s="222" t="s">
        <v>411</v>
      </c>
      <c r="G367" s="219"/>
      <c r="H367" s="221" t="s">
        <v>1</v>
      </c>
      <c r="I367" s="223"/>
      <c r="J367" s="219"/>
      <c r="K367" s="219"/>
      <c r="L367" s="224"/>
      <c r="M367" s="225"/>
      <c r="N367" s="226"/>
      <c r="O367" s="226"/>
      <c r="P367" s="226"/>
      <c r="Q367" s="226"/>
      <c r="R367" s="226"/>
      <c r="S367" s="226"/>
      <c r="T367" s="227"/>
      <c r="AT367" s="228" t="s">
        <v>137</v>
      </c>
      <c r="AU367" s="228" t="s">
        <v>88</v>
      </c>
      <c r="AV367" s="13" t="s">
        <v>86</v>
      </c>
      <c r="AW367" s="13" t="s">
        <v>33</v>
      </c>
      <c r="AX367" s="13" t="s">
        <v>78</v>
      </c>
      <c r="AY367" s="228" t="s">
        <v>129</v>
      </c>
    </row>
    <row r="368" spans="1:65" s="14" customFormat="1" ht="10.35">
      <c r="B368" s="229"/>
      <c r="C368" s="230"/>
      <c r="D368" s="220" t="s">
        <v>137</v>
      </c>
      <c r="E368" s="231" t="s">
        <v>1</v>
      </c>
      <c r="F368" s="232" t="s">
        <v>423</v>
      </c>
      <c r="G368" s="230"/>
      <c r="H368" s="233">
        <v>25.128</v>
      </c>
      <c r="I368" s="234"/>
      <c r="J368" s="230"/>
      <c r="K368" s="230"/>
      <c r="L368" s="235"/>
      <c r="M368" s="236"/>
      <c r="N368" s="237"/>
      <c r="O368" s="237"/>
      <c r="P368" s="237"/>
      <c r="Q368" s="237"/>
      <c r="R368" s="237"/>
      <c r="S368" s="237"/>
      <c r="T368" s="238"/>
      <c r="AT368" s="239" t="s">
        <v>137</v>
      </c>
      <c r="AU368" s="239" t="s">
        <v>88</v>
      </c>
      <c r="AV368" s="14" t="s">
        <v>88</v>
      </c>
      <c r="AW368" s="14" t="s">
        <v>33</v>
      </c>
      <c r="AX368" s="14" t="s">
        <v>78</v>
      </c>
      <c r="AY368" s="239" t="s">
        <v>129</v>
      </c>
    </row>
    <row r="369" spans="1:65" s="15" customFormat="1" ht="10.35">
      <c r="B369" s="240"/>
      <c r="C369" s="241"/>
      <c r="D369" s="220" t="s">
        <v>137</v>
      </c>
      <c r="E369" s="242" t="s">
        <v>1</v>
      </c>
      <c r="F369" s="243" t="s">
        <v>140</v>
      </c>
      <c r="G369" s="241"/>
      <c r="H369" s="244">
        <v>258.16399999999999</v>
      </c>
      <c r="I369" s="245"/>
      <c r="J369" s="241"/>
      <c r="K369" s="241"/>
      <c r="L369" s="246"/>
      <c r="M369" s="247"/>
      <c r="N369" s="248"/>
      <c r="O369" s="248"/>
      <c r="P369" s="248"/>
      <c r="Q369" s="248"/>
      <c r="R369" s="248"/>
      <c r="S369" s="248"/>
      <c r="T369" s="249"/>
      <c r="AT369" s="250" t="s">
        <v>137</v>
      </c>
      <c r="AU369" s="250" t="s">
        <v>88</v>
      </c>
      <c r="AV369" s="15" t="s">
        <v>135</v>
      </c>
      <c r="AW369" s="15" t="s">
        <v>33</v>
      </c>
      <c r="AX369" s="15" t="s">
        <v>86</v>
      </c>
      <c r="AY369" s="250" t="s">
        <v>129</v>
      </c>
    </row>
    <row r="370" spans="1:65" s="12" customFormat="1" ht="22.85" customHeight="1">
      <c r="B370" s="188"/>
      <c r="C370" s="189"/>
      <c r="D370" s="190" t="s">
        <v>77</v>
      </c>
      <c r="E370" s="202" t="s">
        <v>433</v>
      </c>
      <c r="F370" s="202" t="s">
        <v>434</v>
      </c>
      <c r="G370" s="189"/>
      <c r="H370" s="189"/>
      <c r="I370" s="192"/>
      <c r="J370" s="203">
        <f>BK370</f>
        <v>0</v>
      </c>
      <c r="K370" s="189"/>
      <c r="L370" s="194"/>
      <c r="M370" s="195"/>
      <c r="N370" s="196"/>
      <c r="O370" s="196"/>
      <c r="P370" s="197">
        <f>P371</f>
        <v>0</v>
      </c>
      <c r="Q370" s="196"/>
      <c r="R370" s="197">
        <f>R371</f>
        <v>0</v>
      </c>
      <c r="S370" s="196"/>
      <c r="T370" s="198">
        <f>T371</f>
        <v>0</v>
      </c>
      <c r="AR370" s="199" t="s">
        <v>86</v>
      </c>
      <c r="AT370" s="200" t="s">
        <v>77</v>
      </c>
      <c r="AU370" s="200" t="s">
        <v>86</v>
      </c>
      <c r="AY370" s="199" t="s">
        <v>129</v>
      </c>
      <c r="BK370" s="201">
        <f>BK371</f>
        <v>0</v>
      </c>
    </row>
    <row r="371" spans="1:65" s="2" customFormat="1" ht="21.75" customHeight="1">
      <c r="A371" s="34"/>
      <c r="B371" s="35"/>
      <c r="C371" s="204" t="s">
        <v>435</v>
      </c>
      <c r="D371" s="204" t="s">
        <v>131</v>
      </c>
      <c r="E371" s="205" t="s">
        <v>436</v>
      </c>
      <c r="F371" s="206" t="s">
        <v>437</v>
      </c>
      <c r="G371" s="207" t="s">
        <v>210</v>
      </c>
      <c r="H371" s="208">
        <v>520.05999999999995</v>
      </c>
      <c r="I371" s="209"/>
      <c r="J371" s="210">
        <f>ROUND(I371*H371,2)</f>
        <v>0</v>
      </c>
      <c r="K371" s="211"/>
      <c r="L371" s="39"/>
      <c r="M371" s="262" t="s">
        <v>1</v>
      </c>
      <c r="N371" s="263" t="s">
        <v>43</v>
      </c>
      <c r="O371" s="264"/>
      <c r="P371" s="265">
        <f>O371*H371</f>
        <v>0</v>
      </c>
      <c r="Q371" s="265">
        <v>0</v>
      </c>
      <c r="R371" s="265">
        <f>Q371*H371</f>
        <v>0</v>
      </c>
      <c r="S371" s="265">
        <v>0</v>
      </c>
      <c r="T371" s="266">
        <f>S371*H371</f>
        <v>0</v>
      </c>
      <c r="U371" s="34"/>
      <c r="V371" s="34"/>
      <c r="W371" s="34"/>
      <c r="X371" s="34"/>
      <c r="Y371" s="34"/>
      <c r="Z371" s="34"/>
      <c r="AA371" s="34"/>
      <c r="AB371" s="34"/>
      <c r="AC371" s="34"/>
      <c r="AD371" s="34"/>
      <c r="AE371" s="34"/>
      <c r="AR371" s="216" t="s">
        <v>135</v>
      </c>
      <c r="AT371" s="216" t="s">
        <v>131</v>
      </c>
      <c r="AU371" s="216" t="s">
        <v>88</v>
      </c>
      <c r="AY371" s="17" t="s">
        <v>129</v>
      </c>
      <c r="BE371" s="217">
        <f>IF(N371="základní",J371,0)</f>
        <v>0</v>
      </c>
      <c r="BF371" s="217">
        <f>IF(N371="snížená",J371,0)</f>
        <v>0</v>
      </c>
      <c r="BG371" s="217">
        <f>IF(N371="zákl. přenesená",J371,0)</f>
        <v>0</v>
      </c>
      <c r="BH371" s="217">
        <f>IF(N371="sníž. přenesená",J371,0)</f>
        <v>0</v>
      </c>
      <c r="BI371" s="217">
        <f>IF(N371="nulová",J371,0)</f>
        <v>0</v>
      </c>
      <c r="BJ371" s="17" t="s">
        <v>86</v>
      </c>
      <c r="BK371" s="217">
        <f>ROUND(I371*H371,2)</f>
        <v>0</v>
      </c>
      <c r="BL371" s="17" t="s">
        <v>135</v>
      </c>
      <c r="BM371" s="216" t="s">
        <v>438</v>
      </c>
    </row>
    <row r="372" spans="1:65" s="2" customFormat="1" ht="6.95" customHeight="1">
      <c r="A372" s="34"/>
      <c r="B372" s="54"/>
      <c r="C372" s="55"/>
      <c r="D372" s="55"/>
      <c r="E372" s="55"/>
      <c r="F372" s="55"/>
      <c r="G372" s="55"/>
      <c r="H372" s="55"/>
      <c r="I372" s="152"/>
      <c r="J372" s="55"/>
      <c r="K372" s="55"/>
      <c r="L372" s="39"/>
      <c r="M372" s="34"/>
      <c r="O372" s="34"/>
      <c r="P372" s="34"/>
      <c r="Q372" s="34"/>
      <c r="R372" s="34"/>
      <c r="S372" s="34"/>
      <c r="T372" s="34"/>
      <c r="U372" s="34"/>
      <c r="V372" s="34"/>
      <c r="W372" s="34"/>
      <c r="X372" s="34"/>
      <c r="Y372" s="34"/>
      <c r="Z372" s="34"/>
      <c r="AA372" s="34"/>
      <c r="AB372" s="34"/>
      <c r="AC372" s="34"/>
      <c r="AD372" s="34"/>
      <c r="AE372" s="34"/>
    </row>
  </sheetData>
  <sheetProtection algorithmName="SHA-512" hashValue="0Wciv0l+3YTVBWsiceiwXJtw5JFXNGqTqQbXQvHt/oanhKtyyPJOXXpqtigNkthvgPDM3OIk5bM1+K639RBkFA==" saltValue="6N57hf8OfJSSJMU2PyfzFERVL8NIQjwTKD+N9IbB2lCg6XA3tKBfjsVSARqS4tUlu1eP9ctzzuJBGMQ2dG5Vgw==" spinCount="100000" sheet="1" objects="1" scenarios="1" formatColumns="0" formatRows="0" autoFilter="0"/>
  <autoFilter ref="C123:K371" xr:uid="{00000000-0009-0000-0000-000001000000}"/>
  <mergeCells count="9">
    <mergeCell ref="E87:H87"/>
    <mergeCell ref="E114:H114"/>
    <mergeCell ref="E116:H116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BM375"/>
  <sheetViews>
    <sheetView showGridLines="0" workbookViewId="0"/>
  </sheetViews>
  <sheetFormatPr defaultRowHeight="14.35"/>
  <cols>
    <col min="1" max="1" width="8.3046875" style="1" customWidth="1"/>
    <col min="2" max="2" width="1.69140625" style="1" customWidth="1"/>
    <col min="3" max="3" width="4.15234375" style="1" customWidth="1"/>
    <col min="4" max="4" width="4.3046875" style="1" customWidth="1"/>
    <col min="5" max="5" width="17.15234375" style="1" customWidth="1"/>
    <col min="6" max="6" width="50.84375" style="1" customWidth="1"/>
    <col min="7" max="7" width="7" style="1" customWidth="1"/>
    <col min="8" max="8" width="11.4609375" style="1" customWidth="1"/>
    <col min="9" max="9" width="20.15234375" style="108" customWidth="1"/>
    <col min="10" max="10" width="20.15234375" style="1" customWidth="1"/>
    <col min="11" max="11" width="20.15234375" style="1" hidden="1" customWidth="1"/>
    <col min="12" max="12" width="9.3046875" style="1" customWidth="1"/>
    <col min="13" max="13" width="10.84375" style="1" hidden="1" customWidth="1"/>
    <col min="14" max="14" width="9.3046875" style="1" hidden="1"/>
    <col min="15" max="20" width="14.15234375" style="1" hidden="1" customWidth="1"/>
    <col min="21" max="21" width="16.3046875" style="1" hidden="1" customWidth="1"/>
    <col min="22" max="22" width="12.3046875" style="1" customWidth="1"/>
    <col min="23" max="23" width="16.3046875" style="1" customWidth="1"/>
    <col min="24" max="24" width="12.3046875" style="1" customWidth="1"/>
    <col min="25" max="25" width="15" style="1" customWidth="1"/>
    <col min="26" max="26" width="11" style="1" customWidth="1"/>
    <col min="27" max="27" width="15" style="1" customWidth="1"/>
    <col min="28" max="28" width="16.3046875" style="1" customWidth="1"/>
    <col min="29" max="29" width="11" style="1" customWidth="1"/>
    <col min="30" max="30" width="15" style="1" customWidth="1"/>
    <col min="31" max="31" width="16.3046875" style="1" customWidth="1"/>
    <col min="44" max="65" width="9.3046875" style="1" hidden="1"/>
  </cols>
  <sheetData>
    <row r="2" spans="1:46" s="1" customFormat="1" ht="36.950000000000003" customHeight="1">
      <c r="I2" s="108"/>
      <c r="L2" s="311"/>
      <c r="M2" s="311"/>
      <c r="N2" s="311"/>
      <c r="O2" s="311"/>
      <c r="P2" s="311"/>
      <c r="Q2" s="311"/>
      <c r="R2" s="311"/>
      <c r="S2" s="311"/>
      <c r="T2" s="311"/>
      <c r="U2" s="311"/>
      <c r="V2" s="311"/>
      <c r="AT2" s="17" t="s">
        <v>91</v>
      </c>
    </row>
    <row r="3" spans="1:46" s="1" customFormat="1" ht="6.95" customHeight="1">
      <c r="B3" s="109"/>
      <c r="C3" s="110"/>
      <c r="D3" s="110"/>
      <c r="E3" s="110"/>
      <c r="F3" s="110"/>
      <c r="G3" s="110"/>
      <c r="H3" s="110"/>
      <c r="I3" s="111"/>
      <c r="J3" s="110"/>
      <c r="K3" s="110"/>
      <c r="L3" s="20"/>
      <c r="AT3" s="17" t="s">
        <v>88</v>
      </c>
    </row>
    <row r="4" spans="1:46" s="1" customFormat="1" ht="24.95" customHeight="1">
      <c r="B4" s="20"/>
      <c r="D4" s="112" t="s">
        <v>98</v>
      </c>
      <c r="I4" s="108"/>
      <c r="L4" s="20"/>
      <c r="M4" s="113" t="s">
        <v>10</v>
      </c>
      <c r="AT4" s="17" t="s">
        <v>4</v>
      </c>
    </row>
    <row r="5" spans="1:46" s="1" customFormat="1" ht="6.95" customHeight="1">
      <c r="B5" s="20"/>
      <c r="I5" s="108"/>
      <c r="L5" s="20"/>
    </row>
    <row r="6" spans="1:46" s="1" customFormat="1" ht="12" customHeight="1">
      <c r="B6" s="20"/>
      <c r="D6" s="114" t="s">
        <v>16</v>
      </c>
      <c r="I6" s="108"/>
      <c r="L6" s="20"/>
    </row>
    <row r="7" spans="1:46" s="1" customFormat="1" ht="16.5" customHeight="1">
      <c r="B7" s="20"/>
      <c r="E7" s="312" t="str">
        <f>'Rekapitulace stavby'!K6</f>
        <v>Výstavba a opravy chodníku a lávky pro pěší v Obci Malšovice</v>
      </c>
      <c r="F7" s="313"/>
      <c r="G7" s="313"/>
      <c r="H7" s="313"/>
      <c r="I7" s="108"/>
      <c r="L7" s="20"/>
    </row>
    <row r="8" spans="1:46" s="2" customFormat="1" ht="12" customHeight="1">
      <c r="A8" s="34"/>
      <c r="B8" s="39"/>
      <c r="C8" s="34"/>
      <c r="D8" s="114" t="s">
        <v>99</v>
      </c>
      <c r="E8" s="34"/>
      <c r="F8" s="34"/>
      <c r="G8" s="34"/>
      <c r="H8" s="34"/>
      <c r="I8" s="115"/>
      <c r="J8" s="34"/>
      <c r="K8" s="34"/>
      <c r="L8" s="51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pans="1:46" s="2" customFormat="1" ht="16.5" customHeight="1">
      <c r="A9" s="34"/>
      <c r="B9" s="39"/>
      <c r="C9" s="34"/>
      <c r="D9" s="34"/>
      <c r="E9" s="314" t="s">
        <v>439</v>
      </c>
      <c r="F9" s="315"/>
      <c r="G9" s="315"/>
      <c r="H9" s="315"/>
      <c r="I9" s="115"/>
      <c r="J9" s="34"/>
      <c r="K9" s="34"/>
      <c r="L9" s="51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pans="1:46" s="2" customFormat="1" ht="10.35">
      <c r="A10" s="34"/>
      <c r="B10" s="39"/>
      <c r="C10" s="34"/>
      <c r="D10" s="34"/>
      <c r="E10" s="34"/>
      <c r="F10" s="34"/>
      <c r="G10" s="34"/>
      <c r="H10" s="34"/>
      <c r="I10" s="115"/>
      <c r="J10" s="34"/>
      <c r="K10" s="34"/>
      <c r="L10" s="51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pans="1:46" s="2" customFormat="1" ht="12" customHeight="1">
      <c r="A11" s="34"/>
      <c r="B11" s="39"/>
      <c r="C11" s="34"/>
      <c r="D11" s="114" t="s">
        <v>18</v>
      </c>
      <c r="E11" s="34"/>
      <c r="F11" s="116" t="s">
        <v>1</v>
      </c>
      <c r="G11" s="34"/>
      <c r="H11" s="34"/>
      <c r="I11" s="117" t="s">
        <v>19</v>
      </c>
      <c r="J11" s="116" t="s">
        <v>1</v>
      </c>
      <c r="K11" s="34"/>
      <c r="L11" s="51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pans="1:46" s="2" customFormat="1" ht="12" customHeight="1">
      <c r="A12" s="34"/>
      <c r="B12" s="39"/>
      <c r="C12" s="34"/>
      <c r="D12" s="114" t="s">
        <v>20</v>
      </c>
      <c r="E12" s="34"/>
      <c r="F12" s="116" t="s">
        <v>21</v>
      </c>
      <c r="G12" s="34"/>
      <c r="H12" s="34"/>
      <c r="I12" s="117" t="s">
        <v>22</v>
      </c>
      <c r="J12" s="118" t="str">
        <f>'Rekapitulace stavby'!AN8</f>
        <v>21. 5. 2020</v>
      </c>
      <c r="K12" s="34"/>
      <c r="L12" s="51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pans="1:46" s="2" customFormat="1" ht="10.85" customHeight="1">
      <c r="A13" s="34"/>
      <c r="B13" s="39"/>
      <c r="C13" s="34"/>
      <c r="D13" s="34"/>
      <c r="E13" s="34"/>
      <c r="F13" s="34"/>
      <c r="G13" s="34"/>
      <c r="H13" s="34"/>
      <c r="I13" s="115"/>
      <c r="J13" s="34"/>
      <c r="K13" s="34"/>
      <c r="L13" s="51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pans="1:46" s="2" customFormat="1" ht="12" customHeight="1">
      <c r="A14" s="34"/>
      <c r="B14" s="39"/>
      <c r="C14" s="34"/>
      <c r="D14" s="114" t="s">
        <v>24</v>
      </c>
      <c r="E14" s="34"/>
      <c r="F14" s="34"/>
      <c r="G14" s="34"/>
      <c r="H14" s="34"/>
      <c r="I14" s="117" t="s">
        <v>25</v>
      </c>
      <c r="J14" s="116" t="s">
        <v>26</v>
      </c>
      <c r="K14" s="34"/>
      <c r="L14" s="51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pans="1:46" s="2" customFormat="1" ht="18" customHeight="1">
      <c r="A15" s="34"/>
      <c r="B15" s="39"/>
      <c r="C15" s="34"/>
      <c r="D15" s="34"/>
      <c r="E15" s="116" t="s">
        <v>27</v>
      </c>
      <c r="F15" s="34"/>
      <c r="G15" s="34"/>
      <c r="H15" s="34"/>
      <c r="I15" s="117" t="s">
        <v>28</v>
      </c>
      <c r="J15" s="116" t="s">
        <v>29</v>
      </c>
      <c r="K15" s="34"/>
      <c r="L15" s="51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pans="1:46" s="2" customFormat="1" ht="6.95" customHeight="1">
      <c r="A16" s="34"/>
      <c r="B16" s="39"/>
      <c r="C16" s="34"/>
      <c r="D16" s="34"/>
      <c r="E16" s="34"/>
      <c r="F16" s="34"/>
      <c r="G16" s="34"/>
      <c r="H16" s="34"/>
      <c r="I16" s="115"/>
      <c r="J16" s="34"/>
      <c r="K16" s="34"/>
      <c r="L16" s="51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pans="1:31" s="2" customFormat="1" ht="12" customHeight="1">
      <c r="A17" s="34"/>
      <c r="B17" s="39"/>
      <c r="C17" s="34"/>
      <c r="D17" s="114" t="s">
        <v>30</v>
      </c>
      <c r="E17" s="34"/>
      <c r="F17" s="34"/>
      <c r="G17" s="34"/>
      <c r="H17" s="34"/>
      <c r="I17" s="117" t="s">
        <v>25</v>
      </c>
      <c r="J17" s="30" t="str">
        <f>'Rekapitulace stavby'!AN13</f>
        <v>Vyplň údaj</v>
      </c>
      <c r="K17" s="34"/>
      <c r="L17" s="51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pans="1:31" s="2" customFormat="1" ht="18" customHeight="1">
      <c r="A18" s="34"/>
      <c r="B18" s="39"/>
      <c r="C18" s="34"/>
      <c r="D18" s="34"/>
      <c r="E18" s="316" t="str">
        <f>'Rekapitulace stavby'!E14</f>
        <v>Vyplň údaj</v>
      </c>
      <c r="F18" s="317"/>
      <c r="G18" s="317"/>
      <c r="H18" s="317"/>
      <c r="I18" s="117" t="s">
        <v>28</v>
      </c>
      <c r="J18" s="30" t="str">
        <f>'Rekapitulace stavby'!AN14</f>
        <v>Vyplň údaj</v>
      </c>
      <c r="K18" s="34"/>
      <c r="L18" s="51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pans="1:31" s="2" customFormat="1" ht="6.95" customHeight="1">
      <c r="A19" s="34"/>
      <c r="B19" s="39"/>
      <c r="C19" s="34"/>
      <c r="D19" s="34"/>
      <c r="E19" s="34"/>
      <c r="F19" s="34"/>
      <c r="G19" s="34"/>
      <c r="H19" s="34"/>
      <c r="I19" s="115"/>
      <c r="J19" s="34"/>
      <c r="K19" s="34"/>
      <c r="L19" s="51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pans="1:31" s="2" customFormat="1" ht="12" customHeight="1">
      <c r="A20" s="34"/>
      <c r="B20" s="39"/>
      <c r="C20" s="34"/>
      <c r="D20" s="114" t="s">
        <v>32</v>
      </c>
      <c r="E20" s="34"/>
      <c r="F20" s="34"/>
      <c r="G20" s="34"/>
      <c r="H20" s="34"/>
      <c r="I20" s="117" t="s">
        <v>25</v>
      </c>
      <c r="J20" s="116" t="s">
        <v>26</v>
      </c>
      <c r="K20" s="34"/>
      <c r="L20" s="51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pans="1:31" s="2" customFormat="1" ht="18" customHeight="1">
      <c r="A21" s="34"/>
      <c r="B21" s="39"/>
      <c r="C21" s="34"/>
      <c r="D21" s="34"/>
      <c r="E21" s="116" t="s">
        <v>27</v>
      </c>
      <c r="F21" s="34"/>
      <c r="G21" s="34"/>
      <c r="H21" s="34"/>
      <c r="I21" s="117" t="s">
        <v>28</v>
      </c>
      <c r="J21" s="116" t="s">
        <v>29</v>
      </c>
      <c r="K21" s="34"/>
      <c r="L21" s="51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pans="1:31" s="2" customFormat="1" ht="6.95" customHeight="1">
      <c r="A22" s="34"/>
      <c r="B22" s="39"/>
      <c r="C22" s="34"/>
      <c r="D22" s="34"/>
      <c r="E22" s="34"/>
      <c r="F22" s="34"/>
      <c r="G22" s="34"/>
      <c r="H22" s="34"/>
      <c r="I22" s="115"/>
      <c r="J22" s="34"/>
      <c r="K22" s="34"/>
      <c r="L22" s="51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pans="1:31" s="2" customFormat="1" ht="12" customHeight="1">
      <c r="A23" s="34"/>
      <c r="B23" s="39"/>
      <c r="C23" s="34"/>
      <c r="D23" s="114" t="s">
        <v>34</v>
      </c>
      <c r="E23" s="34"/>
      <c r="F23" s="34"/>
      <c r="G23" s="34"/>
      <c r="H23" s="34"/>
      <c r="I23" s="117" t="s">
        <v>25</v>
      </c>
      <c r="J23" s="116" t="s">
        <v>35</v>
      </c>
      <c r="K23" s="34"/>
      <c r="L23" s="51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pans="1:31" s="2" customFormat="1" ht="18" customHeight="1">
      <c r="A24" s="34"/>
      <c r="B24" s="39"/>
      <c r="C24" s="34"/>
      <c r="D24" s="34"/>
      <c r="E24" s="116" t="s">
        <v>36</v>
      </c>
      <c r="F24" s="34"/>
      <c r="G24" s="34"/>
      <c r="H24" s="34"/>
      <c r="I24" s="117" t="s">
        <v>28</v>
      </c>
      <c r="J24" s="116" t="s">
        <v>1</v>
      </c>
      <c r="K24" s="34"/>
      <c r="L24" s="51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pans="1:31" s="2" customFormat="1" ht="6.95" customHeight="1">
      <c r="A25" s="34"/>
      <c r="B25" s="39"/>
      <c r="C25" s="34"/>
      <c r="D25" s="34"/>
      <c r="E25" s="34"/>
      <c r="F25" s="34"/>
      <c r="G25" s="34"/>
      <c r="H25" s="34"/>
      <c r="I25" s="115"/>
      <c r="J25" s="34"/>
      <c r="K25" s="34"/>
      <c r="L25" s="51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pans="1:31" s="2" customFormat="1" ht="12" customHeight="1">
      <c r="A26" s="34"/>
      <c r="B26" s="39"/>
      <c r="C26" s="34"/>
      <c r="D26" s="114" t="s">
        <v>37</v>
      </c>
      <c r="E26" s="34"/>
      <c r="F26" s="34"/>
      <c r="G26" s="34"/>
      <c r="H26" s="34"/>
      <c r="I26" s="115"/>
      <c r="J26" s="34"/>
      <c r="K26" s="34"/>
      <c r="L26" s="51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pans="1:31" s="8" customFormat="1" ht="16.5" customHeight="1">
      <c r="A27" s="119"/>
      <c r="B27" s="120"/>
      <c r="C27" s="119"/>
      <c r="D27" s="119"/>
      <c r="E27" s="318" t="s">
        <v>1</v>
      </c>
      <c r="F27" s="318"/>
      <c r="G27" s="318"/>
      <c r="H27" s="318"/>
      <c r="I27" s="121"/>
      <c r="J27" s="119"/>
      <c r="K27" s="119"/>
      <c r="L27" s="122"/>
      <c r="S27" s="119"/>
      <c r="T27" s="119"/>
      <c r="U27" s="119"/>
      <c r="V27" s="119"/>
      <c r="W27" s="119"/>
      <c r="X27" s="119"/>
      <c r="Y27" s="119"/>
      <c r="Z27" s="119"/>
      <c r="AA27" s="119"/>
      <c r="AB27" s="119"/>
      <c r="AC27" s="119"/>
      <c r="AD27" s="119"/>
      <c r="AE27" s="119"/>
    </row>
    <row r="28" spans="1:31" s="2" customFormat="1" ht="6.95" customHeight="1">
      <c r="A28" s="34"/>
      <c r="B28" s="39"/>
      <c r="C28" s="34"/>
      <c r="D28" s="34"/>
      <c r="E28" s="34"/>
      <c r="F28" s="34"/>
      <c r="G28" s="34"/>
      <c r="H28" s="34"/>
      <c r="I28" s="115"/>
      <c r="J28" s="34"/>
      <c r="K28" s="34"/>
      <c r="L28" s="51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pans="1:31" s="2" customFormat="1" ht="6.95" customHeight="1">
      <c r="A29" s="34"/>
      <c r="B29" s="39"/>
      <c r="C29" s="34"/>
      <c r="D29" s="123"/>
      <c r="E29" s="123"/>
      <c r="F29" s="123"/>
      <c r="G29" s="123"/>
      <c r="H29" s="123"/>
      <c r="I29" s="124"/>
      <c r="J29" s="123"/>
      <c r="K29" s="123"/>
      <c r="L29" s="51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pans="1:31" s="2" customFormat="1" ht="25.45" customHeight="1">
      <c r="A30" s="34"/>
      <c r="B30" s="39"/>
      <c r="C30" s="34"/>
      <c r="D30" s="125" t="s">
        <v>38</v>
      </c>
      <c r="E30" s="34"/>
      <c r="F30" s="34"/>
      <c r="G30" s="34"/>
      <c r="H30" s="34"/>
      <c r="I30" s="115"/>
      <c r="J30" s="126">
        <f>ROUND(J126, 2)</f>
        <v>0</v>
      </c>
      <c r="K30" s="34"/>
      <c r="L30" s="51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pans="1:31" s="2" customFormat="1" ht="6.95" customHeight="1">
      <c r="A31" s="34"/>
      <c r="B31" s="39"/>
      <c r="C31" s="34"/>
      <c r="D31" s="123"/>
      <c r="E31" s="123"/>
      <c r="F31" s="123"/>
      <c r="G31" s="123"/>
      <c r="H31" s="123"/>
      <c r="I31" s="124"/>
      <c r="J31" s="123"/>
      <c r="K31" s="123"/>
      <c r="L31" s="51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pans="1:31" s="2" customFormat="1" ht="14.45" customHeight="1">
      <c r="A32" s="34"/>
      <c r="B32" s="39"/>
      <c r="C32" s="34"/>
      <c r="D32" s="34"/>
      <c r="E32" s="34"/>
      <c r="F32" s="127" t="s">
        <v>40</v>
      </c>
      <c r="G32" s="34"/>
      <c r="H32" s="34"/>
      <c r="I32" s="128" t="s">
        <v>39</v>
      </c>
      <c r="J32" s="127" t="s">
        <v>41</v>
      </c>
      <c r="K32" s="34"/>
      <c r="L32" s="51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pans="1:31" s="2" customFormat="1" ht="14.45" customHeight="1">
      <c r="A33" s="34"/>
      <c r="B33" s="39"/>
      <c r="C33" s="34"/>
      <c r="D33" s="129" t="s">
        <v>42</v>
      </c>
      <c r="E33" s="114" t="s">
        <v>43</v>
      </c>
      <c r="F33" s="130">
        <f>ROUND((SUM(BE126:BE374)),  2)</f>
        <v>0</v>
      </c>
      <c r="G33" s="34"/>
      <c r="H33" s="34"/>
      <c r="I33" s="131">
        <v>0.21</v>
      </c>
      <c r="J33" s="130">
        <f>ROUND(((SUM(BE126:BE374))*I33),  2)</f>
        <v>0</v>
      </c>
      <c r="K33" s="34"/>
      <c r="L33" s="51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pans="1:31" s="2" customFormat="1" ht="14.45" customHeight="1">
      <c r="A34" s="34"/>
      <c r="B34" s="39"/>
      <c r="C34" s="34"/>
      <c r="D34" s="34"/>
      <c r="E34" s="114" t="s">
        <v>44</v>
      </c>
      <c r="F34" s="130">
        <f>ROUND((SUM(BF126:BF374)),  2)</f>
        <v>0</v>
      </c>
      <c r="G34" s="34"/>
      <c r="H34" s="34"/>
      <c r="I34" s="131">
        <v>0.15</v>
      </c>
      <c r="J34" s="130">
        <f>ROUND(((SUM(BF126:BF374))*I34),  2)</f>
        <v>0</v>
      </c>
      <c r="K34" s="34"/>
      <c r="L34" s="51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pans="1:31" s="2" customFormat="1" ht="14.45" hidden="1" customHeight="1">
      <c r="A35" s="34"/>
      <c r="B35" s="39"/>
      <c r="C35" s="34"/>
      <c r="D35" s="34"/>
      <c r="E35" s="114" t="s">
        <v>45</v>
      </c>
      <c r="F35" s="130">
        <f>ROUND((SUM(BG126:BG374)),  2)</f>
        <v>0</v>
      </c>
      <c r="G35" s="34"/>
      <c r="H35" s="34"/>
      <c r="I35" s="131">
        <v>0.21</v>
      </c>
      <c r="J35" s="130">
        <f>0</f>
        <v>0</v>
      </c>
      <c r="K35" s="34"/>
      <c r="L35" s="51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pans="1:31" s="2" customFormat="1" ht="14.45" hidden="1" customHeight="1">
      <c r="A36" s="34"/>
      <c r="B36" s="39"/>
      <c r="C36" s="34"/>
      <c r="D36" s="34"/>
      <c r="E36" s="114" t="s">
        <v>46</v>
      </c>
      <c r="F36" s="130">
        <f>ROUND((SUM(BH126:BH374)),  2)</f>
        <v>0</v>
      </c>
      <c r="G36" s="34"/>
      <c r="H36" s="34"/>
      <c r="I36" s="131">
        <v>0.15</v>
      </c>
      <c r="J36" s="130">
        <f>0</f>
        <v>0</v>
      </c>
      <c r="K36" s="34"/>
      <c r="L36" s="51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pans="1:31" s="2" customFormat="1" ht="14.45" hidden="1" customHeight="1">
      <c r="A37" s="34"/>
      <c r="B37" s="39"/>
      <c r="C37" s="34"/>
      <c r="D37" s="34"/>
      <c r="E37" s="114" t="s">
        <v>47</v>
      </c>
      <c r="F37" s="130">
        <f>ROUND((SUM(BI126:BI374)),  2)</f>
        <v>0</v>
      </c>
      <c r="G37" s="34"/>
      <c r="H37" s="34"/>
      <c r="I37" s="131">
        <v>0</v>
      </c>
      <c r="J37" s="130">
        <f>0</f>
        <v>0</v>
      </c>
      <c r="K37" s="34"/>
      <c r="L37" s="51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pans="1:31" s="2" customFormat="1" ht="6.95" customHeight="1">
      <c r="A38" s="34"/>
      <c r="B38" s="39"/>
      <c r="C38" s="34"/>
      <c r="D38" s="34"/>
      <c r="E38" s="34"/>
      <c r="F38" s="34"/>
      <c r="G38" s="34"/>
      <c r="H38" s="34"/>
      <c r="I38" s="115"/>
      <c r="J38" s="34"/>
      <c r="K38" s="34"/>
      <c r="L38" s="51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pans="1:31" s="2" customFormat="1" ht="25.45" customHeight="1">
      <c r="A39" s="34"/>
      <c r="B39" s="39"/>
      <c r="C39" s="132"/>
      <c r="D39" s="133" t="s">
        <v>48</v>
      </c>
      <c r="E39" s="134"/>
      <c r="F39" s="134"/>
      <c r="G39" s="135" t="s">
        <v>49</v>
      </c>
      <c r="H39" s="136" t="s">
        <v>50</v>
      </c>
      <c r="I39" s="137"/>
      <c r="J39" s="138">
        <f>SUM(J30:J37)</f>
        <v>0</v>
      </c>
      <c r="K39" s="139"/>
      <c r="L39" s="51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pans="1:31" s="2" customFormat="1" ht="14.45" customHeight="1">
      <c r="A40" s="34"/>
      <c r="B40" s="39"/>
      <c r="C40" s="34"/>
      <c r="D40" s="34"/>
      <c r="E40" s="34"/>
      <c r="F40" s="34"/>
      <c r="G40" s="34"/>
      <c r="H40" s="34"/>
      <c r="I40" s="115"/>
      <c r="J40" s="34"/>
      <c r="K40" s="34"/>
      <c r="L40" s="51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pans="1:31" s="1" customFormat="1" ht="14.45" customHeight="1">
      <c r="B41" s="20"/>
      <c r="I41" s="108"/>
      <c r="L41" s="20"/>
    </row>
    <row r="42" spans="1:31" s="1" customFormat="1" ht="14.45" customHeight="1">
      <c r="B42" s="20"/>
      <c r="I42" s="108"/>
      <c r="L42" s="20"/>
    </row>
    <row r="43" spans="1:31" s="1" customFormat="1" ht="14.45" customHeight="1">
      <c r="B43" s="20"/>
      <c r="I43" s="108"/>
      <c r="L43" s="20"/>
    </row>
    <row r="44" spans="1:31" s="1" customFormat="1" ht="14.45" customHeight="1">
      <c r="B44" s="20"/>
      <c r="I44" s="108"/>
      <c r="L44" s="20"/>
    </row>
    <row r="45" spans="1:31" s="1" customFormat="1" ht="14.45" customHeight="1">
      <c r="B45" s="20"/>
      <c r="I45" s="108"/>
      <c r="L45" s="20"/>
    </row>
    <row r="46" spans="1:31" s="1" customFormat="1" ht="14.45" customHeight="1">
      <c r="B46" s="20"/>
      <c r="I46" s="108"/>
      <c r="L46" s="20"/>
    </row>
    <row r="47" spans="1:31" s="1" customFormat="1" ht="14.45" customHeight="1">
      <c r="B47" s="20"/>
      <c r="I47" s="108"/>
      <c r="L47" s="20"/>
    </row>
    <row r="48" spans="1:31" s="1" customFormat="1" ht="14.45" customHeight="1">
      <c r="B48" s="20"/>
      <c r="I48" s="108"/>
      <c r="L48" s="20"/>
    </row>
    <row r="49" spans="1:31" s="1" customFormat="1" ht="14.45" customHeight="1">
      <c r="B49" s="20"/>
      <c r="I49" s="108"/>
      <c r="L49" s="20"/>
    </row>
    <row r="50" spans="1:31" s="2" customFormat="1" ht="14.45" customHeight="1">
      <c r="B50" s="51"/>
      <c r="D50" s="140" t="s">
        <v>51</v>
      </c>
      <c r="E50" s="141"/>
      <c r="F50" s="141"/>
      <c r="G50" s="140" t="s">
        <v>52</v>
      </c>
      <c r="H50" s="141"/>
      <c r="I50" s="142"/>
      <c r="J50" s="141"/>
      <c r="K50" s="141"/>
      <c r="L50" s="51"/>
    </row>
    <row r="51" spans="1:31" ht="10.35">
      <c r="B51" s="20"/>
      <c r="L51" s="20"/>
    </row>
    <row r="52" spans="1:31" ht="10.35">
      <c r="B52" s="20"/>
      <c r="L52" s="20"/>
    </row>
    <row r="53" spans="1:31" ht="10.35">
      <c r="B53" s="20"/>
      <c r="L53" s="20"/>
    </row>
    <row r="54" spans="1:31" ht="10.35">
      <c r="B54" s="20"/>
      <c r="L54" s="20"/>
    </row>
    <row r="55" spans="1:31" ht="10.35">
      <c r="B55" s="20"/>
      <c r="L55" s="20"/>
    </row>
    <row r="56" spans="1:31" ht="10.35">
      <c r="B56" s="20"/>
      <c r="L56" s="20"/>
    </row>
    <row r="57" spans="1:31" ht="10.35">
      <c r="B57" s="20"/>
      <c r="L57" s="20"/>
    </row>
    <row r="58" spans="1:31" ht="10.35">
      <c r="B58" s="20"/>
      <c r="L58" s="20"/>
    </row>
    <row r="59" spans="1:31" ht="10.35">
      <c r="B59" s="20"/>
      <c r="L59" s="20"/>
    </row>
    <row r="60" spans="1:31" ht="10.35">
      <c r="B60" s="20"/>
      <c r="L60" s="20"/>
    </row>
    <row r="61" spans="1:31" s="2" customFormat="1" ht="12.7">
      <c r="A61" s="34"/>
      <c r="B61" s="39"/>
      <c r="C61" s="34"/>
      <c r="D61" s="143" t="s">
        <v>53</v>
      </c>
      <c r="E61" s="144"/>
      <c r="F61" s="145" t="s">
        <v>54</v>
      </c>
      <c r="G61" s="143" t="s">
        <v>53</v>
      </c>
      <c r="H61" s="144"/>
      <c r="I61" s="146"/>
      <c r="J61" s="147" t="s">
        <v>54</v>
      </c>
      <c r="K61" s="144"/>
      <c r="L61" s="51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 spans="1:31" ht="10.35">
      <c r="B62" s="20"/>
      <c r="L62" s="20"/>
    </row>
    <row r="63" spans="1:31" ht="10.35">
      <c r="B63" s="20"/>
      <c r="L63" s="20"/>
    </row>
    <row r="64" spans="1:31" ht="10.35">
      <c r="B64" s="20"/>
      <c r="L64" s="20"/>
    </row>
    <row r="65" spans="1:31" s="2" customFormat="1" ht="12.7">
      <c r="A65" s="34"/>
      <c r="B65" s="39"/>
      <c r="C65" s="34"/>
      <c r="D65" s="140" t="s">
        <v>55</v>
      </c>
      <c r="E65" s="148"/>
      <c r="F65" s="148"/>
      <c r="G65" s="140" t="s">
        <v>56</v>
      </c>
      <c r="H65" s="148"/>
      <c r="I65" s="149"/>
      <c r="J65" s="148"/>
      <c r="K65" s="148"/>
      <c r="L65" s="51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 spans="1:31" ht="10.35">
      <c r="B66" s="20"/>
      <c r="L66" s="20"/>
    </row>
    <row r="67" spans="1:31" ht="10.35">
      <c r="B67" s="20"/>
      <c r="L67" s="20"/>
    </row>
    <row r="68" spans="1:31" ht="10.35">
      <c r="B68" s="20"/>
      <c r="L68" s="20"/>
    </row>
    <row r="69" spans="1:31" ht="10.35">
      <c r="B69" s="20"/>
      <c r="L69" s="20"/>
    </row>
    <row r="70" spans="1:31" ht="10.35">
      <c r="B70" s="20"/>
      <c r="L70" s="20"/>
    </row>
    <row r="71" spans="1:31" ht="10.35">
      <c r="B71" s="20"/>
      <c r="L71" s="20"/>
    </row>
    <row r="72" spans="1:31" ht="10.35">
      <c r="B72" s="20"/>
      <c r="L72" s="20"/>
    </row>
    <row r="73" spans="1:31" ht="10.35">
      <c r="B73" s="20"/>
      <c r="L73" s="20"/>
    </row>
    <row r="74" spans="1:31" ht="10.35">
      <c r="B74" s="20"/>
      <c r="L74" s="20"/>
    </row>
    <row r="75" spans="1:31" ht="10.35">
      <c r="B75" s="20"/>
      <c r="L75" s="20"/>
    </row>
    <row r="76" spans="1:31" s="2" customFormat="1" ht="12.7">
      <c r="A76" s="34"/>
      <c r="B76" s="39"/>
      <c r="C76" s="34"/>
      <c r="D76" s="143" t="s">
        <v>53</v>
      </c>
      <c r="E76" s="144"/>
      <c r="F76" s="145" t="s">
        <v>54</v>
      </c>
      <c r="G76" s="143" t="s">
        <v>53</v>
      </c>
      <c r="H76" s="144"/>
      <c r="I76" s="146"/>
      <c r="J76" s="147" t="s">
        <v>54</v>
      </c>
      <c r="K76" s="144"/>
      <c r="L76" s="51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pans="1:31" s="2" customFormat="1" ht="14.45" customHeight="1">
      <c r="A77" s="34"/>
      <c r="B77" s="150"/>
      <c r="C77" s="151"/>
      <c r="D77" s="151"/>
      <c r="E77" s="151"/>
      <c r="F77" s="151"/>
      <c r="G77" s="151"/>
      <c r="H77" s="151"/>
      <c r="I77" s="152"/>
      <c r="J77" s="151"/>
      <c r="K77" s="151"/>
      <c r="L77" s="51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pans="1:47" s="2" customFormat="1" ht="6.95" customHeight="1">
      <c r="A81" s="34"/>
      <c r="B81" s="153"/>
      <c r="C81" s="154"/>
      <c r="D81" s="154"/>
      <c r="E81" s="154"/>
      <c r="F81" s="154"/>
      <c r="G81" s="154"/>
      <c r="H81" s="154"/>
      <c r="I81" s="155"/>
      <c r="J81" s="154"/>
      <c r="K81" s="154"/>
      <c r="L81" s="51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pans="1:47" s="2" customFormat="1" ht="24.95" customHeight="1">
      <c r="A82" s="34"/>
      <c r="B82" s="35"/>
      <c r="C82" s="23" t="s">
        <v>101</v>
      </c>
      <c r="D82" s="36"/>
      <c r="E82" s="36"/>
      <c r="F82" s="36"/>
      <c r="G82" s="36"/>
      <c r="H82" s="36"/>
      <c r="I82" s="115"/>
      <c r="J82" s="36"/>
      <c r="K82" s="36"/>
      <c r="L82" s="51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pans="1:47" s="2" customFormat="1" ht="6.95" customHeight="1">
      <c r="A83" s="34"/>
      <c r="B83" s="35"/>
      <c r="C83" s="36"/>
      <c r="D83" s="36"/>
      <c r="E83" s="36"/>
      <c r="F83" s="36"/>
      <c r="G83" s="36"/>
      <c r="H83" s="36"/>
      <c r="I83" s="115"/>
      <c r="J83" s="36"/>
      <c r="K83" s="36"/>
      <c r="L83" s="51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pans="1:47" s="2" customFormat="1" ht="12" customHeight="1">
      <c r="A84" s="34"/>
      <c r="B84" s="35"/>
      <c r="C84" s="29" t="s">
        <v>16</v>
      </c>
      <c r="D84" s="36"/>
      <c r="E84" s="36"/>
      <c r="F84" s="36"/>
      <c r="G84" s="36"/>
      <c r="H84" s="36"/>
      <c r="I84" s="115"/>
      <c r="J84" s="36"/>
      <c r="K84" s="36"/>
      <c r="L84" s="51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pans="1:47" s="2" customFormat="1" ht="16.5" customHeight="1">
      <c r="A85" s="34"/>
      <c r="B85" s="35"/>
      <c r="C85" s="36"/>
      <c r="D85" s="36"/>
      <c r="E85" s="319" t="str">
        <f>E7</f>
        <v>Výstavba a opravy chodníku a lávky pro pěší v Obci Malšovice</v>
      </c>
      <c r="F85" s="320"/>
      <c r="G85" s="320"/>
      <c r="H85" s="320"/>
      <c r="I85" s="115"/>
      <c r="J85" s="36"/>
      <c r="K85" s="36"/>
      <c r="L85" s="51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pans="1:47" s="2" customFormat="1" ht="12" customHeight="1">
      <c r="A86" s="34"/>
      <c r="B86" s="35"/>
      <c r="C86" s="29" t="s">
        <v>99</v>
      </c>
      <c r="D86" s="36"/>
      <c r="E86" s="36"/>
      <c r="F86" s="36"/>
      <c r="G86" s="36"/>
      <c r="H86" s="36"/>
      <c r="I86" s="115"/>
      <c r="J86" s="36"/>
      <c r="K86" s="36"/>
      <c r="L86" s="51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pans="1:47" s="2" customFormat="1" ht="16.5" customHeight="1">
      <c r="A87" s="34"/>
      <c r="B87" s="35"/>
      <c r="C87" s="36"/>
      <c r="D87" s="36"/>
      <c r="E87" s="271" t="str">
        <f>E9</f>
        <v>02 - I.ETAPA SO 02 - Rekonstrukce lávky</v>
      </c>
      <c r="F87" s="321"/>
      <c r="G87" s="321"/>
      <c r="H87" s="321"/>
      <c r="I87" s="115"/>
      <c r="J87" s="36"/>
      <c r="K87" s="36"/>
      <c r="L87" s="51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pans="1:47" s="2" customFormat="1" ht="6.95" customHeight="1">
      <c r="A88" s="34"/>
      <c r="B88" s="35"/>
      <c r="C88" s="36"/>
      <c r="D88" s="36"/>
      <c r="E88" s="36"/>
      <c r="F88" s="36"/>
      <c r="G88" s="36"/>
      <c r="H88" s="36"/>
      <c r="I88" s="115"/>
      <c r="J88" s="36"/>
      <c r="K88" s="36"/>
      <c r="L88" s="51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pans="1:47" s="2" customFormat="1" ht="12" customHeight="1">
      <c r="A89" s="34"/>
      <c r="B89" s="35"/>
      <c r="C89" s="29" t="s">
        <v>20</v>
      </c>
      <c r="D89" s="36"/>
      <c r="E89" s="36"/>
      <c r="F89" s="27" t="str">
        <f>F12</f>
        <v>Malšovice p.p.č. 930/2, 473/7 a 479/7</v>
      </c>
      <c r="G89" s="36"/>
      <c r="H89" s="36"/>
      <c r="I89" s="117" t="s">
        <v>22</v>
      </c>
      <c r="J89" s="66" t="str">
        <f>IF(J12="","",J12)</f>
        <v>21. 5. 2020</v>
      </c>
      <c r="K89" s="36"/>
      <c r="L89" s="51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pans="1:47" s="2" customFormat="1" ht="6.95" customHeight="1">
      <c r="A90" s="34"/>
      <c r="B90" s="35"/>
      <c r="C90" s="36"/>
      <c r="D90" s="36"/>
      <c r="E90" s="36"/>
      <c r="F90" s="36"/>
      <c r="G90" s="36"/>
      <c r="H90" s="36"/>
      <c r="I90" s="115"/>
      <c r="J90" s="36"/>
      <c r="K90" s="36"/>
      <c r="L90" s="51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pans="1:47" s="2" customFormat="1" ht="25.7" customHeight="1">
      <c r="A91" s="34"/>
      <c r="B91" s="35"/>
      <c r="C91" s="29" t="s">
        <v>24</v>
      </c>
      <c r="D91" s="36"/>
      <c r="E91" s="36"/>
      <c r="F91" s="27" t="str">
        <f>E15</f>
        <v>HORTECH control s.r.o.</v>
      </c>
      <c r="G91" s="36"/>
      <c r="H91" s="36"/>
      <c r="I91" s="117" t="s">
        <v>32</v>
      </c>
      <c r="J91" s="32" t="str">
        <f>E21</f>
        <v>HORTECH control s.r.o.</v>
      </c>
      <c r="K91" s="36"/>
      <c r="L91" s="51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pans="1:47" s="2" customFormat="1" ht="25.7" customHeight="1">
      <c r="A92" s="34"/>
      <c r="B92" s="35"/>
      <c r="C92" s="29" t="s">
        <v>30</v>
      </c>
      <c r="D92" s="36"/>
      <c r="E92" s="36"/>
      <c r="F92" s="27" t="str">
        <f>IF(E18="","",E18)</f>
        <v>Vyplň údaj</v>
      </c>
      <c r="G92" s="36"/>
      <c r="H92" s="36"/>
      <c r="I92" s="117" t="s">
        <v>34</v>
      </c>
      <c r="J92" s="32" t="str">
        <f>E24</f>
        <v>Josef Beran-STAVO</v>
      </c>
      <c r="K92" s="36"/>
      <c r="L92" s="51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pans="1:47" s="2" customFormat="1" ht="10.35" customHeight="1">
      <c r="A93" s="34"/>
      <c r="B93" s="35"/>
      <c r="C93" s="36"/>
      <c r="D93" s="36"/>
      <c r="E93" s="36"/>
      <c r="F93" s="36"/>
      <c r="G93" s="36"/>
      <c r="H93" s="36"/>
      <c r="I93" s="115"/>
      <c r="J93" s="36"/>
      <c r="K93" s="36"/>
      <c r="L93" s="51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pans="1:47" s="2" customFormat="1" ht="29.25" customHeight="1">
      <c r="A94" s="34"/>
      <c r="B94" s="35"/>
      <c r="C94" s="156" t="s">
        <v>102</v>
      </c>
      <c r="D94" s="157"/>
      <c r="E94" s="157"/>
      <c r="F94" s="157"/>
      <c r="G94" s="157"/>
      <c r="H94" s="157"/>
      <c r="I94" s="158"/>
      <c r="J94" s="159" t="s">
        <v>103</v>
      </c>
      <c r="K94" s="157"/>
      <c r="L94" s="51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pans="1:47" s="2" customFormat="1" ht="10.35" customHeight="1">
      <c r="A95" s="34"/>
      <c r="B95" s="35"/>
      <c r="C95" s="36"/>
      <c r="D95" s="36"/>
      <c r="E95" s="36"/>
      <c r="F95" s="36"/>
      <c r="G95" s="36"/>
      <c r="H95" s="36"/>
      <c r="I95" s="115"/>
      <c r="J95" s="36"/>
      <c r="K95" s="36"/>
      <c r="L95" s="51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pans="1:47" s="2" customFormat="1" ht="22.85" customHeight="1">
      <c r="A96" s="34"/>
      <c r="B96" s="35"/>
      <c r="C96" s="160" t="s">
        <v>104</v>
      </c>
      <c r="D96" s="36"/>
      <c r="E96" s="36"/>
      <c r="F96" s="36"/>
      <c r="G96" s="36"/>
      <c r="H96" s="36"/>
      <c r="I96" s="115"/>
      <c r="J96" s="84">
        <f>J126</f>
        <v>0</v>
      </c>
      <c r="K96" s="36"/>
      <c r="L96" s="51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7" t="s">
        <v>105</v>
      </c>
    </row>
    <row r="97" spans="1:31" s="9" customFormat="1" ht="24.95" customHeight="1">
      <c r="B97" s="161"/>
      <c r="C97" s="162"/>
      <c r="D97" s="163" t="s">
        <v>106</v>
      </c>
      <c r="E97" s="164"/>
      <c r="F97" s="164"/>
      <c r="G97" s="164"/>
      <c r="H97" s="164"/>
      <c r="I97" s="165"/>
      <c r="J97" s="166">
        <f>J127</f>
        <v>0</v>
      </c>
      <c r="K97" s="162"/>
      <c r="L97" s="167"/>
    </row>
    <row r="98" spans="1:31" s="10" customFormat="1" ht="19.95" customHeight="1">
      <c r="B98" s="168"/>
      <c r="C98" s="169"/>
      <c r="D98" s="170" t="s">
        <v>107</v>
      </c>
      <c r="E98" s="171"/>
      <c r="F98" s="171"/>
      <c r="G98" s="171"/>
      <c r="H98" s="171"/>
      <c r="I98" s="172"/>
      <c r="J98" s="173">
        <f>J128</f>
        <v>0</v>
      </c>
      <c r="K98" s="169"/>
      <c r="L98" s="174"/>
    </row>
    <row r="99" spans="1:31" s="10" customFormat="1" ht="19.95" customHeight="1">
      <c r="B99" s="168"/>
      <c r="C99" s="169"/>
      <c r="D99" s="170" t="s">
        <v>109</v>
      </c>
      <c r="E99" s="171"/>
      <c r="F99" s="171"/>
      <c r="G99" s="171"/>
      <c r="H99" s="171"/>
      <c r="I99" s="172"/>
      <c r="J99" s="173">
        <f>J137</f>
        <v>0</v>
      </c>
      <c r="K99" s="169"/>
      <c r="L99" s="174"/>
    </row>
    <row r="100" spans="1:31" s="10" customFormat="1" ht="19.95" customHeight="1">
      <c r="B100" s="168"/>
      <c r="C100" s="169"/>
      <c r="D100" s="170" t="s">
        <v>440</v>
      </c>
      <c r="E100" s="171"/>
      <c r="F100" s="171"/>
      <c r="G100" s="171"/>
      <c r="H100" s="171"/>
      <c r="I100" s="172"/>
      <c r="J100" s="173">
        <f>J158</f>
        <v>0</v>
      </c>
      <c r="K100" s="169"/>
      <c r="L100" s="174"/>
    </row>
    <row r="101" spans="1:31" s="10" customFormat="1" ht="19.95" customHeight="1">
      <c r="B101" s="168"/>
      <c r="C101" s="169"/>
      <c r="D101" s="170" t="s">
        <v>111</v>
      </c>
      <c r="E101" s="171"/>
      <c r="F101" s="171"/>
      <c r="G101" s="171"/>
      <c r="H101" s="171"/>
      <c r="I101" s="172"/>
      <c r="J101" s="173">
        <f>J176</f>
        <v>0</v>
      </c>
      <c r="K101" s="169"/>
      <c r="L101" s="174"/>
    </row>
    <row r="102" spans="1:31" s="10" customFormat="1" ht="19.95" customHeight="1">
      <c r="B102" s="168"/>
      <c r="C102" s="169"/>
      <c r="D102" s="170" t="s">
        <v>112</v>
      </c>
      <c r="E102" s="171"/>
      <c r="F102" s="171"/>
      <c r="G102" s="171"/>
      <c r="H102" s="171"/>
      <c r="I102" s="172"/>
      <c r="J102" s="173">
        <f>J295</f>
        <v>0</v>
      </c>
      <c r="K102" s="169"/>
      <c r="L102" s="174"/>
    </row>
    <row r="103" spans="1:31" s="10" customFormat="1" ht="19.95" customHeight="1">
      <c r="B103" s="168"/>
      <c r="C103" s="169"/>
      <c r="D103" s="170" t="s">
        <v>113</v>
      </c>
      <c r="E103" s="171"/>
      <c r="F103" s="171"/>
      <c r="G103" s="171"/>
      <c r="H103" s="171"/>
      <c r="I103" s="172"/>
      <c r="J103" s="173">
        <f>J300</f>
        <v>0</v>
      </c>
      <c r="K103" s="169"/>
      <c r="L103" s="174"/>
    </row>
    <row r="104" spans="1:31" s="9" customFormat="1" ht="24.95" customHeight="1">
      <c r="B104" s="161"/>
      <c r="C104" s="162"/>
      <c r="D104" s="163" t="s">
        <v>441</v>
      </c>
      <c r="E104" s="164"/>
      <c r="F104" s="164"/>
      <c r="G104" s="164"/>
      <c r="H104" s="164"/>
      <c r="I104" s="165"/>
      <c r="J104" s="166">
        <f>J302</f>
        <v>0</v>
      </c>
      <c r="K104" s="162"/>
      <c r="L104" s="167"/>
    </row>
    <row r="105" spans="1:31" s="10" customFormat="1" ht="19.95" customHeight="1">
      <c r="B105" s="168"/>
      <c r="C105" s="169"/>
      <c r="D105" s="170" t="s">
        <v>442</v>
      </c>
      <c r="E105" s="171"/>
      <c r="F105" s="171"/>
      <c r="G105" s="171"/>
      <c r="H105" s="171"/>
      <c r="I105" s="172"/>
      <c r="J105" s="173">
        <f>J303</f>
        <v>0</v>
      </c>
      <c r="K105" s="169"/>
      <c r="L105" s="174"/>
    </row>
    <row r="106" spans="1:31" s="10" customFormat="1" ht="19.95" customHeight="1">
      <c r="B106" s="168"/>
      <c r="C106" s="169"/>
      <c r="D106" s="170" t="s">
        <v>443</v>
      </c>
      <c r="E106" s="171"/>
      <c r="F106" s="171"/>
      <c r="G106" s="171"/>
      <c r="H106" s="171"/>
      <c r="I106" s="172"/>
      <c r="J106" s="173">
        <f>J333</f>
        <v>0</v>
      </c>
      <c r="K106" s="169"/>
      <c r="L106" s="174"/>
    </row>
    <row r="107" spans="1:31" s="2" customFormat="1" ht="21.85" customHeight="1">
      <c r="A107" s="34"/>
      <c r="B107" s="35"/>
      <c r="C107" s="36"/>
      <c r="D107" s="36"/>
      <c r="E107" s="36"/>
      <c r="F107" s="36"/>
      <c r="G107" s="36"/>
      <c r="H107" s="36"/>
      <c r="I107" s="115"/>
      <c r="J107" s="36"/>
      <c r="K107" s="36"/>
      <c r="L107" s="51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08" spans="1:31" s="2" customFormat="1" ht="6.95" customHeight="1">
      <c r="A108" s="34"/>
      <c r="B108" s="54"/>
      <c r="C108" s="55"/>
      <c r="D108" s="55"/>
      <c r="E108" s="55"/>
      <c r="F108" s="55"/>
      <c r="G108" s="55"/>
      <c r="H108" s="55"/>
      <c r="I108" s="152"/>
      <c r="J108" s="55"/>
      <c r="K108" s="55"/>
      <c r="L108" s="51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12" spans="1:31" s="2" customFormat="1" ht="6.95" customHeight="1">
      <c r="A112" s="34"/>
      <c r="B112" s="56"/>
      <c r="C112" s="57"/>
      <c r="D112" s="57"/>
      <c r="E112" s="57"/>
      <c r="F112" s="57"/>
      <c r="G112" s="57"/>
      <c r="H112" s="57"/>
      <c r="I112" s="155"/>
      <c r="J112" s="57"/>
      <c r="K112" s="57"/>
      <c r="L112" s="51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pans="1:63" s="2" customFormat="1" ht="24.95" customHeight="1">
      <c r="A113" s="34"/>
      <c r="B113" s="35"/>
      <c r="C113" s="23" t="s">
        <v>114</v>
      </c>
      <c r="D113" s="36"/>
      <c r="E113" s="36"/>
      <c r="F113" s="36"/>
      <c r="G113" s="36"/>
      <c r="H113" s="36"/>
      <c r="I113" s="115"/>
      <c r="J113" s="36"/>
      <c r="K113" s="36"/>
      <c r="L113" s="51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pans="1:63" s="2" customFormat="1" ht="6.95" customHeight="1">
      <c r="A114" s="34"/>
      <c r="B114" s="35"/>
      <c r="C114" s="36"/>
      <c r="D114" s="36"/>
      <c r="E114" s="36"/>
      <c r="F114" s="36"/>
      <c r="G114" s="36"/>
      <c r="H114" s="36"/>
      <c r="I114" s="115"/>
      <c r="J114" s="36"/>
      <c r="K114" s="36"/>
      <c r="L114" s="51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pans="1:63" s="2" customFormat="1" ht="12" customHeight="1">
      <c r="A115" s="34"/>
      <c r="B115" s="35"/>
      <c r="C115" s="29" t="s">
        <v>16</v>
      </c>
      <c r="D115" s="36"/>
      <c r="E115" s="36"/>
      <c r="F115" s="36"/>
      <c r="G115" s="36"/>
      <c r="H115" s="36"/>
      <c r="I115" s="115"/>
      <c r="J115" s="36"/>
      <c r="K115" s="36"/>
      <c r="L115" s="51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pans="1:63" s="2" customFormat="1" ht="16.5" customHeight="1">
      <c r="A116" s="34"/>
      <c r="B116" s="35"/>
      <c r="C116" s="36"/>
      <c r="D116" s="36"/>
      <c r="E116" s="319" t="str">
        <f>E7</f>
        <v>Výstavba a opravy chodníku a lávky pro pěší v Obci Malšovice</v>
      </c>
      <c r="F116" s="320"/>
      <c r="G116" s="320"/>
      <c r="H116" s="320"/>
      <c r="I116" s="115"/>
      <c r="J116" s="36"/>
      <c r="K116" s="36"/>
      <c r="L116" s="51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pans="1:63" s="2" customFormat="1" ht="12" customHeight="1">
      <c r="A117" s="34"/>
      <c r="B117" s="35"/>
      <c r="C117" s="29" t="s">
        <v>99</v>
      </c>
      <c r="D117" s="36"/>
      <c r="E117" s="36"/>
      <c r="F117" s="36"/>
      <c r="G117" s="36"/>
      <c r="H117" s="36"/>
      <c r="I117" s="115"/>
      <c r="J117" s="36"/>
      <c r="K117" s="36"/>
      <c r="L117" s="51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pans="1:63" s="2" customFormat="1" ht="16.5" customHeight="1">
      <c r="A118" s="34"/>
      <c r="B118" s="35"/>
      <c r="C118" s="36"/>
      <c r="D118" s="36"/>
      <c r="E118" s="271" t="str">
        <f>E9</f>
        <v>02 - I.ETAPA SO 02 - Rekonstrukce lávky</v>
      </c>
      <c r="F118" s="321"/>
      <c r="G118" s="321"/>
      <c r="H118" s="321"/>
      <c r="I118" s="115"/>
      <c r="J118" s="36"/>
      <c r="K118" s="36"/>
      <c r="L118" s="51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pans="1:63" s="2" customFormat="1" ht="6.95" customHeight="1">
      <c r="A119" s="34"/>
      <c r="B119" s="35"/>
      <c r="C119" s="36"/>
      <c r="D119" s="36"/>
      <c r="E119" s="36"/>
      <c r="F119" s="36"/>
      <c r="G119" s="36"/>
      <c r="H119" s="36"/>
      <c r="I119" s="115"/>
      <c r="J119" s="36"/>
      <c r="K119" s="36"/>
      <c r="L119" s="51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pans="1:63" s="2" customFormat="1" ht="12" customHeight="1">
      <c r="A120" s="34"/>
      <c r="B120" s="35"/>
      <c r="C120" s="29" t="s">
        <v>20</v>
      </c>
      <c r="D120" s="36"/>
      <c r="E120" s="36"/>
      <c r="F120" s="27" t="str">
        <f>F12</f>
        <v>Malšovice p.p.č. 930/2, 473/7 a 479/7</v>
      </c>
      <c r="G120" s="36"/>
      <c r="H120" s="36"/>
      <c r="I120" s="117" t="s">
        <v>22</v>
      </c>
      <c r="J120" s="66" t="str">
        <f>IF(J12="","",J12)</f>
        <v>21. 5. 2020</v>
      </c>
      <c r="K120" s="36"/>
      <c r="L120" s="51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pans="1:63" s="2" customFormat="1" ht="6.95" customHeight="1">
      <c r="A121" s="34"/>
      <c r="B121" s="35"/>
      <c r="C121" s="36"/>
      <c r="D121" s="36"/>
      <c r="E121" s="36"/>
      <c r="F121" s="36"/>
      <c r="G121" s="36"/>
      <c r="H121" s="36"/>
      <c r="I121" s="115"/>
      <c r="J121" s="36"/>
      <c r="K121" s="36"/>
      <c r="L121" s="51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pans="1:63" s="2" customFormat="1" ht="25.7" customHeight="1">
      <c r="A122" s="34"/>
      <c r="B122" s="35"/>
      <c r="C122" s="29" t="s">
        <v>24</v>
      </c>
      <c r="D122" s="36"/>
      <c r="E122" s="36"/>
      <c r="F122" s="27" t="str">
        <f>E15</f>
        <v>HORTECH control s.r.o.</v>
      </c>
      <c r="G122" s="36"/>
      <c r="H122" s="36"/>
      <c r="I122" s="117" t="s">
        <v>32</v>
      </c>
      <c r="J122" s="32" t="str">
        <f>E21</f>
        <v>HORTECH control s.r.o.</v>
      </c>
      <c r="K122" s="36"/>
      <c r="L122" s="51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pans="1:63" s="2" customFormat="1" ht="25.7" customHeight="1">
      <c r="A123" s="34"/>
      <c r="B123" s="35"/>
      <c r="C123" s="29" t="s">
        <v>30</v>
      </c>
      <c r="D123" s="36"/>
      <c r="E123" s="36"/>
      <c r="F123" s="27" t="str">
        <f>IF(E18="","",E18)</f>
        <v>Vyplň údaj</v>
      </c>
      <c r="G123" s="36"/>
      <c r="H123" s="36"/>
      <c r="I123" s="117" t="s">
        <v>34</v>
      </c>
      <c r="J123" s="32" t="str">
        <f>E24</f>
        <v>Josef Beran-STAVO</v>
      </c>
      <c r="K123" s="36"/>
      <c r="L123" s="51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pans="1:63" s="2" customFormat="1" ht="10.35" customHeight="1">
      <c r="A124" s="34"/>
      <c r="B124" s="35"/>
      <c r="C124" s="36"/>
      <c r="D124" s="36"/>
      <c r="E124" s="36"/>
      <c r="F124" s="36"/>
      <c r="G124" s="36"/>
      <c r="H124" s="36"/>
      <c r="I124" s="115"/>
      <c r="J124" s="36"/>
      <c r="K124" s="36"/>
      <c r="L124" s="51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pans="1:63" s="11" customFormat="1" ht="29.25" customHeight="1">
      <c r="A125" s="175"/>
      <c r="B125" s="176"/>
      <c r="C125" s="177" t="s">
        <v>115</v>
      </c>
      <c r="D125" s="178" t="s">
        <v>63</v>
      </c>
      <c r="E125" s="178" t="s">
        <v>59</v>
      </c>
      <c r="F125" s="178" t="s">
        <v>60</v>
      </c>
      <c r="G125" s="178" t="s">
        <v>116</v>
      </c>
      <c r="H125" s="178" t="s">
        <v>117</v>
      </c>
      <c r="I125" s="179" t="s">
        <v>118</v>
      </c>
      <c r="J125" s="180" t="s">
        <v>103</v>
      </c>
      <c r="K125" s="181" t="s">
        <v>119</v>
      </c>
      <c r="L125" s="182"/>
      <c r="M125" s="75" t="s">
        <v>1</v>
      </c>
      <c r="N125" s="76" t="s">
        <v>42</v>
      </c>
      <c r="O125" s="76" t="s">
        <v>120</v>
      </c>
      <c r="P125" s="76" t="s">
        <v>121</v>
      </c>
      <c r="Q125" s="76" t="s">
        <v>122</v>
      </c>
      <c r="R125" s="76" t="s">
        <v>123</v>
      </c>
      <c r="S125" s="76" t="s">
        <v>124</v>
      </c>
      <c r="T125" s="77" t="s">
        <v>125</v>
      </c>
      <c r="U125" s="175"/>
      <c r="V125" s="175"/>
      <c r="W125" s="175"/>
      <c r="X125" s="175"/>
      <c r="Y125" s="175"/>
      <c r="Z125" s="175"/>
      <c r="AA125" s="175"/>
      <c r="AB125" s="175"/>
      <c r="AC125" s="175"/>
      <c r="AD125" s="175"/>
      <c r="AE125" s="175"/>
    </row>
    <row r="126" spans="1:63" s="2" customFormat="1" ht="22.85" customHeight="1">
      <c r="A126" s="34"/>
      <c r="B126" s="35"/>
      <c r="C126" s="82" t="s">
        <v>126</v>
      </c>
      <c r="D126" s="36"/>
      <c r="E126" s="36"/>
      <c r="F126" s="36"/>
      <c r="G126" s="36"/>
      <c r="H126" s="36"/>
      <c r="I126" s="115"/>
      <c r="J126" s="183">
        <f>BK126</f>
        <v>0</v>
      </c>
      <c r="K126" s="36"/>
      <c r="L126" s="39"/>
      <c r="M126" s="78"/>
      <c r="N126" s="184"/>
      <c r="O126" s="79"/>
      <c r="P126" s="185">
        <f>P127+P302</f>
        <v>0</v>
      </c>
      <c r="Q126" s="79"/>
      <c r="R126" s="185">
        <f>R127+R302</f>
        <v>17.248402779999999</v>
      </c>
      <c r="S126" s="79"/>
      <c r="T126" s="186">
        <f>T127+T302</f>
        <v>44.704054000000006</v>
      </c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T126" s="17" t="s">
        <v>77</v>
      </c>
      <c r="AU126" s="17" t="s">
        <v>105</v>
      </c>
      <c r="BK126" s="187">
        <f>BK127+BK302</f>
        <v>0</v>
      </c>
    </row>
    <row r="127" spans="1:63" s="12" customFormat="1" ht="25.95" customHeight="1">
      <c r="B127" s="188"/>
      <c r="C127" s="189"/>
      <c r="D127" s="190" t="s">
        <v>77</v>
      </c>
      <c r="E127" s="191" t="s">
        <v>127</v>
      </c>
      <c r="F127" s="191" t="s">
        <v>128</v>
      </c>
      <c r="G127" s="189"/>
      <c r="H127" s="189"/>
      <c r="I127" s="192"/>
      <c r="J127" s="193">
        <f>BK127</f>
        <v>0</v>
      </c>
      <c r="K127" s="189"/>
      <c r="L127" s="194"/>
      <c r="M127" s="195"/>
      <c r="N127" s="196"/>
      <c r="O127" s="196"/>
      <c r="P127" s="197">
        <f>P128+P137+P158+P176+P295+P300</f>
        <v>0</v>
      </c>
      <c r="Q127" s="196"/>
      <c r="R127" s="197">
        <f>R128+R137+R158+R176+R295+R300</f>
        <v>17.118894600000001</v>
      </c>
      <c r="S127" s="196"/>
      <c r="T127" s="198">
        <f>T128+T137+T158+T176+T295+T300</f>
        <v>44.704054000000006</v>
      </c>
      <c r="AR127" s="199" t="s">
        <v>86</v>
      </c>
      <c r="AT127" s="200" t="s">
        <v>77</v>
      </c>
      <c r="AU127" s="200" t="s">
        <v>78</v>
      </c>
      <c r="AY127" s="199" t="s">
        <v>129</v>
      </c>
      <c r="BK127" s="201">
        <f>BK128+BK137+BK158+BK176+BK295+BK300</f>
        <v>0</v>
      </c>
    </row>
    <row r="128" spans="1:63" s="12" customFormat="1" ht="22.85" customHeight="1">
      <c r="B128" s="188"/>
      <c r="C128" s="189"/>
      <c r="D128" s="190" t="s">
        <v>77</v>
      </c>
      <c r="E128" s="202" t="s">
        <v>86</v>
      </c>
      <c r="F128" s="202" t="s">
        <v>130</v>
      </c>
      <c r="G128" s="189"/>
      <c r="H128" s="189"/>
      <c r="I128" s="192"/>
      <c r="J128" s="203">
        <f>BK128</f>
        <v>0</v>
      </c>
      <c r="K128" s="189"/>
      <c r="L128" s="194"/>
      <c r="M128" s="195"/>
      <c r="N128" s="196"/>
      <c r="O128" s="196"/>
      <c r="P128" s="197">
        <f>SUM(P129:P136)</f>
        <v>0</v>
      </c>
      <c r="Q128" s="196"/>
      <c r="R128" s="197">
        <f>SUM(R129:R136)</f>
        <v>0</v>
      </c>
      <c r="S128" s="196"/>
      <c r="T128" s="198">
        <f>SUM(T129:T136)</f>
        <v>34.486000000000004</v>
      </c>
      <c r="AR128" s="199" t="s">
        <v>86</v>
      </c>
      <c r="AT128" s="200" t="s">
        <v>77</v>
      </c>
      <c r="AU128" s="200" t="s">
        <v>86</v>
      </c>
      <c r="AY128" s="199" t="s">
        <v>129</v>
      </c>
      <c r="BK128" s="201">
        <f>SUM(BK129:BK136)</f>
        <v>0</v>
      </c>
    </row>
    <row r="129" spans="1:65" s="2" customFormat="1" ht="21.75" customHeight="1">
      <c r="A129" s="34"/>
      <c r="B129" s="35"/>
      <c r="C129" s="204" t="s">
        <v>86</v>
      </c>
      <c r="D129" s="204" t="s">
        <v>131</v>
      </c>
      <c r="E129" s="205" t="s">
        <v>132</v>
      </c>
      <c r="F129" s="206" t="s">
        <v>133</v>
      </c>
      <c r="G129" s="207" t="s">
        <v>134</v>
      </c>
      <c r="H129" s="208">
        <v>80.2</v>
      </c>
      <c r="I129" s="209"/>
      <c r="J129" s="210">
        <f>ROUND(I129*H129,2)</f>
        <v>0</v>
      </c>
      <c r="K129" s="211"/>
      <c r="L129" s="39"/>
      <c r="M129" s="212" t="s">
        <v>1</v>
      </c>
      <c r="N129" s="213" t="s">
        <v>43</v>
      </c>
      <c r="O129" s="71"/>
      <c r="P129" s="214">
        <f>O129*H129</f>
        <v>0</v>
      </c>
      <c r="Q129" s="214">
        <v>0</v>
      </c>
      <c r="R129" s="214">
        <f>Q129*H129</f>
        <v>0</v>
      </c>
      <c r="S129" s="214">
        <v>0.26</v>
      </c>
      <c r="T129" s="215">
        <f>S129*H129</f>
        <v>20.852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R129" s="216" t="s">
        <v>135</v>
      </c>
      <c r="AT129" s="216" t="s">
        <v>131</v>
      </c>
      <c r="AU129" s="216" t="s">
        <v>88</v>
      </c>
      <c r="AY129" s="17" t="s">
        <v>129</v>
      </c>
      <c r="BE129" s="217">
        <f>IF(N129="základní",J129,0)</f>
        <v>0</v>
      </c>
      <c r="BF129" s="217">
        <f>IF(N129="snížená",J129,0)</f>
        <v>0</v>
      </c>
      <c r="BG129" s="217">
        <f>IF(N129="zákl. přenesená",J129,0)</f>
        <v>0</v>
      </c>
      <c r="BH129" s="217">
        <f>IF(N129="sníž. přenesená",J129,0)</f>
        <v>0</v>
      </c>
      <c r="BI129" s="217">
        <f>IF(N129="nulová",J129,0)</f>
        <v>0</v>
      </c>
      <c r="BJ129" s="17" t="s">
        <v>86</v>
      </c>
      <c r="BK129" s="217">
        <f>ROUND(I129*H129,2)</f>
        <v>0</v>
      </c>
      <c r="BL129" s="17" t="s">
        <v>135</v>
      </c>
      <c r="BM129" s="216" t="s">
        <v>444</v>
      </c>
    </row>
    <row r="130" spans="1:65" s="13" customFormat="1" ht="10.35">
      <c r="B130" s="218"/>
      <c r="C130" s="219"/>
      <c r="D130" s="220" t="s">
        <v>137</v>
      </c>
      <c r="E130" s="221" t="s">
        <v>1</v>
      </c>
      <c r="F130" s="222" t="s">
        <v>445</v>
      </c>
      <c r="G130" s="219"/>
      <c r="H130" s="221" t="s">
        <v>1</v>
      </c>
      <c r="I130" s="223"/>
      <c r="J130" s="219"/>
      <c r="K130" s="219"/>
      <c r="L130" s="224"/>
      <c r="M130" s="225"/>
      <c r="N130" s="226"/>
      <c r="O130" s="226"/>
      <c r="P130" s="226"/>
      <c r="Q130" s="226"/>
      <c r="R130" s="226"/>
      <c r="S130" s="226"/>
      <c r="T130" s="227"/>
      <c r="AT130" s="228" t="s">
        <v>137</v>
      </c>
      <c r="AU130" s="228" t="s">
        <v>88</v>
      </c>
      <c r="AV130" s="13" t="s">
        <v>86</v>
      </c>
      <c r="AW130" s="13" t="s">
        <v>33</v>
      </c>
      <c r="AX130" s="13" t="s">
        <v>78</v>
      </c>
      <c r="AY130" s="228" t="s">
        <v>129</v>
      </c>
    </row>
    <row r="131" spans="1:65" s="14" customFormat="1" ht="10.35">
      <c r="B131" s="229"/>
      <c r="C131" s="230"/>
      <c r="D131" s="220" t="s">
        <v>137</v>
      </c>
      <c r="E131" s="231" t="s">
        <v>1</v>
      </c>
      <c r="F131" s="232" t="s">
        <v>446</v>
      </c>
      <c r="G131" s="230"/>
      <c r="H131" s="233">
        <v>80.2</v>
      </c>
      <c r="I131" s="234"/>
      <c r="J131" s="230"/>
      <c r="K131" s="230"/>
      <c r="L131" s="235"/>
      <c r="M131" s="236"/>
      <c r="N131" s="237"/>
      <c r="O131" s="237"/>
      <c r="P131" s="237"/>
      <c r="Q131" s="237"/>
      <c r="R131" s="237"/>
      <c r="S131" s="237"/>
      <c r="T131" s="238"/>
      <c r="AT131" s="239" t="s">
        <v>137</v>
      </c>
      <c r="AU131" s="239" t="s">
        <v>88</v>
      </c>
      <c r="AV131" s="14" t="s">
        <v>88</v>
      </c>
      <c r="AW131" s="14" t="s">
        <v>33</v>
      </c>
      <c r="AX131" s="14" t="s">
        <v>78</v>
      </c>
      <c r="AY131" s="239" t="s">
        <v>129</v>
      </c>
    </row>
    <row r="132" spans="1:65" s="15" customFormat="1" ht="10.35">
      <c r="B132" s="240"/>
      <c r="C132" s="241"/>
      <c r="D132" s="220" t="s">
        <v>137</v>
      </c>
      <c r="E132" s="242" t="s">
        <v>1</v>
      </c>
      <c r="F132" s="243" t="s">
        <v>140</v>
      </c>
      <c r="G132" s="241"/>
      <c r="H132" s="244">
        <v>80.2</v>
      </c>
      <c r="I132" s="245"/>
      <c r="J132" s="241"/>
      <c r="K132" s="241"/>
      <c r="L132" s="246"/>
      <c r="M132" s="247"/>
      <c r="N132" s="248"/>
      <c r="O132" s="248"/>
      <c r="P132" s="248"/>
      <c r="Q132" s="248"/>
      <c r="R132" s="248"/>
      <c r="S132" s="248"/>
      <c r="T132" s="249"/>
      <c r="AT132" s="250" t="s">
        <v>137</v>
      </c>
      <c r="AU132" s="250" t="s">
        <v>88</v>
      </c>
      <c r="AV132" s="15" t="s">
        <v>135</v>
      </c>
      <c r="AW132" s="15" t="s">
        <v>33</v>
      </c>
      <c r="AX132" s="15" t="s">
        <v>86</v>
      </c>
      <c r="AY132" s="250" t="s">
        <v>129</v>
      </c>
    </row>
    <row r="133" spans="1:65" s="2" customFormat="1" ht="21.75" customHeight="1">
      <c r="A133" s="34"/>
      <c r="B133" s="35"/>
      <c r="C133" s="204" t="s">
        <v>88</v>
      </c>
      <c r="D133" s="204" t="s">
        <v>131</v>
      </c>
      <c r="E133" s="205" t="s">
        <v>447</v>
      </c>
      <c r="F133" s="206" t="s">
        <v>448</v>
      </c>
      <c r="G133" s="207" t="s">
        <v>134</v>
      </c>
      <c r="H133" s="208">
        <v>80.2</v>
      </c>
      <c r="I133" s="209"/>
      <c r="J133" s="210">
        <f>ROUND(I133*H133,2)</f>
        <v>0</v>
      </c>
      <c r="K133" s="211"/>
      <c r="L133" s="39"/>
      <c r="M133" s="212" t="s">
        <v>1</v>
      </c>
      <c r="N133" s="213" t="s">
        <v>43</v>
      </c>
      <c r="O133" s="71"/>
      <c r="P133" s="214">
        <f>O133*H133</f>
        <v>0</v>
      </c>
      <c r="Q133" s="214">
        <v>0</v>
      </c>
      <c r="R133" s="214">
        <f>Q133*H133</f>
        <v>0</v>
      </c>
      <c r="S133" s="214">
        <v>0.17</v>
      </c>
      <c r="T133" s="215">
        <f>S133*H133</f>
        <v>13.634000000000002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216" t="s">
        <v>135</v>
      </c>
      <c r="AT133" s="216" t="s">
        <v>131</v>
      </c>
      <c r="AU133" s="216" t="s">
        <v>88</v>
      </c>
      <c r="AY133" s="17" t="s">
        <v>129</v>
      </c>
      <c r="BE133" s="217">
        <f>IF(N133="základní",J133,0)</f>
        <v>0</v>
      </c>
      <c r="BF133" s="217">
        <f>IF(N133="snížená",J133,0)</f>
        <v>0</v>
      </c>
      <c r="BG133" s="217">
        <f>IF(N133="zákl. přenesená",J133,0)</f>
        <v>0</v>
      </c>
      <c r="BH133" s="217">
        <f>IF(N133="sníž. přenesená",J133,0)</f>
        <v>0</v>
      </c>
      <c r="BI133" s="217">
        <f>IF(N133="nulová",J133,0)</f>
        <v>0</v>
      </c>
      <c r="BJ133" s="17" t="s">
        <v>86</v>
      </c>
      <c r="BK133" s="217">
        <f>ROUND(I133*H133,2)</f>
        <v>0</v>
      </c>
      <c r="BL133" s="17" t="s">
        <v>135</v>
      </c>
      <c r="BM133" s="216" t="s">
        <v>449</v>
      </c>
    </row>
    <row r="134" spans="1:65" s="13" customFormat="1" ht="10.35">
      <c r="B134" s="218"/>
      <c r="C134" s="219"/>
      <c r="D134" s="220" t="s">
        <v>137</v>
      </c>
      <c r="E134" s="221" t="s">
        <v>1</v>
      </c>
      <c r="F134" s="222" t="s">
        <v>445</v>
      </c>
      <c r="G134" s="219"/>
      <c r="H134" s="221" t="s">
        <v>1</v>
      </c>
      <c r="I134" s="223"/>
      <c r="J134" s="219"/>
      <c r="K134" s="219"/>
      <c r="L134" s="224"/>
      <c r="M134" s="225"/>
      <c r="N134" s="226"/>
      <c r="O134" s="226"/>
      <c r="P134" s="226"/>
      <c r="Q134" s="226"/>
      <c r="R134" s="226"/>
      <c r="S134" s="226"/>
      <c r="T134" s="227"/>
      <c r="AT134" s="228" t="s">
        <v>137</v>
      </c>
      <c r="AU134" s="228" t="s">
        <v>88</v>
      </c>
      <c r="AV134" s="13" t="s">
        <v>86</v>
      </c>
      <c r="AW134" s="13" t="s">
        <v>33</v>
      </c>
      <c r="AX134" s="13" t="s">
        <v>78</v>
      </c>
      <c r="AY134" s="228" t="s">
        <v>129</v>
      </c>
    </row>
    <row r="135" spans="1:65" s="14" customFormat="1" ht="10.35">
      <c r="B135" s="229"/>
      <c r="C135" s="230"/>
      <c r="D135" s="220" t="s">
        <v>137</v>
      </c>
      <c r="E135" s="231" t="s">
        <v>1</v>
      </c>
      <c r="F135" s="232" t="s">
        <v>446</v>
      </c>
      <c r="G135" s="230"/>
      <c r="H135" s="233">
        <v>80.2</v>
      </c>
      <c r="I135" s="234"/>
      <c r="J135" s="230"/>
      <c r="K135" s="230"/>
      <c r="L135" s="235"/>
      <c r="M135" s="236"/>
      <c r="N135" s="237"/>
      <c r="O135" s="237"/>
      <c r="P135" s="237"/>
      <c r="Q135" s="237"/>
      <c r="R135" s="237"/>
      <c r="S135" s="237"/>
      <c r="T135" s="238"/>
      <c r="AT135" s="239" t="s">
        <v>137</v>
      </c>
      <c r="AU135" s="239" t="s">
        <v>88</v>
      </c>
      <c r="AV135" s="14" t="s">
        <v>88</v>
      </c>
      <c r="AW135" s="14" t="s">
        <v>33</v>
      </c>
      <c r="AX135" s="14" t="s">
        <v>78</v>
      </c>
      <c r="AY135" s="239" t="s">
        <v>129</v>
      </c>
    </row>
    <row r="136" spans="1:65" s="15" customFormat="1" ht="10.35">
      <c r="B136" s="240"/>
      <c r="C136" s="241"/>
      <c r="D136" s="220" t="s">
        <v>137</v>
      </c>
      <c r="E136" s="242" t="s">
        <v>1</v>
      </c>
      <c r="F136" s="243" t="s">
        <v>140</v>
      </c>
      <c r="G136" s="241"/>
      <c r="H136" s="244">
        <v>80.2</v>
      </c>
      <c r="I136" s="245"/>
      <c r="J136" s="241"/>
      <c r="K136" s="241"/>
      <c r="L136" s="246"/>
      <c r="M136" s="247"/>
      <c r="N136" s="248"/>
      <c r="O136" s="248"/>
      <c r="P136" s="248"/>
      <c r="Q136" s="248"/>
      <c r="R136" s="248"/>
      <c r="S136" s="248"/>
      <c r="T136" s="249"/>
      <c r="AT136" s="250" t="s">
        <v>137</v>
      </c>
      <c r="AU136" s="250" t="s">
        <v>88</v>
      </c>
      <c r="AV136" s="15" t="s">
        <v>135</v>
      </c>
      <c r="AW136" s="15" t="s">
        <v>33</v>
      </c>
      <c r="AX136" s="15" t="s">
        <v>86</v>
      </c>
      <c r="AY136" s="250" t="s">
        <v>129</v>
      </c>
    </row>
    <row r="137" spans="1:65" s="12" customFormat="1" ht="22.85" customHeight="1">
      <c r="B137" s="188"/>
      <c r="C137" s="189"/>
      <c r="D137" s="190" t="s">
        <v>77</v>
      </c>
      <c r="E137" s="202" t="s">
        <v>155</v>
      </c>
      <c r="F137" s="202" t="s">
        <v>220</v>
      </c>
      <c r="G137" s="189"/>
      <c r="H137" s="189"/>
      <c r="I137" s="192"/>
      <c r="J137" s="203">
        <f>BK137</f>
        <v>0</v>
      </c>
      <c r="K137" s="189"/>
      <c r="L137" s="194"/>
      <c r="M137" s="195"/>
      <c r="N137" s="196"/>
      <c r="O137" s="196"/>
      <c r="P137" s="197">
        <f>SUM(P138:P157)</f>
        <v>0</v>
      </c>
      <c r="Q137" s="196"/>
      <c r="R137" s="197">
        <f>SUM(R138:R157)</f>
        <v>6.343770000000001</v>
      </c>
      <c r="S137" s="196"/>
      <c r="T137" s="198">
        <f>SUM(T138:T157)</f>
        <v>0</v>
      </c>
      <c r="AR137" s="199" t="s">
        <v>86</v>
      </c>
      <c r="AT137" s="200" t="s">
        <v>77</v>
      </c>
      <c r="AU137" s="200" t="s">
        <v>86</v>
      </c>
      <c r="AY137" s="199" t="s">
        <v>129</v>
      </c>
      <c r="BK137" s="201">
        <f>SUM(BK138:BK157)</f>
        <v>0</v>
      </c>
    </row>
    <row r="138" spans="1:65" s="2" customFormat="1" ht="16.5" customHeight="1">
      <c r="A138" s="34"/>
      <c r="B138" s="35"/>
      <c r="C138" s="204" t="s">
        <v>145</v>
      </c>
      <c r="D138" s="204" t="s">
        <v>131</v>
      </c>
      <c r="E138" s="205" t="s">
        <v>450</v>
      </c>
      <c r="F138" s="206" t="s">
        <v>451</v>
      </c>
      <c r="G138" s="207" t="s">
        <v>134</v>
      </c>
      <c r="H138" s="208">
        <v>80.2</v>
      </c>
      <c r="I138" s="209"/>
      <c r="J138" s="210">
        <f>ROUND(I138*H138,2)</f>
        <v>0</v>
      </c>
      <c r="K138" s="211"/>
      <c r="L138" s="39"/>
      <c r="M138" s="212" t="s">
        <v>1</v>
      </c>
      <c r="N138" s="213" t="s">
        <v>43</v>
      </c>
      <c r="O138" s="71"/>
      <c r="P138" s="214">
        <f>O138*H138</f>
        <v>0</v>
      </c>
      <c r="Q138" s="214">
        <v>7.1000000000000002E-4</v>
      </c>
      <c r="R138" s="214">
        <f>Q138*H138</f>
        <v>5.6942000000000006E-2</v>
      </c>
      <c r="S138" s="214">
        <v>0</v>
      </c>
      <c r="T138" s="215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216" t="s">
        <v>135</v>
      </c>
      <c r="AT138" s="216" t="s">
        <v>131</v>
      </c>
      <c r="AU138" s="216" t="s">
        <v>88</v>
      </c>
      <c r="AY138" s="17" t="s">
        <v>129</v>
      </c>
      <c r="BE138" s="217">
        <f>IF(N138="základní",J138,0)</f>
        <v>0</v>
      </c>
      <c r="BF138" s="217">
        <f>IF(N138="snížená",J138,0)</f>
        <v>0</v>
      </c>
      <c r="BG138" s="217">
        <f>IF(N138="zákl. přenesená",J138,0)</f>
        <v>0</v>
      </c>
      <c r="BH138" s="217">
        <f>IF(N138="sníž. přenesená",J138,0)</f>
        <v>0</v>
      </c>
      <c r="BI138" s="217">
        <f>IF(N138="nulová",J138,0)</f>
        <v>0</v>
      </c>
      <c r="BJ138" s="17" t="s">
        <v>86</v>
      </c>
      <c r="BK138" s="217">
        <f>ROUND(I138*H138,2)</f>
        <v>0</v>
      </c>
      <c r="BL138" s="17" t="s">
        <v>135</v>
      </c>
      <c r="BM138" s="216" t="s">
        <v>452</v>
      </c>
    </row>
    <row r="139" spans="1:65" s="13" customFormat="1" ht="10.35">
      <c r="B139" s="218"/>
      <c r="C139" s="219"/>
      <c r="D139" s="220" t="s">
        <v>137</v>
      </c>
      <c r="E139" s="221" t="s">
        <v>1</v>
      </c>
      <c r="F139" s="222" t="s">
        <v>445</v>
      </c>
      <c r="G139" s="219"/>
      <c r="H139" s="221" t="s">
        <v>1</v>
      </c>
      <c r="I139" s="223"/>
      <c r="J139" s="219"/>
      <c r="K139" s="219"/>
      <c r="L139" s="224"/>
      <c r="M139" s="225"/>
      <c r="N139" s="226"/>
      <c r="O139" s="226"/>
      <c r="P139" s="226"/>
      <c r="Q139" s="226"/>
      <c r="R139" s="226"/>
      <c r="S139" s="226"/>
      <c r="T139" s="227"/>
      <c r="AT139" s="228" t="s">
        <v>137</v>
      </c>
      <c r="AU139" s="228" t="s">
        <v>88</v>
      </c>
      <c r="AV139" s="13" t="s">
        <v>86</v>
      </c>
      <c r="AW139" s="13" t="s">
        <v>33</v>
      </c>
      <c r="AX139" s="13" t="s">
        <v>78</v>
      </c>
      <c r="AY139" s="228" t="s">
        <v>129</v>
      </c>
    </row>
    <row r="140" spans="1:65" s="14" customFormat="1" ht="10.35">
      <c r="B140" s="229"/>
      <c r="C140" s="230"/>
      <c r="D140" s="220" t="s">
        <v>137</v>
      </c>
      <c r="E140" s="231" t="s">
        <v>1</v>
      </c>
      <c r="F140" s="232" t="s">
        <v>446</v>
      </c>
      <c r="G140" s="230"/>
      <c r="H140" s="233">
        <v>80.2</v>
      </c>
      <c r="I140" s="234"/>
      <c r="J140" s="230"/>
      <c r="K140" s="230"/>
      <c r="L140" s="235"/>
      <c r="M140" s="236"/>
      <c r="N140" s="237"/>
      <c r="O140" s="237"/>
      <c r="P140" s="237"/>
      <c r="Q140" s="237"/>
      <c r="R140" s="237"/>
      <c r="S140" s="237"/>
      <c r="T140" s="238"/>
      <c r="AT140" s="239" t="s">
        <v>137</v>
      </c>
      <c r="AU140" s="239" t="s">
        <v>88</v>
      </c>
      <c r="AV140" s="14" t="s">
        <v>88</v>
      </c>
      <c r="AW140" s="14" t="s">
        <v>33</v>
      </c>
      <c r="AX140" s="14" t="s">
        <v>78</v>
      </c>
      <c r="AY140" s="239" t="s">
        <v>129</v>
      </c>
    </row>
    <row r="141" spans="1:65" s="15" customFormat="1" ht="10.35">
      <c r="B141" s="240"/>
      <c r="C141" s="241"/>
      <c r="D141" s="220" t="s">
        <v>137</v>
      </c>
      <c r="E141" s="242" t="s">
        <v>1</v>
      </c>
      <c r="F141" s="243" t="s">
        <v>140</v>
      </c>
      <c r="G141" s="241"/>
      <c r="H141" s="244">
        <v>80.2</v>
      </c>
      <c r="I141" s="245"/>
      <c r="J141" s="241"/>
      <c r="K141" s="241"/>
      <c r="L141" s="246"/>
      <c r="M141" s="247"/>
      <c r="N141" s="248"/>
      <c r="O141" s="248"/>
      <c r="P141" s="248"/>
      <c r="Q141" s="248"/>
      <c r="R141" s="248"/>
      <c r="S141" s="248"/>
      <c r="T141" s="249"/>
      <c r="AT141" s="250" t="s">
        <v>137</v>
      </c>
      <c r="AU141" s="250" t="s">
        <v>88</v>
      </c>
      <c r="AV141" s="15" t="s">
        <v>135</v>
      </c>
      <c r="AW141" s="15" t="s">
        <v>33</v>
      </c>
      <c r="AX141" s="15" t="s">
        <v>86</v>
      </c>
      <c r="AY141" s="250" t="s">
        <v>129</v>
      </c>
    </row>
    <row r="142" spans="1:65" s="2" customFormat="1" ht="21.75" customHeight="1">
      <c r="A142" s="34"/>
      <c r="B142" s="35"/>
      <c r="C142" s="251" t="s">
        <v>135</v>
      </c>
      <c r="D142" s="251" t="s">
        <v>207</v>
      </c>
      <c r="E142" s="252" t="s">
        <v>453</v>
      </c>
      <c r="F142" s="253" t="s">
        <v>454</v>
      </c>
      <c r="G142" s="254" t="s">
        <v>455</v>
      </c>
      <c r="H142" s="255">
        <v>20</v>
      </c>
      <c r="I142" s="256"/>
      <c r="J142" s="257">
        <f>ROUND(I142*H142,2)</f>
        <v>0</v>
      </c>
      <c r="K142" s="258"/>
      <c r="L142" s="259"/>
      <c r="M142" s="260" t="s">
        <v>1</v>
      </c>
      <c r="N142" s="261" t="s">
        <v>43</v>
      </c>
      <c r="O142" s="71"/>
      <c r="P142" s="214">
        <f>O142*H142</f>
        <v>0</v>
      </c>
      <c r="Q142" s="214">
        <v>1E-3</v>
      </c>
      <c r="R142" s="214">
        <f>Q142*H142</f>
        <v>0.02</v>
      </c>
      <c r="S142" s="214">
        <v>0</v>
      </c>
      <c r="T142" s="215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216" t="s">
        <v>171</v>
      </c>
      <c r="AT142" s="216" t="s">
        <v>207</v>
      </c>
      <c r="AU142" s="216" t="s">
        <v>88</v>
      </c>
      <c r="AY142" s="17" t="s">
        <v>129</v>
      </c>
      <c r="BE142" s="217">
        <f>IF(N142="základní",J142,0)</f>
        <v>0</v>
      </c>
      <c r="BF142" s="217">
        <f>IF(N142="snížená",J142,0)</f>
        <v>0</v>
      </c>
      <c r="BG142" s="217">
        <f>IF(N142="zákl. přenesená",J142,0)</f>
        <v>0</v>
      </c>
      <c r="BH142" s="217">
        <f>IF(N142="sníž. přenesená",J142,0)</f>
        <v>0</v>
      </c>
      <c r="BI142" s="217">
        <f>IF(N142="nulová",J142,0)</f>
        <v>0</v>
      </c>
      <c r="BJ142" s="17" t="s">
        <v>86</v>
      </c>
      <c r="BK142" s="217">
        <f>ROUND(I142*H142,2)</f>
        <v>0</v>
      </c>
      <c r="BL142" s="17" t="s">
        <v>135</v>
      </c>
      <c r="BM142" s="216" t="s">
        <v>456</v>
      </c>
    </row>
    <row r="143" spans="1:65" s="13" customFormat="1" ht="10.35">
      <c r="B143" s="218"/>
      <c r="C143" s="219"/>
      <c r="D143" s="220" t="s">
        <v>137</v>
      </c>
      <c r="E143" s="221" t="s">
        <v>1</v>
      </c>
      <c r="F143" s="222" t="s">
        <v>457</v>
      </c>
      <c r="G143" s="219"/>
      <c r="H143" s="221" t="s">
        <v>1</v>
      </c>
      <c r="I143" s="223"/>
      <c r="J143" s="219"/>
      <c r="K143" s="219"/>
      <c r="L143" s="224"/>
      <c r="M143" s="225"/>
      <c r="N143" s="226"/>
      <c r="O143" s="226"/>
      <c r="P143" s="226"/>
      <c r="Q143" s="226"/>
      <c r="R143" s="226"/>
      <c r="S143" s="226"/>
      <c r="T143" s="227"/>
      <c r="AT143" s="228" t="s">
        <v>137</v>
      </c>
      <c r="AU143" s="228" t="s">
        <v>88</v>
      </c>
      <c r="AV143" s="13" t="s">
        <v>86</v>
      </c>
      <c r="AW143" s="13" t="s">
        <v>33</v>
      </c>
      <c r="AX143" s="13" t="s">
        <v>78</v>
      </c>
      <c r="AY143" s="228" t="s">
        <v>129</v>
      </c>
    </row>
    <row r="144" spans="1:65" s="14" customFormat="1" ht="10.35">
      <c r="B144" s="229"/>
      <c r="C144" s="230"/>
      <c r="D144" s="220" t="s">
        <v>137</v>
      </c>
      <c r="E144" s="231" t="s">
        <v>1</v>
      </c>
      <c r="F144" s="232" t="s">
        <v>243</v>
      </c>
      <c r="G144" s="230"/>
      <c r="H144" s="233">
        <v>20</v>
      </c>
      <c r="I144" s="234"/>
      <c r="J144" s="230"/>
      <c r="K144" s="230"/>
      <c r="L144" s="235"/>
      <c r="M144" s="236"/>
      <c r="N144" s="237"/>
      <c r="O144" s="237"/>
      <c r="P144" s="237"/>
      <c r="Q144" s="237"/>
      <c r="R144" s="237"/>
      <c r="S144" s="237"/>
      <c r="T144" s="238"/>
      <c r="AT144" s="239" t="s">
        <v>137</v>
      </c>
      <c r="AU144" s="239" t="s">
        <v>88</v>
      </c>
      <c r="AV144" s="14" t="s">
        <v>88</v>
      </c>
      <c r="AW144" s="14" t="s">
        <v>33</v>
      </c>
      <c r="AX144" s="14" t="s">
        <v>78</v>
      </c>
      <c r="AY144" s="239" t="s">
        <v>129</v>
      </c>
    </row>
    <row r="145" spans="1:65" s="15" customFormat="1" ht="10.35">
      <c r="B145" s="240"/>
      <c r="C145" s="241"/>
      <c r="D145" s="220" t="s">
        <v>137</v>
      </c>
      <c r="E145" s="242" t="s">
        <v>1</v>
      </c>
      <c r="F145" s="243" t="s">
        <v>140</v>
      </c>
      <c r="G145" s="241"/>
      <c r="H145" s="244">
        <v>20</v>
      </c>
      <c r="I145" s="245"/>
      <c r="J145" s="241"/>
      <c r="K145" s="241"/>
      <c r="L145" s="246"/>
      <c r="M145" s="247"/>
      <c r="N145" s="248"/>
      <c r="O145" s="248"/>
      <c r="P145" s="248"/>
      <c r="Q145" s="248"/>
      <c r="R145" s="248"/>
      <c r="S145" s="248"/>
      <c r="T145" s="249"/>
      <c r="AT145" s="250" t="s">
        <v>137</v>
      </c>
      <c r="AU145" s="250" t="s">
        <v>88</v>
      </c>
      <c r="AV145" s="15" t="s">
        <v>135</v>
      </c>
      <c r="AW145" s="15" t="s">
        <v>33</v>
      </c>
      <c r="AX145" s="15" t="s">
        <v>86</v>
      </c>
      <c r="AY145" s="250" t="s">
        <v>129</v>
      </c>
    </row>
    <row r="146" spans="1:65" s="2" customFormat="1" ht="16.5" customHeight="1">
      <c r="A146" s="34"/>
      <c r="B146" s="35"/>
      <c r="C146" s="251" t="s">
        <v>155</v>
      </c>
      <c r="D146" s="251" t="s">
        <v>207</v>
      </c>
      <c r="E146" s="252" t="s">
        <v>458</v>
      </c>
      <c r="F146" s="253" t="s">
        <v>459</v>
      </c>
      <c r="G146" s="254" t="s">
        <v>460</v>
      </c>
      <c r="H146" s="255">
        <v>24.06</v>
      </c>
      <c r="I146" s="256"/>
      <c r="J146" s="257">
        <f>ROUND(I146*H146,2)</f>
        <v>0</v>
      </c>
      <c r="K146" s="258"/>
      <c r="L146" s="259"/>
      <c r="M146" s="260" t="s">
        <v>1</v>
      </c>
      <c r="N146" s="261" t="s">
        <v>43</v>
      </c>
      <c r="O146" s="71"/>
      <c r="P146" s="214">
        <f>O146*H146</f>
        <v>0</v>
      </c>
      <c r="Q146" s="214">
        <v>1E-3</v>
      </c>
      <c r="R146" s="214">
        <f>Q146*H146</f>
        <v>2.4059999999999998E-2</v>
      </c>
      <c r="S146" s="214">
        <v>0</v>
      </c>
      <c r="T146" s="215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216" t="s">
        <v>171</v>
      </c>
      <c r="AT146" s="216" t="s">
        <v>207</v>
      </c>
      <c r="AU146" s="216" t="s">
        <v>88</v>
      </c>
      <c r="AY146" s="17" t="s">
        <v>129</v>
      </c>
      <c r="BE146" s="217">
        <f>IF(N146="základní",J146,0)</f>
        <v>0</v>
      </c>
      <c r="BF146" s="217">
        <f>IF(N146="snížená",J146,0)</f>
        <v>0</v>
      </c>
      <c r="BG146" s="217">
        <f>IF(N146="zákl. přenesená",J146,0)</f>
        <v>0</v>
      </c>
      <c r="BH146" s="217">
        <f>IF(N146="sníž. přenesená",J146,0)</f>
        <v>0</v>
      </c>
      <c r="BI146" s="217">
        <f>IF(N146="nulová",J146,0)</f>
        <v>0</v>
      </c>
      <c r="BJ146" s="17" t="s">
        <v>86</v>
      </c>
      <c r="BK146" s="217">
        <f>ROUND(I146*H146,2)</f>
        <v>0</v>
      </c>
      <c r="BL146" s="17" t="s">
        <v>135</v>
      </c>
      <c r="BM146" s="216" t="s">
        <v>461</v>
      </c>
    </row>
    <row r="147" spans="1:65" s="13" customFormat="1" ht="10.35">
      <c r="B147" s="218"/>
      <c r="C147" s="219"/>
      <c r="D147" s="220" t="s">
        <v>137</v>
      </c>
      <c r="E147" s="221" t="s">
        <v>1</v>
      </c>
      <c r="F147" s="222" t="s">
        <v>462</v>
      </c>
      <c r="G147" s="219"/>
      <c r="H147" s="221" t="s">
        <v>1</v>
      </c>
      <c r="I147" s="223"/>
      <c r="J147" s="219"/>
      <c r="K147" s="219"/>
      <c r="L147" s="224"/>
      <c r="M147" s="225"/>
      <c r="N147" s="226"/>
      <c r="O147" s="226"/>
      <c r="P147" s="226"/>
      <c r="Q147" s="226"/>
      <c r="R147" s="226"/>
      <c r="S147" s="226"/>
      <c r="T147" s="227"/>
      <c r="AT147" s="228" t="s">
        <v>137</v>
      </c>
      <c r="AU147" s="228" t="s">
        <v>88</v>
      </c>
      <c r="AV147" s="13" t="s">
        <v>86</v>
      </c>
      <c r="AW147" s="13" t="s">
        <v>33</v>
      </c>
      <c r="AX147" s="13" t="s">
        <v>78</v>
      </c>
      <c r="AY147" s="228" t="s">
        <v>129</v>
      </c>
    </row>
    <row r="148" spans="1:65" s="14" customFormat="1" ht="10.35">
      <c r="B148" s="229"/>
      <c r="C148" s="230"/>
      <c r="D148" s="220" t="s">
        <v>137</v>
      </c>
      <c r="E148" s="231" t="s">
        <v>1</v>
      </c>
      <c r="F148" s="232" t="s">
        <v>463</v>
      </c>
      <c r="G148" s="230"/>
      <c r="H148" s="233">
        <v>24.06</v>
      </c>
      <c r="I148" s="234"/>
      <c r="J148" s="230"/>
      <c r="K148" s="230"/>
      <c r="L148" s="235"/>
      <c r="M148" s="236"/>
      <c r="N148" s="237"/>
      <c r="O148" s="237"/>
      <c r="P148" s="237"/>
      <c r="Q148" s="237"/>
      <c r="R148" s="237"/>
      <c r="S148" s="237"/>
      <c r="T148" s="238"/>
      <c r="AT148" s="239" t="s">
        <v>137</v>
      </c>
      <c r="AU148" s="239" t="s">
        <v>88</v>
      </c>
      <c r="AV148" s="14" t="s">
        <v>88</v>
      </c>
      <c r="AW148" s="14" t="s">
        <v>33</v>
      </c>
      <c r="AX148" s="14" t="s">
        <v>78</v>
      </c>
      <c r="AY148" s="239" t="s">
        <v>129</v>
      </c>
    </row>
    <row r="149" spans="1:65" s="15" customFormat="1" ht="10.35">
      <c r="B149" s="240"/>
      <c r="C149" s="241"/>
      <c r="D149" s="220" t="s">
        <v>137</v>
      </c>
      <c r="E149" s="242" t="s">
        <v>1</v>
      </c>
      <c r="F149" s="243" t="s">
        <v>140</v>
      </c>
      <c r="G149" s="241"/>
      <c r="H149" s="244">
        <v>24.06</v>
      </c>
      <c r="I149" s="245"/>
      <c r="J149" s="241"/>
      <c r="K149" s="241"/>
      <c r="L149" s="246"/>
      <c r="M149" s="247"/>
      <c r="N149" s="248"/>
      <c r="O149" s="248"/>
      <c r="P149" s="248"/>
      <c r="Q149" s="248"/>
      <c r="R149" s="248"/>
      <c r="S149" s="248"/>
      <c r="T149" s="249"/>
      <c r="AT149" s="250" t="s">
        <v>137</v>
      </c>
      <c r="AU149" s="250" t="s">
        <v>88</v>
      </c>
      <c r="AV149" s="15" t="s">
        <v>135</v>
      </c>
      <c r="AW149" s="15" t="s">
        <v>33</v>
      </c>
      <c r="AX149" s="15" t="s">
        <v>86</v>
      </c>
      <c r="AY149" s="250" t="s">
        <v>129</v>
      </c>
    </row>
    <row r="150" spans="1:65" s="2" customFormat="1" ht="21.75" customHeight="1">
      <c r="A150" s="34"/>
      <c r="B150" s="35"/>
      <c r="C150" s="204" t="s">
        <v>159</v>
      </c>
      <c r="D150" s="204" t="s">
        <v>131</v>
      </c>
      <c r="E150" s="205" t="s">
        <v>464</v>
      </c>
      <c r="F150" s="206" t="s">
        <v>465</v>
      </c>
      <c r="G150" s="207" t="s">
        <v>134</v>
      </c>
      <c r="H150" s="208">
        <v>80.2</v>
      </c>
      <c r="I150" s="209"/>
      <c r="J150" s="210">
        <f>ROUND(I150*H150,2)</f>
        <v>0</v>
      </c>
      <c r="K150" s="211"/>
      <c r="L150" s="39"/>
      <c r="M150" s="212" t="s">
        <v>1</v>
      </c>
      <c r="N150" s="213" t="s">
        <v>43</v>
      </c>
      <c r="O150" s="71"/>
      <c r="P150" s="214">
        <f>O150*H150</f>
        <v>0</v>
      </c>
      <c r="Q150" s="214">
        <v>7.3440000000000005E-2</v>
      </c>
      <c r="R150" s="214">
        <f>Q150*H150</f>
        <v>5.8898880000000009</v>
      </c>
      <c r="S150" s="214">
        <v>0</v>
      </c>
      <c r="T150" s="215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216" t="s">
        <v>135</v>
      </c>
      <c r="AT150" s="216" t="s">
        <v>131</v>
      </c>
      <c r="AU150" s="216" t="s">
        <v>88</v>
      </c>
      <c r="AY150" s="17" t="s">
        <v>129</v>
      </c>
      <c r="BE150" s="217">
        <f>IF(N150="základní",J150,0)</f>
        <v>0</v>
      </c>
      <c r="BF150" s="217">
        <f>IF(N150="snížená",J150,0)</f>
        <v>0</v>
      </c>
      <c r="BG150" s="217">
        <f>IF(N150="zákl. přenesená",J150,0)</f>
        <v>0</v>
      </c>
      <c r="BH150" s="217">
        <f>IF(N150="sníž. přenesená",J150,0)</f>
        <v>0</v>
      </c>
      <c r="BI150" s="217">
        <f>IF(N150="nulová",J150,0)</f>
        <v>0</v>
      </c>
      <c r="BJ150" s="17" t="s">
        <v>86</v>
      </c>
      <c r="BK150" s="217">
        <f>ROUND(I150*H150,2)</f>
        <v>0</v>
      </c>
      <c r="BL150" s="17" t="s">
        <v>135</v>
      </c>
      <c r="BM150" s="216" t="s">
        <v>466</v>
      </c>
    </row>
    <row r="151" spans="1:65" s="13" customFormat="1" ht="10.35">
      <c r="B151" s="218"/>
      <c r="C151" s="219"/>
      <c r="D151" s="220" t="s">
        <v>137</v>
      </c>
      <c r="E151" s="221" t="s">
        <v>1</v>
      </c>
      <c r="F151" s="222" t="s">
        <v>445</v>
      </c>
      <c r="G151" s="219"/>
      <c r="H151" s="221" t="s">
        <v>1</v>
      </c>
      <c r="I151" s="223"/>
      <c r="J151" s="219"/>
      <c r="K151" s="219"/>
      <c r="L151" s="224"/>
      <c r="M151" s="225"/>
      <c r="N151" s="226"/>
      <c r="O151" s="226"/>
      <c r="P151" s="226"/>
      <c r="Q151" s="226"/>
      <c r="R151" s="226"/>
      <c r="S151" s="226"/>
      <c r="T151" s="227"/>
      <c r="AT151" s="228" t="s">
        <v>137</v>
      </c>
      <c r="AU151" s="228" t="s">
        <v>88</v>
      </c>
      <c r="AV151" s="13" t="s">
        <v>86</v>
      </c>
      <c r="AW151" s="13" t="s">
        <v>33</v>
      </c>
      <c r="AX151" s="13" t="s">
        <v>78</v>
      </c>
      <c r="AY151" s="228" t="s">
        <v>129</v>
      </c>
    </row>
    <row r="152" spans="1:65" s="14" customFormat="1" ht="10.35">
      <c r="B152" s="229"/>
      <c r="C152" s="230"/>
      <c r="D152" s="220" t="s">
        <v>137</v>
      </c>
      <c r="E152" s="231" t="s">
        <v>1</v>
      </c>
      <c r="F152" s="232" t="s">
        <v>446</v>
      </c>
      <c r="G152" s="230"/>
      <c r="H152" s="233">
        <v>80.2</v>
      </c>
      <c r="I152" s="234"/>
      <c r="J152" s="230"/>
      <c r="K152" s="230"/>
      <c r="L152" s="235"/>
      <c r="M152" s="236"/>
      <c r="N152" s="237"/>
      <c r="O152" s="237"/>
      <c r="P152" s="237"/>
      <c r="Q152" s="237"/>
      <c r="R152" s="237"/>
      <c r="S152" s="237"/>
      <c r="T152" s="238"/>
      <c r="AT152" s="239" t="s">
        <v>137</v>
      </c>
      <c r="AU152" s="239" t="s">
        <v>88</v>
      </c>
      <c r="AV152" s="14" t="s">
        <v>88</v>
      </c>
      <c r="AW152" s="14" t="s">
        <v>33</v>
      </c>
      <c r="AX152" s="14" t="s">
        <v>78</v>
      </c>
      <c r="AY152" s="239" t="s">
        <v>129</v>
      </c>
    </row>
    <row r="153" spans="1:65" s="15" customFormat="1" ht="10.35">
      <c r="B153" s="240"/>
      <c r="C153" s="241"/>
      <c r="D153" s="220" t="s">
        <v>137</v>
      </c>
      <c r="E153" s="242" t="s">
        <v>1</v>
      </c>
      <c r="F153" s="243" t="s">
        <v>140</v>
      </c>
      <c r="G153" s="241"/>
      <c r="H153" s="244">
        <v>80.2</v>
      </c>
      <c r="I153" s="245"/>
      <c r="J153" s="241"/>
      <c r="K153" s="241"/>
      <c r="L153" s="246"/>
      <c r="M153" s="247"/>
      <c r="N153" s="248"/>
      <c r="O153" s="248"/>
      <c r="P153" s="248"/>
      <c r="Q153" s="248"/>
      <c r="R153" s="248"/>
      <c r="S153" s="248"/>
      <c r="T153" s="249"/>
      <c r="AT153" s="250" t="s">
        <v>137</v>
      </c>
      <c r="AU153" s="250" t="s">
        <v>88</v>
      </c>
      <c r="AV153" s="15" t="s">
        <v>135</v>
      </c>
      <c r="AW153" s="15" t="s">
        <v>33</v>
      </c>
      <c r="AX153" s="15" t="s">
        <v>86</v>
      </c>
      <c r="AY153" s="250" t="s">
        <v>129</v>
      </c>
    </row>
    <row r="154" spans="1:65" s="2" customFormat="1" ht="16.5" customHeight="1">
      <c r="A154" s="34"/>
      <c r="B154" s="35"/>
      <c r="C154" s="204" t="s">
        <v>165</v>
      </c>
      <c r="D154" s="204" t="s">
        <v>131</v>
      </c>
      <c r="E154" s="205" t="s">
        <v>467</v>
      </c>
      <c r="F154" s="206" t="s">
        <v>468</v>
      </c>
      <c r="G154" s="207" t="s">
        <v>134</v>
      </c>
      <c r="H154" s="208">
        <v>80.2</v>
      </c>
      <c r="I154" s="209"/>
      <c r="J154" s="210">
        <f>ROUND(I154*H154,2)</f>
        <v>0</v>
      </c>
      <c r="K154" s="211"/>
      <c r="L154" s="39"/>
      <c r="M154" s="212" t="s">
        <v>1</v>
      </c>
      <c r="N154" s="213" t="s">
        <v>43</v>
      </c>
      <c r="O154" s="71"/>
      <c r="P154" s="214">
        <f>O154*H154</f>
        <v>0</v>
      </c>
      <c r="Q154" s="214">
        <v>4.4000000000000003E-3</v>
      </c>
      <c r="R154" s="214">
        <f>Q154*H154</f>
        <v>0.35288000000000003</v>
      </c>
      <c r="S154" s="214">
        <v>0</v>
      </c>
      <c r="T154" s="215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216" t="s">
        <v>135</v>
      </c>
      <c r="AT154" s="216" t="s">
        <v>131</v>
      </c>
      <c r="AU154" s="216" t="s">
        <v>88</v>
      </c>
      <c r="AY154" s="17" t="s">
        <v>129</v>
      </c>
      <c r="BE154" s="217">
        <f>IF(N154="základní",J154,0)</f>
        <v>0</v>
      </c>
      <c r="BF154" s="217">
        <f>IF(N154="snížená",J154,0)</f>
        <v>0</v>
      </c>
      <c r="BG154" s="217">
        <f>IF(N154="zákl. přenesená",J154,0)</f>
        <v>0</v>
      </c>
      <c r="BH154" s="217">
        <f>IF(N154="sníž. přenesená",J154,0)</f>
        <v>0</v>
      </c>
      <c r="BI154" s="217">
        <f>IF(N154="nulová",J154,0)</f>
        <v>0</v>
      </c>
      <c r="BJ154" s="17" t="s">
        <v>86</v>
      </c>
      <c r="BK154" s="217">
        <f>ROUND(I154*H154,2)</f>
        <v>0</v>
      </c>
      <c r="BL154" s="17" t="s">
        <v>135</v>
      </c>
      <c r="BM154" s="216" t="s">
        <v>469</v>
      </c>
    </row>
    <row r="155" spans="1:65" s="13" customFormat="1" ht="10.35">
      <c r="B155" s="218"/>
      <c r="C155" s="219"/>
      <c r="D155" s="220" t="s">
        <v>137</v>
      </c>
      <c r="E155" s="221" t="s">
        <v>1</v>
      </c>
      <c r="F155" s="222" t="s">
        <v>445</v>
      </c>
      <c r="G155" s="219"/>
      <c r="H155" s="221" t="s">
        <v>1</v>
      </c>
      <c r="I155" s="223"/>
      <c r="J155" s="219"/>
      <c r="K155" s="219"/>
      <c r="L155" s="224"/>
      <c r="M155" s="225"/>
      <c r="N155" s="226"/>
      <c r="O155" s="226"/>
      <c r="P155" s="226"/>
      <c r="Q155" s="226"/>
      <c r="R155" s="226"/>
      <c r="S155" s="226"/>
      <c r="T155" s="227"/>
      <c r="AT155" s="228" t="s">
        <v>137</v>
      </c>
      <c r="AU155" s="228" t="s">
        <v>88</v>
      </c>
      <c r="AV155" s="13" t="s">
        <v>86</v>
      </c>
      <c r="AW155" s="13" t="s">
        <v>33</v>
      </c>
      <c r="AX155" s="13" t="s">
        <v>78</v>
      </c>
      <c r="AY155" s="228" t="s">
        <v>129</v>
      </c>
    </row>
    <row r="156" spans="1:65" s="14" customFormat="1" ht="10.35">
      <c r="B156" s="229"/>
      <c r="C156" s="230"/>
      <c r="D156" s="220" t="s">
        <v>137</v>
      </c>
      <c r="E156" s="231" t="s">
        <v>1</v>
      </c>
      <c r="F156" s="232" t="s">
        <v>446</v>
      </c>
      <c r="G156" s="230"/>
      <c r="H156" s="233">
        <v>80.2</v>
      </c>
      <c r="I156" s="234"/>
      <c r="J156" s="230"/>
      <c r="K156" s="230"/>
      <c r="L156" s="235"/>
      <c r="M156" s="236"/>
      <c r="N156" s="237"/>
      <c r="O156" s="237"/>
      <c r="P156" s="237"/>
      <c r="Q156" s="237"/>
      <c r="R156" s="237"/>
      <c r="S156" s="237"/>
      <c r="T156" s="238"/>
      <c r="AT156" s="239" t="s">
        <v>137</v>
      </c>
      <c r="AU156" s="239" t="s">
        <v>88</v>
      </c>
      <c r="AV156" s="14" t="s">
        <v>88</v>
      </c>
      <c r="AW156" s="14" t="s">
        <v>33</v>
      </c>
      <c r="AX156" s="14" t="s">
        <v>78</v>
      </c>
      <c r="AY156" s="239" t="s">
        <v>129</v>
      </c>
    </row>
    <row r="157" spans="1:65" s="15" customFormat="1" ht="10.35">
      <c r="B157" s="240"/>
      <c r="C157" s="241"/>
      <c r="D157" s="220" t="s">
        <v>137</v>
      </c>
      <c r="E157" s="242" t="s">
        <v>1</v>
      </c>
      <c r="F157" s="243" t="s">
        <v>140</v>
      </c>
      <c r="G157" s="241"/>
      <c r="H157" s="244">
        <v>80.2</v>
      </c>
      <c r="I157" s="245"/>
      <c r="J157" s="241"/>
      <c r="K157" s="241"/>
      <c r="L157" s="246"/>
      <c r="M157" s="247"/>
      <c r="N157" s="248"/>
      <c r="O157" s="248"/>
      <c r="P157" s="248"/>
      <c r="Q157" s="248"/>
      <c r="R157" s="248"/>
      <c r="S157" s="248"/>
      <c r="T157" s="249"/>
      <c r="AT157" s="250" t="s">
        <v>137</v>
      </c>
      <c r="AU157" s="250" t="s">
        <v>88</v>
      </c>
      <c r="AV157" s="15" t="s">
        <v>135</v>
      </c>
      <c r="AW157" s="15" t="s">
        <v>33</v>
      </c>
      <c r="AX157" s="15" t="s">
        <v>86</v>
      </c>
      <c r="AY157" s="250" t="s">
        <v>129</v>
      </c>
    </row>
    <row r="158" spans="1:65" s="12" customFormat="1" ht="22.85" customHeight="1">
      <c r="B158" s="188"/>
      <c r="C158" s="189"/>
      <c r="D158" s="190" t="s">
        <v>77</v>
      </c>
      <c r="E158" s="202" t="s">
        <v>159</v>
      </c>
      <c r="F158" s="202" t="s">
        <v>470</v>
      </c>
      <c r="G158" s="189"/>
      <c r="H158" s="189"/>
      <c r="I158" s="192"/>
      <c r="J158" s="203">
        <f>BK158</f>
        <v>0</v>
      </c>
      <c r="K158" s="189"/>
      <c r="L158" s="194"/>
      <c r="M158" s="195"/>
      <c r="N158" s="196"/>
      <c r="O158" s="196"/>
      <c r="P158" s="197">
        <f>SUM(P159:P175)</f>
        <v>0</v>
      </c>
      <c r="Q158" s="196"/>
      <c r="R158" s="197">
        <f>SUM(R159:R175)</f>
        <v>5.321468E-2</v>
      </c>
      <c r="S158" s="196"/>
      <c r="T158" s="198">
        <f>SUM(T159:T175)</f>
        <v>0</v>
      </c>
      <c r="AR158" s="199" t="s">
        <v>86</v>
      </c>
      <c r="AT158" s="200" t="s">
        <v>77</v>
      </c>
      <c r="AU158" s="200" t="s">
        <v>86</v>
      </c>
      <c r="AY158" s="199" t="s">
        <v>129</v>
      </c>
      <c r="BK158" s="201">
        <f>SUM(BK159:BK175)</f>
        <v>0</v>
      </c>
    </row>
    <row r="159" spans="1:65" s="2" customFormat="1" ht="21.75" customHeight="1">
      <c r="A159" s="34"/>
      <c r="B159" s="35"/>
      <c r="C159" s="204" t="s">
        <v>171</v>
      </c>
      <c r="D159" s="204" t="s">
        <v>131</v>
      </c>
      <c r="E159" s="205" t="s">
        <v>471</v>
      </c>
      <c r="F159" s="206" t="s">
        <v>472</v>
      </c>
      <c r="G159" s="207" t="s">
        <v>162</v>
      </c>
      <c r="H159" s="208">
        <v>11.44</v>
      </c>
      <c r="I159" s="209"/>
      <c r="J159" s="210">
        <f>ROUND(I159*H159,2)</f>
        <v>0</v>
      </c>
      <c r="K159" s="211"/>
      <c r="L159" s="39"/>
      <c r="M159" s="212" t="s">
        <v>1</v>
      </c>
      <c r="N159" s="213" t="s">
        <v>43</v>
      </c>
      <c r="O159" s="71"/>
      <c r="P159" s="214">
        <f>O159*H159</f>
        <v>0</v>
      </c>
      <c r="Q159" s="214">
        <v>7.1000000000000002E-4</v>
      </c>
      <c r="R159" s="214">
        <f>Q159*H159</f>
        <v>8.1224000000000001E-3</v>
      </c>
      <c r="S159" s="214">
        <v>0</v>
      </c>
      <c r="T159" s="215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216" t="s">
        <v>135</v>
      </c>
      <c r="AT159" s="216" t="s">
        <v>131</v>
      </c>
      <c r="AU159" s="216" t="s">
        <v>88</v>
      </c>
      <c r="AY159" s="17" t="s">
        <v>129</v>
      </c>
      <c r="BE159" s="217">
        <f>IF(N159="základní",J159,0)</f>
        <v>0</v>
      </c>
      <c r="BF159" s="217">
        <f>IF(N159="snížená",J159,0)</f>
        <v>0</v>
      </c>
      <c r="BG159" s="217">
        <f>IF(N159="zákl. přenesená",J159,0)</f>
        <v>0</v>
      </c>
      <c r="BH159" s="217">
        <f>IF(N159="sníž. přenesená",J159,0)</f>
        <v>0</v>
      </c>
      <c r="BI159" s="217">
        <f>IF(N159="nulová",J159,0)</f>
        <v>0</v>
      </c>
      <c r="BJ159" s="17" t="s">
        <v>86</v>
      </c>
      <c r="BK159" s="217">
        <f>ROUND(I159*H159,2)</f>
        <v>0</v>
      </c>
      <c r="BL159" s="17" t="s">
        <v>135</v>
      </c>
      <c r="BM159" s="216" t="s">
        <v>473</v>
      </c>
    </row>
    <row r="160" spans="1:65" s="13" customFormat="1" ht="10.35">
      <c r="B160" s="218"/>
      <c r="C160" s="219"/>
      <c r="D160" s="220" t="s">
        <v>137</v>
      </c>
      <c r="E160" s="221" t="s">
        <v>1</v>
      </c>
      <c r="F160" s="222" t="s">
        <v>474</v>
      </c>
      <c r="G160" s="219"/>
      <c r="H160" s="221" t="s">
        <v>1</v>
      </c>
      <c r="I160" s="223"/>
      <c r="J160" s="219"/>
      <c r="K160" s="219"/>
      <c r="L160" s="224"/>
      <c r="M160" s="225"/>
      <c r="N160" s="226"/>
      <c r="O160" s="226"/>
      <c r="P160" s="226"/>
      <c r="Q160" s="226"/>
      <c r="R160" s="226"/>
      <c r="S160" s="226"/>
      <c r="T160" s="227"/>
      <c r="AT160" s="228" t="s">
        <v>137</v>
      </c>
      <c r="AU160" s="228" t="s">
        <v>88</v>
      </c>
      <c r="AV160" s="13" t="s">
        <v>86</v>
      </c>
      <c r="AW160" s="13" t="s">
        <v>33</v>
      </c>
      <c r="AX160" s="13" t="s">
        <v>78</v>
      </c>
      <c r="AY160" s="228" t="s">
        <v>129</v>
      </c>
    </row>
    <row r="161" spans="1:65" s="14" customFormat="1" ht="10.35">
      <c r="B161" s="229"/>
      <c r="C161" s="230"/>
      <c r="D161" s="220" t="s">
        <v>137</v>
      </c>
      <c r="E161" s="231" t="s">
        <v>1</v>
      </c>
      <c r="F161" s="232" t="s">
        <v>475</v>
      </c>
      <c r="G161" s="230"/>
      <c r="H161" s="233">
        <v>11.44</v>
      </c>
      <c r="I161" s="234"/>
      <c r="J161" s="230"/>
      <c r="K161" s="230"/>
      <c r="L161" s="235"/>
      <c r="M161" s="236"/>
      <c r="N161" s="237"/>
      <c r="O161" s="237"/>
      <c r="P161" s="237"/>
      <c r="Q161" s="237"/>
      <c r="R161" s="237"/>
      <c r="S161" s="237"/>
      <c r="T161" s="238"/>
      <c r="AT161" s="239" t="s">
        <v>137</v>
      </c>
      <c r="AU161" s="239" t="s">
        <v>88</v>
      </c>
      <c r="AV161" s="14" t="s">
        <v>88</v>
      </c>
      <c r="AW161" s="14" t="s">
        <v>33</v>
      </c>
      <c r="AX161" s="14" t="s">
        <v>78</v>
      </c>
      <c r="AY161" s="239" t="s">
        <v>129</v>
      </c>
    </row>
    <row r="162" spans="1:65" s="15" customFormat="1" ht="10.35">
      <c r="B162" s="240"/>
      <c r="C162" s="241"/>
      <c r="D162" s="220" t="s">
        <v>137</v>
      </c>
      <c r="E162" s="242" t="s">
        <v>1</v>
      </c>
      <c r="F162" s="243" t="s">
        <v>140</v>
      </c>
      <c r="G162" s="241"/>
      <c r="H162" s="244">
        <v>11.44</v>
      </c>
      <c r="I162" s="245"/>
      <c r="J162" s="241"/>
      <c r="K162" s="241"/>
      <c r="L162" s="246"/>
      <c r="M162" s="247"/>
      <c r="N162" s="248"/>
      <c r="O162" s="248"/>
      <c r="P162" s="248"/>
      <c r="Q162" s="248"/>
      <c r="R162" s="248"/>
      <c r="S162" s="248"/>
      <c r="T162" s="249"/>
      <c r="AT162" s="250" t="s">
        <v>137</v>
      </c>
      <c r="AU162" s="250" t="s">
        <v>88</v>
      </c>
      <c r="AV162" s="15" t="s">
        <v>135</v>
      </c>
      <c r="AW162" s="15" t="s">
        <v>33</v>
      </c>
      <c r="AX162" s="15" t="s">
        <v>86</v>
      </c>
      <c r="AY162" s="250" t="s">
        <v>129</v>
      </c>
    </row>
    <row r="163" spans="1:65" s="2" customFormat="1" ht="16.5" customHeight="1">
      <c r="A163" s="34"/>
      <c r="B163" s="35"/>
      <c r="C163" s="251" t="s">
        <v>178</v>
      </c>
      <c r="D163" s="251" t="s">
        <v>207</v>
      </c>
      <c r="E163" s="252" t="s">
        <v>476</v>
      </c>
      <c r="F163" s="253" t="s">
        <v>477</v>
      </c>
      <c r="G163" s="254" t="s">
        <v>478</v>
      </c>
      <c r="H163" s="255">
        <v>9.6</v>
      </c>
      <c r="I163" s="256"/>
      <c r="J163" s="257">
        <f>ROUND(I163*H163,2)</f>
        <v>0</v>
      </c>
      <c r="K163" s="258"/>
      <c r="L163" s="259"/>
      <c r="M163" s="260" t="s">
        <v>1</v>
      </c>
      <c r="N163" s="261" t="s">
        <v>43</v>
      </c>
      <c r="O163" s="71"/>
      <c r="P163" s="214">
        <f>O163*H163</f>
        <v>0</v>
      </c>
      <c r="Q163" s="214">
        <v>1.1999999999999999E-3</v>
      </c>
      <c r="R163" s="214">
        <f>Q163*H163</f>
        <v>1.1519999999999999E-2</v>
      </c>
      <c r="S163" s="214">
        <v>0</v>
      </c>
      <c r="T163" s="215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216" t="s">
        <v>171</v>
      </c>
      <c r="AT163" s="216" t="s">
        <v>207</v>
      </c>
      <c r="AU163" s="216" t="s">
        <v>88</v>
      </c>
      <c r="AY163" s="17" t="s">
        <v>129</v>
      </c>
      <c r="BE163" s="217">
        <f>IF(N163="základní",J163,0)</f>
        <v>0</v>
      </c>
      <c r="BF163" s="217">
        <f>IF(N163="snížená",J163,0)</f>
        <v>0</v>
      </c>
      <c r="BG163" s="217">
        <f>IF(N163="zákl. přenesená",J163,0)</f>
        <v>0</v>
      </c>
      <c r="BH163" s="217">
        <f>IF(N163="sníž. přenesená",J163,0)</f>
        <v>0</v>
      </c>
      <c r="BI163" s="217">
        <f>IF(N163="nulová",J163,0)</f>
        <v>0</v>
      </c>
      <c r="BJ163" s="17" t="s">
        <v>86</v>
      </c>
      <c r="BK163" s="217">
        <f>ROUND(I163*H163,2)</f>
        <v>0</v>
      </c>
      <c r="BL163" s="17" t="s">
        <v>135</v>
      </c>
      <c r="BM163" s="216" t="s">
        <v>479</v>
      </c>
    </row>
    <row r="164" spans="1:65" s="13" customFormat="1" ht="20.7">
      <c r="B164" s="218"/>
      <c r="C164" s="219"/>
      <c r="D164" s="220" t="s">
        <v>137</v>
      </c>
      <c r="E164" s="221" t="s">
        <v>1</v>
      </c>
      <c r="F164" s="222" t="s">
        <v>480</v>
      </c>
      <c r="G164" s="219"/>
      <c r="H164" s="221" t="s">
        <v>1</v>
      </c>
      <c r="I164" s="223"/>
      <c r="J164" s="219"/>
      <c r="K164" s="219"/>
      <c r="L164" s="224"/>
      <c r="M164" s="225"/>
      <c r="N164" s="226"/>
      <c r="O164" s="226"/>
      <c r="P164" s="226"/>
      <c r="Q164" s="226"/>
      <c r="R164" s="226"/>
      <c r="S164" s="226"/>
      <c r="T164" s="227"/>
      <c r="AT164" s="228" t="s">
        <v>137</v>
      </c>
      <c r="AU164" s="228" t="s">
        <v>88</v>
      </c>
      <c r="AV164" s="13" t="s">
        <v>86</v>
      </c>
      <c r="AW164" s="13" t="s">
        <v>33</v>
      </c>
      <c r="AX164" s="13" t="s">
        <v>78</v>
      </c>
      <c r="AY164" s="228" t="s">
        <v>129</v>
      </c>
    </row>
    <row r="165" spans="1:65" s="14" customFormat="1" ht="10.35">
      <c r="B165" s="229"/>
      <c r="C165" s="230"/>
      <c r="D165" s="220" t="s">
        <v>137</v>
      </c>
      <c r="E165" s="231" t="s">
        <v>1</v>
      </c>
      <c r="F165" s="232" t="s">
        <v>481</v>
      </c>
      <c r="G165" s="230"/>
      <c r="H165" s="233">
        <v>9.6</v>
      </c>
      <c r="I165" s="234"/>
      <c r="J165" s="230"/>
      <c r="K165" s="230"/>
      <c r="L165" s="235"/>
      <c r="M165" s="236"/>
      <c r="N165" s="237"/>
      <c r="O165" s="237"/>
      <c r="P165" s="237"/>
      <c r="Q165" s="237"/>
      <c r="R165" s="237"/>
      <c r="S165" s="237"/>
      <c r="T165" s="238"/>
      <c r="AT165" s="239" t="s">
        <v>137</v>
      </c>
      <c r="AU165" s="239" t="s">
        <v>88</v>
      </c>
      <c r="AV165" s="14" t="s">
        <v>88</v>
      </c>
      <c r="AW165" s="14" t="s">
        <v>33</v>
      </c>
      <c r="AX165" s="14" t="s">
        <v>78</v>
      </c>
      <c r="AY165" s="239" t="s">
        <v>129</v>
      </c>
    </row>
    <row r="166" spans="1:65" s="15" customFormat="1" ht="10.35">
      <c r="B166" s="240"/>
      <c r="C166" s="241"/>
      <c r="D166" s="220" t="s">
        <v>137</v>
      </c>
      <c r="E166" s="242" t="s">
        <v>1</v>
      </c>
      <c r="F166" s="243" t="s">
        <v>140</v>
      </c>
      <c r="G166" s="241"/>
      <c r="H166" s="244">
        <v>9.6</v>
      </c>
      <c r="I166" s="245"/>
      <c r="J166" s="241"/>
      <c r="K166" s="241"/>
      <c r="L166" s="246"/>
      <c r="M166" s="247"/>
      <c r="N166" s="248"/>
      <c r="O166" s="248"/>
      <c r="P166" s="248"/>
      <c r="Q166" s="248"/>
      <c r="R166" s="248"/>
      <c r="S166" s="248"/>
      <c r="T166" s="249"/>
      <c r="AT166" s="250" t="s">
        <v>137</v>
      </c>
      <c r="AU166" s="250" t="s">
        <v>88</v>
      </c>
      <c r="AV166" s="15" t="s">
        <v>135</v>
      </c>
      <c r="AW166" s="15" t="s">
        <v>33</v>
      </c>
      <c r="AX166" s="15" t="s">
        <v>86</v>
      </c>
      <c r="AY166" s="250" t="s">
        <v>129</v>
      </c>
    </row>
    <row r="167" spans="1:65" s="2" customFormat="1" ht="21.75" customHeight="1">
      <c r="A167" s="34"/>
      <c r="B167" s="35"/>
      <c r="C167" s="204" t="s">
        <v>184</v>
      </c>
      <c r="D167" s="204" t="s">
        <v>131</v>
      </c>
      <c r="E167" s="205" t="s">
        <v>482</v>
      </c>
      <c r="F167" s="206" t="s">
        <v>483</v>
      </c>
      <c r="G167" s="207" t="s">
        <v>134</v>
      </c>
      <c r="H167" s="208">
        <v>32.914000000000001</v>
      </c>
      <c r="I167" s="209"/>
      <c r="J167" s="210">
        <f>ROUND(I167*H167,2)</f>
        <v>0</v>
      </c>
      <c r="K167" s="211"/>
      <c r="L167" s="39"/>
      <c r="M167" s="212" t="s">
        <v>1</v>
      </c>
      <c r="N167" s="213" t="s">
        <v>43</v>
      </c>
      <c r="O167" s="71"/>
      <c r="P167" s="214">
        <f>O167*H167</f>
        <v>0</v>
      </c>
      <c r="Q167" s="214">
        <v>1.0200000000000001E-3</v>
      </c>
      <c r="R167" s="214">
        <f>Q167*H167</f>
        <v>3.3572280000000003E-2</v>
      </c>
      <c r="S167" s="214">
        <v>0</v>
      </c>
      <c r="T167" s="215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216" t="s">
        <v>135</v>
      </c>
      <c r="AT167" s="216" t="s">
        <v>131</v>
      </c>
      <c r="AU167" s="216" t="s">
        <v>88</v>
      </c>
      <c r="AY167" s="17" t="s">
        <v>129</v>
      </c>
      <c r="BE167" s="217">
        <f>IF(N167="základní",J167,0)</f>
        <v>0</v>
      </c>
      <c r="BF167" s="217">
        <f>IF(N167="snížená",J167,0)</f>
        <v>0</v>
      </c>
      <c r="BG167" s="217">
        <f>IF(N167="zákl. přenesená",J167,0)</f>
        <v>0</v>
      </c>
      <c r="BH167" s="217">
        <f>IF(N167="sníž. přenesená",J167,0)</f>
        <v>0</v>
      </c>
      <c r="BI167" s="217">
        <f>IF(N167="nulová",J167,0)</f>
        <v>0</v>
      </c>
      <c r="BJ167" s="17" t="s">
        <v>86</v>
      </c>
      <c r="BK167" s="217">
        <f>ROUND(I167*H167,2)</f>
        <v>0</v>
      </c>
      <c r="BL167" s="17" t="s">
        <v>135</v>
      </c>
      <c r="BM167" s="216" t="s">
        <v>484</v>
      </c>
    </row>
    <row r="168" spans="1:65" s="13" customFormat="1" ht="10.35">
      <c r="B168" s="218"/>
      <c r="C168" s="219"/>
      <c r="D168" s="220" t="s">
        <v>137</v>
      </c>
      <c r="E168" s="221" t="s">
        <v>1</v>
      </c>
      <c r="F168" s="222" t="s">
        <v>485</v>
      </c>
      <c r="G168" s="219"/>
      <c r="H168" s="221" t="s">
        <v>1</v>
      </c>
      <c r="I168" s="223"/>
      <c r="J168" s="219"/>
      <c r="K168" s="219"/>
      <c r="L168" s="224"/>
      <c r="M168" s="225"/>
      <c r="N168" s="226"/>
      <c r="O168" s="226"/>
      <c r="P168" s="226"/>
      <c r="Q168" s="226"/>
      <c r="R168" s="226"/>
      <c r="S168" s="226"/>
      <c r="T168" s="227"/>
      <c r="AT168" s="228" t="s">
        <v>137</v>
      </c>
      <c r="AU168" s="228" t="s">
        <v>88</v>
      </c>
      <c r="AV168" s="13" t="s">
        <v>86</v>
      </c>
      <c r="AW168" s="13" t="s">
        <v>33</v>
      </c>
      <c r="AX168" s="13" t="s">
        <v>78</v>
      </c>
      <c r="AY168" s="228" t="s">
        <v>129</v>
      </c>
    </row>
    <row r="169" spans="1:65" s="14" customFormat="1" ht="10.35">
      <c r="B169" s="229"/>
      <c r="C169" s="230"/>
      <c r="D169" s="220" t="s">
        <v>137</v>
      </c>
      <c r="E169" s="231" t="s">
        <v>1</v>
      </c>
      <c r="F169" s="232" t="s">
        <v>486</v>
      </c>
      <c r="G169" s="230"/>
      <c r="H169" s="233">
        <v>9.84</v>
      </c>
      <c r="I169" s="234"/>
      <c r="J169" s="230"/>
      <c r="K169" s="230"/>
      <c r="L169" s="235"/>
      <c r="M169" s="236"/>
      <c r="N169" s="237"/>
      <c r="O169" s="237"/>
      <c r="P169" s="237"/>
      <c r="Q169" s="237"/>
      <c r="R169" s="237"/>
      <c r="S169" s="237"/>
      <c r="T169" s="238"/>
      <c r="AT169" s="239" t="s">
        <v>137</v>
      </c>
      <c r="AU169" s="239" t="s">
        <v>88</v>
      </c>
      <c r="AV169" s="14" t="s">
        <v>88</v>
      </c>
      <c r="AW169" s="14" t="s">
        <v>33</v>
      </c>
      <c r="AX169" s="14" t="s">
        <v>78</v>
      </c>
      <c r="AY169" s="239" t="s">
        <v>129</v>
      </c>
    </row>
    <row r="170" spans="1:65" s="13" customFormat="1" ht="10.35">
      <c r="B170" s="218"/>
      <c r="C170" s="219"/>
      <c r="D170" s="220" t="s">
        <v>137</v>
      </c>
      <c r="E170" s="221" t="s">
        <v>1</v>
      </c>
      <c r="F170" s="222" t="s">
        <v>487</v>
      </c>
      <c r="G170" s="219"/>
      <c r="H170" s="221" t="s">
        <v>1</v>
      </c>
      <c r="I170" s="223"/>
      <c r="J170" s="219"/>
      <c r="K170" s="219"/>
      <c r="L170" s="224"/>
      <c r="M170" s="225"/>
      <c r="N170" s="226"/>
      <c r="O170" s="226"/>
      <c r="P170" s="226"/>
      <c r="Q170" s="226"/>
      <c r="R170" s="226"/>
      <c r="S170" s="226"/>
      <c r="T170" s="227"/>
      <c r="AT170" s="228" t="s">
        <v>137</v>
      </c>
      <c r="AU170" s="228" t="s">
        <v>88</v>
      </c>
      <c r="AV170" s="13" t="s">
        <v>86</v>
      </c>
      <c r="AW170" s="13" t="s">
        <v>33</v>
      </c>
      <c r="AX170" s="13" t="s">
        <v>78</v>
      </c>
      <c r="AY170" s="228" t="s">
        <v>129</v>
      </c>
    </row>
    <row r="171" spans="1:65" s="14" customFormat="1" ht="10.35">
      <c r="B171" s="229"/>
      <c r="C171" s="230"/>
      <c r="D171" s="220" t="s">
        <v>137</v>
      </c>
      <c r="E171" s="231" t="s">
        <v>1</v>
      </c>
      <c r="F171" s="232" t="s">
        <v>488</v>
      </c>
      <c r="G171" s="230"/>
      <c r="H171" s="233">
        <v>17.248999999999999</v>
      </c>
      <c r="I171" s="234"/>
      <c r="J171" s="230"/>
      <c r="K171" s="230"/>
      <c r="L171" s="235"/>
      <c r="M171" s="236"/>
      <c r="N171" s="237"/>
      <c r="O171" s="237"/>
      <c r="P171" s="237"/>
      <c r="Q171" s="237"/>
      <c r="R171" s="237"/>
      <c r="S171" s="237"/>
      <c r="T171" s="238"/>
      <c r="AT171" s="239" t="s">
        <v>137</v>
      </c>
      <c r="AU171" s="239" t="s">
        <v>88</v>
      </c>
      <c r="AV171" s="14" t="s">
        <v>88</v>
      </c>
      <c r="AW171" s="14" t="s">
        <v>33</v>
      </c>
      <c r="AX171" s="14" t="s">
        <v>78</v>
      </c>
      <c r="AY171" s="239" t="s">
        <v>129</v>
      </c>
    </row>
    <row r="172" spans="1:65" s="14" customFormat="1" ht="10.35">
      <c r="B172" s="229"/>
      <c r="C172" s="230"/>
      <c r="D172" s="220" t="s">
        <v>137</v>
      </c>
      <c r="E172" s="231" t="s">
        <v>1</v>
      </c>
      <c r="F172" s="232" t="s">
        <v>489</v>
      </c>
      <c r="G172" s="230"/>
      <c r="H172" s="233">
        <v>4.625</v>
      </c>
      <c r="I172" s="234"/>
      <c r="J172" s="230"/>
      <c r="K172" s="230"/>
      <c r="L172" s="235"/>
      <c r="M172" s="236"/>
      <c r="N172" s="237"/>
      <c r="O172" s="237"/>
      <c r="P172" s="237"/>
      <c r="Q172" s="237"/>
      <c r="R172" s="237"/>
      <c r="S172" s="237"/>
      <c r="T172" s="238"/>
      <c r="AT172" s="239" t="s">
        <v>137</v>
      </c>
      <c r="AU172" s="239" t="s">
        <v>88</v>
      </c>
      <c r="AV172" s="14" t="s">
        <v>88</v>
      </c>
      <c r="AW172" s="14" t="s">
        <v>33</v>
      </c>
      <c r="AX172" s="14" t="s">
        <v>78</v>
      </c>
      <c r="AY172" s="239" t="s">
        <v>129</v>
      </c>
    </row>
    <row r="173" spans="1:65" s="13" customFormat="1" ht="10.35">
      <c r="B173" s="218"/>
      <c r="C173" s="219"/>
      <c r="D173" s="220" t="s">
        <v>137</v>
      </c>
      <c r="E173" s="221" t="s">
        <v>1</v>
      </c>
      <c r="F173" s="222" t="s">
        <v>490</v>
      </c>
      <c r="G173" s="219"/>
      <c r="H173" s="221" t="s">
        <v>1</v>
      </c>
      <c r="I173" s="223"/>
      <c r="J173" s="219"/>
      <c r="K173" s="219"/>
      <c r="L173" s="224"/>
      <c r="M173" s="225"/>
      <c r="N173" s="226"/>
      <c r="O173" s="226"/>
      <c r="P173" s="226"/>
      <c r="Q173" s="226"/>
      <c r="R173" s="226"/>
      <c r="S173" s="226"/>
      <c r="T173" s="227"/>
      <c r="AT173" s="228" t="s">
        <v>137</v>
      </c>
      <c r="AU173" s="228" t="s">
        <v>88</v>
      </c>
      <c r="AV173" s="13" t="s">
        <v>86</v>
      </c>
      <c r="AW173" s="13" t="s">
        <v>33</v>
      </c>
      <c r="AX173" s="13" t="s">
        <v>78</v>
      </c>
      <c r="AY173" s="228" t="s">
        <v>129</v>
      </c>
    </row>
    <row r="174" spans="1:65" s="14" customFormat="1" ht="10.35">
      <c r="B174" s="229"/>
      <c r="C174" s="230"/>
      <c r="D174" s="220" t="s">
        <v>137</v>
      </c>
      <c r="E174" s="231" t="s">
        <v>1</v>
      </c>
      <c r="F174" s="232" t="s">
        <v>491</v>
      </c>
      <c r="G174" s="230"/>
      <c r="H174" s="233">
        <v>1.2</v>
      </c>
      <c r="I174" s="234"/>
      <c r="J174" s="230"/>
      <c r="K174" s="230"/>
      <c r="L174" s="235"/>
      <c r="M174" s="236"/>
      <c r="N174" s="237"/>
      <c r="O174" s="237"/>
      <c r="P174" s="237"/>
      <c r="Q174" s="237"/>
      <c r="R174" s="237"/>
      <c r="S174" s="237"/>
      <c r="T174" s="238"/>
      <c r="AT174" s="239" t="s">
        <v>137</v>
      </c>
      <c r="AU174" s="239" t="s">
        <v>88</v>
      </c>
      <c r="AV174" s="14" t="s">
        <v>88</v>
      </c>
      <c r="AW174" s="14" t="s">
        <v>33</v>
      </c>
      <c r="AX174" s="14" t="s">
        <v>78</v>
      </c>
      <c r="AY174" s="239" t="s">
        <v>129</v>
      </c>
    </row>
    <row r="175" spans="1:65" s="15" customFormat="1" ht="10.35">
      <c r="B175" s="240"/>
      <c r="C175" s="241"/>
      <c r="D175" s="220" t="s">
        <v>137</v>
      </c>
      <c r="E175" s="242" t="s">
        <v>1</v>
      </c>
      <c r="F175" s="243" t="s">
        <v>140</v>
      </c>
      <c r="G175" s="241"/>
      <c r="H175" s="244">
        <v>32.914000000000001</v>
      </c>
      <c r="I175" s="245"/>
      <c r="J175" s="241"/>
      <c r="K175" s="241"/>
      <c r="L175" s="246"/>
      <c r="M175" s="247"/>
      <c r="N175" s="248"/>
      <c r="O175" s="248"/>
      <c r="P175" s="248"/>
      <c r="Q175" s="248"/>
      <c r="R175" s="248"/>
      <c r="S175" s="248"/>
      <c r="T175" s="249"/>
      <c r="AT175" s="250" t="s">
        <v>137</v>
      </c>
      <c r="AU175" s="250" t="s">
        <v>88</v>
      </c>
      <c r="AV175" s="15" t="s">
        <v>135</v>
      </c>
      <c r="AW175" s="15" t="s">
        <v>33</v>
      </c>
      <c r="AX175" s="15" t="s">
        <v>86</v>
      </c>
      <c r="AY175" s="250" t="s">
        <v>129</v>
      </c>
    </row>
    <row r="176" spans="1:65" s="12" customFormat="1" ht="22.85" customHeight="1">
      <c r="B176" s="188"/>
      <c r="C176" s="189"/>
      <c r="D176" s="190" t="s">
        <v>77</v>
      </c>
      <c r="E176" s="202" t="s">
        <v>178</v>
      </c>
      <c r="F176" s="202" t="s">
        <v>312</v>
      </c>
      <c r="G176" s="189"/>
      <c r="H176" s="189"/>
      <c r="I176" s="192"/>
      <c r="J176" s="203">
        <f>BK176</f>
        <v>0</v>
      </c>
      <c r="K176" s="189"/>
      <c r="L176" s="194"/>
      <c r="M176" s="195"/>
      <c r="N176" s="196"/>
      <c r="O176" s="196"/>
      <c r="P176" s="197">
        <f>SUM(P177:P294)</f>
        <v>0</v>
      </c>
      <c r="Q176" s="196"/>
      <c r="R176" s="197">
        <f>SUM(R177:R294)</f>
        <v>10.72190992</v>
      </c>
      <c r="S176" s="196"/>
      <c r="T176" s="198">
        <f>SUM(T177:T294)</f>
        <v>10.218054000000002</v>
      </c>
      <c r="AR176" s="199" t="s">
        <v>86</v>
      </c>
      <c r="AT176" s="200" t="s">
        <v>77</v>
      </c>
      <c r="AU176" s="200" t="s">
        <v>86</v>
      </c>
      <c r="AY176" s="199" t="s">
        <v>129</v>
      </c>
      <c r="BK176" s="201">
        <f>SUM(BK177:BK294)</f>
        <v>0</v>
      </c>
    </row>
    <row r="177" spans="1:65" s="2" customFormat="1" ht="16.5" customHeight="1">
      <c r="A177" s="34"/>
      <c r="B177" s="35"/>
      <c r="C177" s="204" t="s">
        <v>191</v>
      </c>
      <c r="D177" s="204" t="s">
        <v>131</v>
      </c>
      <c r="E177" s="205" t="s">
        <v>492</v>
      </c>
      <c r="F177" s="206" t="s">
        <v>493</v>
      </c>
      <c r="G177" s="207" t="s">
        <v>134</v>
      </c>
      <c r="H177" s="208">
        <v>2.4279999999999999</v>
      </c>
      <c r="I177" s="209"/>
      <c r="J177" s="210">
        <f>ROUND(I177*H177,2)</f>
        <v>0</v>
      </c>
      <c r="K177" s="211"/>
      <c r="L177" s="39"/>
      <c r="M177" s="212" t="s">
        <v>1</v>
      </c>
      <c r="N177" s="213" t="s">
        <v>43</v>
      </c>
      <c r="O177" s="71"/>
      <c r="P177" s="214">
        <f>O177*H177</f>
        <v>0</v>
      </c>
      <c r="Q177" s="214">
        <v>0</v>
      </c>
      <c r="R177" s="214">
        <f>Q177*H177</f>
        <v>0</v>
      </c>
      <c r="S177" s="214">
        <v>2.1999999999999999E-2</v>
      </c>
      <c r="T177" s="215">
        <f>S177*H177</f>
        <v>5.3415999999999998E-2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216" t="s">
        <v>135</v>
      </c>
      <c r="AT177" s="216" t="s">
        <v>131</v>
      </c>
      <c r="AU177" s="216" t="s">
        <v>88</v>
      </c>
      <c r="AY177" s="17" t="s">
        <v>129</v>
      </c>
      <c r="BE177" s="217">
        <f>IF(N177="základní",J177,0)</f>
        <v>0</v>
      </c>
      <c r="BF177" s="217">
        <f>IF(N177="snížená",J177,0)</f>
        <v>0</v>
      </c>
      <c r="BG177" s="217">
        <f>IF(N177="zákl. přenesená",J177,0)</f>
        <v>0</v>
      </c>
      <c r="BH177" s="217">
        <f>IF(N177="sníž. přenesená",J177,0)</f>
        <v>0</v>
      </c>
      <c r="BI177" s="217">
        <f>IF(N177="nulová",J177,0)</f>
        <v>0</v>
      </c>
      <c r="BJ177" s="17" t="s">
        <v>86</v>
      </c>
      <c r="BK177" s="217">
        <f>ROUND(I177*H177,2)</f>
        <v>0</v>
      </c>
      <c r="BL177" s="17" t="s">
        <v>135</v>
      </c>
      <c r="BM177" s="216" t="s">
        <v>494</v>
      </c>
    </row>
    <row r="178" spans="1:65" s="13" customFormat="1" ht="10.35">
      <c r="B178" s="218"/>
      <c r="C178" s="219"/>
      <c r="D178" s="220" t="s">
        <v>137</v>
      </c>
      <c r="E178" s="221" t="s">
        <v>1</v>
      </c>
      <c r="F178" s="222" t="s">
        <v>495</v>
      </c>
      <c r="G178" s="219"/>
      <c r="H178" s="221" t="s">
        <v>1</v>
      </c>
      <c r="I178" s="223"/>
      <c r="J178" s="219"/>
      <c r="K178" s="219"/>
      <c r="L178" s="224"/>
      <c r="M178" s="225"/>
      <c r="N178" s="226"/>
      <c r="O178" s="226"/>
      <c r="P178" s="226"/>
      <c r="Q178" s="226"/>
      <c r="R178" s="226"/>
      <c r="S178" s="226"/>
      <c r="T178" s="227"/>
      <c r="AT178" s="228" t="s">
        <v>137</v>
      </c>
      <c r="AU178" s="228" t="s">
        <v>88</v>
      </c>
      <c r="AV178" s="13" t="s">
        <v>86</v>
      </c>
      <c r="AW178" s="13" t="s">
        <v>33</v>
      </c>
      <c r="AX178" s="13" t="s">
        <v>78</v>
      </c>
      <c r="AY178" s="228" t="s">
        <v>129</v>
      </c>
    </row>
    <row r="179" spans="1:65" s="13" customFormat="1" ht="10.35">
      <c r="B179" s="218"/>
      <c r="C179" s="219"/>
      <c r="D179" s="220" t="s">
        <v>137</v>
      </c>
      <c r="E179" s="221" t="s">
        <v>1</v>
      </c>
      <c r="F179" s="222" t="s">
        <v>487</v>
      </c>
      <c r="G179" s="219"/>
      <c r="H179" s="221" t="s">
        <v>1</v>
      </c>
      <c r="I179" s="223"/>
      <c r="J179" s="219"/>
      <c r="K179" s="219"/>
      <c r="L179" s="224"/>
      <c r="M179" s="225"/>
      <c r="N179" s="226"/>
      <c r="O179" s="226"/>
      <c r="P179" s="226"/>
      <c r="Q179" s="226"/>
      <c r="R179" s="226"/>
      <c r="S179" s="226"/>
      <c r="T179" s="227"/>
      <c r="AT179" s="228" t="s">
        <v>137</v>
      </c>
      <c r="AU179" s="228" t="s">
        <v>88</v>
      </c>
      <c r="AV179" s="13" t="s">
        <v>86</v>
      </c>
      <c r="AW179" s="13" t="s">
        <v>33</v>
      </c>
      <c r="AX179" s="13" t="s">
        <v>78</v>
      </c>
      <c r="AY179" s="228" t="s">
        <v>129</v>
      </c>
    </row>
    <row r="180" spans="1:65" s="14" customFormat="1" ht="10.35">
      <c r="B180" s="229"/>
      <c r="C180" s="230"/>
      <c r="D180" s="220" t="s">
        <v>137</v>
      </c>
      <c r="E180" s="231" t="s">
        <v>1</v>
      </c>
      <c r="F180" s="232" t="s">
        <v>496</v>
      </c>
      <c r="G180" s="230"/>
      <c r="H180" s="233">
        <v>1.7250000000000001</v>
      </c>
      <c r="I180" s="234"/>
      <c r="J180" s="230"/>
      <c r="K180" s="230"/>
      <c r="L180" s="235"/>
      <c r="M180" s="236"/>
      <c r="N180" s="237"/>
      <c r="O180" s="237"/>
      <c r="P180" s="237"/>
      <c r="Q180" s="237"/>
      <c r="R180" s="237"/>
      <c r="S180" s="237"/>
      <c r="T180" s="238"/>
      <c r="AT180" s="239" t="s">
        <v>137</v>
      </c>
      <c r="AU180" s="239" t="s">
        <v>88</v>
      </c>
      <c r="AV180" s="14" t="s">
        <v>88</v>
      </c>
      <c r="AW180" s="14" t="s">
        <v>33</v>
      </c>
      <c r="AX180" s="14" t="s">
        <v>78</v>
      </c>
      <c r="AY180" s="239" t="s">
        <v>129</v>
      </c>
    </row>
    <row r="181" spans="1:65" s="14" customFormat="1" ht="10.35">
      <c r="B181" s="229"/>
      <c r="C181" s="230"/>
      <c r="D181" s="220" t="s">
        <v>137</v>
      </c>
      <c r="E181" s="231" t="s">
        <v>1</v>
      </c>
      <c r="F181" s="232" t="s">
        <v>497</v>
      </c>
      <c r="G181" s="230"/>
      <c r="H181" s="233">
        <v>0.46300000000000002</v>
      </c>
      <c r="I181" s="234"/>
      <c r="J181" s="230"/>
      <c r="K181" s="230"/>
      <c r="L181" s="235"/>
      <c r="M181" s="236"/>
      <c r="N181" s="237"/>
      <c r="O181" s="237"/>
      <c r="P181" s="237"/>
      <c r="Q181" s="237"/>
      <c r="R181" s="237"/>
      <c r="S181" s="237"/>
      <c r="T181" s="238"/>
      <c r="AT181" s="239" t="s">
        <v>137</v>
      </c>
      <c r="AU181" s="239" t="s">
        <v>88</v>
      </c>
      <c r="AV181" s="14" t="s">
        <v>88</v>
      </c>
      <c r="AW181" s="14" t="s">
        <v>33</v>
      </c>
      <c r="AX181" s="14" t="s">
        <v>78</v>
      </c>
      <c r="AY181" s="239" t="s">
        <v>129</v>
      </c>
    </row>
    <row r="182" spans="1:65" s="13" customFormat="1" ht="10.35">
      <c r="B182" s="218"/>
      <c r="C182" s="219"/>
      <c r="D182" s="220" t="s">
        <v>137</v>
      </c>
      <c r="E182" s="221" t="s">
        <v>1</v>
      </c>
      <c r="F182" s="222" t="s">
        <v>498</v>
      </c>
      <c r="G182" s="219"/>
      <c r="H182" s="221" t="s">
        <v>1</v>
      </c>
      <c r="I182" s="223"/>
      <c r="J182" s="219"/>
      <c r="K182" s="219"/>
      <c r="L182" s="224"/>
      <c r="M182" s="225"/>
      <c r="N182" s="226"/>
      <c r="O182" s="226"/>
      <c r="P182" s="226"/>
      <c r="Q182" s="226"/>
      <c r="R182" s="226"/>
      <c r="S182" s="226"/>
      <c r="T182" s="227"/>
      <c r="AT182" s="228" t="s">
        <v>137</v>
      </c>
      <c r="AU182" s="228" t="s">
        <v>88</v>
      </c>
      <c r="AV182" s="13" t="s">
        <v>86</v>
      </c>
      <c r="AW182" s="13" t="s">
        <v>33</v>
      </c>
      <c r="AX182" s="13" t="s">
        <v>78</v>
      </c>
      <c r="AY182" s="228" t="s">
        <v>129</v>
      </c>
    </row>
    <row r="183" spans="1:65" s="14" customFormat="1" ht="10.35">
      <c r="B183" s="229"/>
      <c r="C183" s="230"/>
      <c r="D183" s="220" t="s">
        <v>137</v>
      </c>
      <c r="E183" s="231" t="s">
        <v>1</v>
      </c>
      <c r="F183" s="232" t="s">
        <v>499</v>
      </c>
      <c r="G183" s="230"/>
      <c r="H183" s="233">
        <v>0.24</v>
      </c>
      <c r="I183" s="234"/>
      <c r="J183" s="230"/>
      <c r="K183" s="230"/>
      <c r="L183" s="235"/>
      <c r="M183" s="236"/>
      <c r="N183" s="237"/>
      <c r="O183" s="237"/>
      <c r="P183" s="237"/>
      <c r="Q183" s="237"/>
      <c r="R183" s="237"/>
      <c r="S183" s="237"/>
      <c r="T183" s="238"/>
      <c r="AT183" s="239" t="s">
        <v>137</v>
      </c>
      <c r="AU183" s="239" t="s">
        <v>88</v>
      </c>
      <c r="AV183" s="14" t="s">
        <v>88</v>
      </c>
      <c r="AW183" s="14" t="s">
        <v>33</v>
      </c>
      <c r="AX183" s="14" t="s">
        <v>78</v>
      </c>
      <c r="AY183" s="239" t="s">
        <v>129</v>
      </c>
    </row>
    <row r="184" spans="1:65" s="15" customFormat="1" ht="10.35">
      <c r="B184" s="240"/>
      <c r="C184" s="241"/>
      <c r="D184" s="220" t="s">
        <v>137</v>
      </c>
      <c r="E184" s="242" t="s">
        <v>1</v>
      </c>
      <c r="F184" s="243" t="s">
        <v>140</v>
      </c>
      <c r="G184" s="241"/>
      <c r="H184" s="244">
        <v>2.4279999999999999</v>
      </c>
      <c r="I184" s="245"/>
      <c r="J184" s="241"/>
      <c r="K184" s="241"/>
      <c r="L184" s="246"/>
      <c r="M184" s="247"/>
      <c r="N184" s="248"/>
      <c r="O184" s="248"/>
      <c r="P184" s="248"/>
      <c r="Q184" s="248"/>
      <c r="R184" s="248"/>
      <c r="S184" s="248"/>
      <c r="T184" s="249"/>
      <c r="AT184" s="250" t="s">
        <v>137</v>
      </c>
      <c r="AU184" s="250" t="s">
        <v>88</v>
      </c>
      <c r="AV184" s="15" t="s">
        <v>135</v>
      </c>
      <c r="AW184" s="15" t="s">
        <v>33</v>
      </c>
      <c r="AX184" s="15" t="s">
        <v>86</v>
      </c>
      <c r="AY184" s="250" t="s">
        <v>129</v>
      </c>
    </row>
    <row r="185" spans="1:65" s="2" customFormat="1" ht="16.5" customHeight="1">
      <c r="A185" s="34"/>
      <c r="B185" s="35"/>
      <c r="C185" s="204" t="s">
        <v>199</v>
      </c>
      <c r="D185" s="204" t="s">
        <v>131</v>
      </c>
      <c r="E185" s="205" t="s">
        <v>500</v>
      </c>
      <c r="F185" s="206" t="s">
        <v>501</v>
      </c>
      <c r="G185" s="207" t="s">
        <v>134</v>
      </c>
      <c r="H185" s="208">
        <v>7.2830000000000004</v>
      </c>
      <c r="I185" s="209"/>
      <c r="J185" s="210">
        <f>ROUND(I185*H185,2)</f>
        <v>0</v>
      </c>
      <c r="K185" s="211"/>
      <c r="L185" s="39"/>
      <c r="M185" s="212" t="s">
        <v>1</v>
      </c>
      <c r="N185" s="213" t="s">
        <v>43</v>
      </c>
      <c r="O185" s="71"/>
      <c r="P185" s="214">
        <f>O185*H185</f>
        <v>0</v>
      </c>
      <c r="Q185" s="214">
        <v>0</v>
      </c>
      <c r="R185" s="214">
        <f>Q185*H185</f>
        <v>0</v>
      </c>
      <c r="S185" s="214">
        <v>6.6000000000000003E-2</v>
      </c>
      <c r="T185" s="215">
        <f>S185*H185</f>
        <v>0.48067800000000005</v>
      </c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R185" s="216" t="s">
        <v>135</v>
      </c>
      <c r="AT185" s="216" t="s">
        <v>131</v>
      </c>
      <c r="AU185" s="216" t="s">
        <v>88</v>
      </c>
      <c r="AY185" s="17" t="s">
        <v>129</v>
      </c>
      <c r="BE185" s="217">
        <f>IF(N185="základní",J185,0)</f>
        <v>0</v>
      </c>
      <c r="BF185" s="217">
        <f>IF(N185="snížená",J185,0)</f>
        <v>0</v>
      </c>
      <c r="BG185" s="217">
        <f>IF(N185="zákl. přenesená",J185,0)</f>
        <v>0</v>
      </c>
      <c r="BH185" s="217">
        <f>IF(N185="sníž. přenesená",J185,0)</f>
        <v>0</v>
      </c>
      <c r="BI185" s="217">
        <f>IF(N185="nulová",J185,0)</f>
        <v>0</v>
      </c>
      <c r="BJ185" s="17" t="s">
        <v>86</v>
      </c>
      <c r="BK185" s="217">
        <f>ROUND(I185*H185,2)</f>
        <v>0</v>
      </c>
      <c r="BL185" s="17" t="s">
        <v>135</v>
      </c>
      <c r="BM185" s="216" t="s">
        <v>502</v>
      </c>
    </row>
    <row r="186" spans="1:65" s="13" customFormat="1" ht="10.35">
      <c r="B186" s="218"/>
      <c r="C186" s="219"/>
      <c r="D186" s="220" t="s">
        <v>137</v>
      </c>
      <c r="E186" s="221" t="s">
        <v>1</v>
      </c>
      <c r="F186" s="222" t="s">
        <v>503</v>
      </c>
      <c r="G186" s="219"/>
      <c r="H186" s="221" t="s">
        <v>1</v>
      </c>
      <c r="I186" s="223"/>
      <c r="J186" s="219"/>
      <c r="K186" s="219"/>
      <c r="L186" s="224"/>
      <c r="M186" s="225"/>
      <c r="N186" s="226"/>
      <c r="O186" s="226"/>
      <c r="P186" s="226"/>
      <c r="Q186" s="226"/>
      <c r="R186" s="226"/>
      <c r="S186" s="226"/>
      <c r="T186" s="227"/>
      <c r="AT186" s="228" t="s">
        <v>137</v>
      </c>
      <c r="AU186" s="228" t="s">
        <v>88</v>
      </c>
      <c r="AV186" s="13" t="s">
        <v>86</v>
      </c>
      <c r="AW186" s="13" t="s">
        <v>33</v>
      </c>
      <c r="AX186" s="13" t="s">
        <v>78</v>
      </c>
      <c r="AY186" s="228" t="s">
        <v>129</v>
      </c>
    </row>
    <row r="187" spans="1:65" s="13" customFormat="1" ht="10.35">
      <c r="B187" s="218"/>
      <c r="C187" s="219"/>
      <c r="D187" s="220" t="s">
        <v>137</v>
      </c>
      <c r="E187" s="221" t="s">
        <v>1</v>
      </c>
      <c r="F187" s="222" t="s">
        <v>487</v>
      </c>
      <c r="G187" s="219"/>
      <c r="H187" s="221" t="s">
        <v>1</v>
      </c>
      <c r="I187" s="223"/>
      <c r="J187" s="219"/>
      <c r="K187" s="219"/>
      <c r="L187" s="224"/>
      <c r="M187" s="225"/>
      <c r="N187" s="226"/>
      <c r="O187" s="226"/>
      <c r="P187" s="226"/>
      <c r="Q187" s="226"/>
      <c r="R187" s="226"/>
      <c r="S187" s="226"/>
      <c r="T187" s="227"/>
      <c r="AT187" s="228" t="s">
        <v>137</v>
      </c>
      <c r="AU187" s="228" t="s">
        <v>88</v>
      </c>
      <c r="AV187" s="13" t="s">
        <v>86</v>
      </c>
      <c r="AW187" s="13" t="s">
        <v>33</v>
      </c>
      <c r="AX187" s="13" t="s">
        <v>78</v>
      </c>
      <c r="AY187" s="228" t="s">
        <v>129</v>
      </c>
    </row>
    <row r="188" spans="1:65" s="14" customFormat="1" ht="10.35">
      <c r="B188" s="229"/>
      <c r="C188" s="230"/>
      <c r="D188" s="220" t="s">
        <v>137</v>
      </c>
      <c r="E188" s="231" t="s">
        <v>1</v>
      </c>
      <c r="F188" s="232" t="s">
        <v>504</v>
      </c>
      <c r="G188" s="230"/>
      <c r="H188" s="233">
        <v>5.1749999999999998</v>
      </c>
      <c r="I188" s="234"/>
      <c r="J188" s="230"/>
      <c r="K188" s="230"/>
      <c r="L188" s="235"/>
      <c r="M188" s="236"/>
      <c r="N188" s="237"/>
      <c r="O188" s="237"/>
      <c r="P188" s="237"/>
      <c r="Q188" s="237"/>
      <c r="R188" s="237"/>
      <c r="S188" s="237"/>
      <c r="T188" s="238"/>
      <c r="AT188" s="239" t="s">
        <v>137</v>
      </c>
      <c r="AU188" s="239" t="s">
        <v>88</v>
      </c>
      <c r="AV188" s="14" t="s">
        <v>88</v>
      </c>
      <c r="AW188" s="14" t="s">
        <v>33</v>
      </c>
      <c r="AX188" s="14" t="s">
        <v>78</v>
      </c>
      <c r="AY188" s="239" t="s">
        <v>129</v>
      </c>
    </row>
    <row r="189" spans="1:65" s="14" customFormat="1" ht="10.35">
      <c r="B189" s="229"/>
      <c r="C189" s="230"/>
      <c r="D189" s="220" t="s">
        <v>137</v>
      </c>
      <c r="E189" s="231" t="s">
        <v>1</v>
      </c>
      <c r="F189" s="232" t="s">
        <v>505</v>
      </c>
      <c r="G189" s="230"/>
      <c r="H189" s="233">
        <v>1.3879999999999999</v>
      </c>
      <c r="I189" s="234"/>
      <c r="J189" s="230"/>
      <c r="K189" s="230"/>
      <c r="L189" s="235"/>
      <c r="M189" s="236"/>
      <c r="N189" s="237"/>
      <c r="O189" s="237"/>
      <c r="P189" s="237"/>
      <c r="Q189" s="237"/>
      <c r="R189" s="237"/>
      <c r="S189" s="237"/>
      <c r="T189" s="238"/>
      <c r="AT189" s="239" t="s">
        <v>137</v>
      </c>
      <c r="AU189" s="239" t="s">
        <v>88</v>
      </c>
      <c r="AV189" s="14" t="s">
        <v>88</v>
      </c>
      <c r="AW189" s="14" t="s">
        <v>33</v>
      </c>
      <c r="AX189" s="14" t="s">
        <v>78</v>
      </c>
      <c r="AY189" s="239" t="s">
        <v>129</v>
      </c>
    </row>
    <row r="190" spans="1:65" s="13" customFormat="1" ht="10.35">
      <c r="B190" s="218"/>
      <c r="C190" s="219"/>
      <c r="D190" s="220" t="s">
        <v>137</v>
      </c>
      <c r="E190" s="221" t="s">
        <v>1</v>
      </c>
      <c r="F190" s="222" t="s">
        <v>498</v>
      </c>
      <c r="G190" s="219"/>
      <c r="H190" s="221" t="s">
        <v>1</v>
      </c>
      <c r="I190" s="223"/>
      <c r="J190" s="219"/>
      <c r="K190" s="219"/>
      <c r="L190" s="224"/>
      <c r="M190" s="225"/>
      <c r="N190" s="226"/>
      <c r="O190" s="226"/>
      <c r="P190" s="226"/>
      <c r="Q190" s="226"/>
      <c r="R190" s="226"/>
      <c r="S190" s="226"/>
      <c r="T190" s="227"/>
      <c r="AT190" s="228" t="s">
        <v>137</v>
      </c>
      <c r="AU190" s="228" t="s">
        <v>88</v>
      </c>
      <c r="AV190" s="13" t="s">
        <v>86</v>
      </c>
      <c r="AW190" s="13" t="s">
        <v>33</v>
      </c>
      <c r="AX190" s="13" t="s">
        <v>78</v>
      </c>
      <c r="AY190" s="228" t="s">
        <v>129</v>
      </c>
    </row>
    <row r="191" spans="1:65" s="14" customFormat="1" ht="10.35">
      <c r="B191" s="229"/>
      <c r="C191" s="230"/>
      <c r="D191" s="220" t="s">
        <v>137</v>
      </c>
      <c r="E191" s="231" t="s">
        <v>1</v>
      </c>
      <c r="F191" s="232" t="s">
        <v>506</v>
      </c>
      <c r="G191" s="230"/>
      <c r="H191" s="233">
        <v>0.72</v>
      </c>
      <c r="I191" s="234"/>
      <c r="J191" s="230"/>
      <c r="K191" s="230"/>
      <c r="L191" s="235"/>
      <c r="M191" s="236"/>
      <c r="N191" s="237"/>
      <c r="O191" s="237"/>
      <c r="P191" s="237"/>
      <c r="Q191" s="237"/>
      <c r="R191" s="237"/>
      <c r="S191" s="237"/>
      <c r="T191" s="238"/>
      <c r="AT191" s="239" t="s">
        <v>137</v>
      </c>
      <c r="AU191" s="239" t="s">
        <v>88</v>
      </c>
      <c r="AV191" s="14" t="s">
        <v>88</v>
      </c>
      <c r="AW191" s="14" t="s">
        <v>33</v>
      </c>
      <c r="AX191" s="14" t="s">
        <v>78</v>
      </c>
      <c r="AY191" s="239" t="s">
        <v>129</v>
      </c>
    </row>
    <row r="192" spans="1:65" s="15" customFormat="1" ht="10.35">
      <c r="B192" s="240"/>
      <c r="C192" s="241"/>
      <c r="D192" s="220" t="s">
        <v>137</v>
      </c>
      <c r="E192" s="242" t="s">
        <v>1</v>
      </c>
      <c r="F192" s="243" t="s">
        <v>140</v>
      </c>
      <c r="G192" s="241"/>
      <c r="H192" s="244">
        <v>7.2829999999999995</v>
      </c>
      <c r="I192" s="245"/>
      <c r="J192" s="241"/>
      <c r="K192" s="241"/>
      <c r="L192" s="246"/>
      <c r="M192" s="247"/>
      <c r="N192" s="248"/>
      <c r="O192" s="248"/>
      <c r="P192" s="248"/>
      <c r="Q192" s="248"/>
      <c r="R192" s="248"/>
      <c r="S192" s="248"/>
      <c r="T192" s="249"/>
      <c r="AT192" s="250" t="s">
        <v>137</v>
      </c>
      <c r="AU192" s="250" t="s">
        <v>88</v>
      </c>
      <c r="AV192" s="15" t="s">
        <v>135</v>
      </c>
      <c r="AW192" s="15" t="s">
        <v>33</v>
      </c>
      <c r="AX192" s="15" t="s">
        <v>86</v>
      </c>
      <c r="AY192" s="250" t="s">
        <v>129</v>
      </c>
    </row>
    <row r="193" spans="1:65" s="2" customFormat="1" ht="16.5" customHeight="1">
      <c r="A193" s="34"/>
      <c r="B193" s="35"/>
      <c r="C193" s="204" t="s">
        <v>206</v>
      </c>
      <c r="D193" s="204" t="s">
        <v>131</v>
      </c>
      <c r="E193" s="205" t="s">
        <v>507</v>
      </c>
      <c r="F193" s="206" t="s">
        <v>508</v>
      </c>
      <c r="G193" s="207" t="s">
        <v>134</v>
      </c>
      <c r="H193" s="208">
        <v>14.564</v>
      </c>
      <c r="I193" s="209"/>
      <c r="J193" s="210">
        <f>ROUND(I193*H193,2)</f>
        <v>0</v>
      </c>
      <c r="K193" s="211"/>
      <c r="L193" s="39"/>
      <c r="M193" s="212" t="s">
        <v>1</v>
      </c>
      <c r="N193" s="213" t="s">
        <v>43</v>
      </c>
      <c r="O193" s="71"/>
      <c r="P193" s="214">
        <f>O193*H193</f>
        <v>0</v>
      </c>
      <c r="Q193" s="214">
        <v>0</v>
      </c>
      <c r="R193" s="214">
        <f>Q193*H193</f>
        <v>0</v>
      </c>
      <c r="S193" s="214">
        <v>0.11</v>
      </c>
      <c r="T193" s="215">
        <f>S193*H193</f>
        <v>1.6020399999999999</v>
      </c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R193" s="216" t="s">
        <v>135</v>
      </c>
      <c r="AT193" s="216" t="s">
        <v>131</v>
      </c>
      <c r="AU193" s="216" t="s">
        <v>88</v>
      </c>
      <c r="AY193" s="17" t="s">
        <v>129</v>
      </c>
      <c r="BE193" s="217">
        <f>IF(N193="základní",J193,0)</f>
        <v>0</v>
      </c>
      <c r="BF193" s="217">
        <f>IF(N193="snížená",J193,0)</f>
        <v>0</v>
      </c>
      <c r="BG193" s="217">
        <f>IF(N193="zákl. přenesená",J193,0)</f>
        <v>0</v>
      </c>
      <c r="BH193" s="217">
        <f>IF(N193="sníž. přenesená",J193,0)</f>
        <v>0</v>
      </c>
      <c r="BI193" s="217">
        <f>IF(N193="nulová",J193,0)</f>
        <v>0</v>
      </c>
      <c r="BJ193" s="17" t="s">
        <v>86</v>
      </c>
      <c r="BK193" s="217">
        <f>ROUND(I193*H193,2)</f>
        <v>0</v>
      </c>
      <c r="BL193" s="17" t="s">
        <v>135</v>
      </c>
      <c r="BM193" s="216" t="s">
        <v>509</v>
      </c>
    </row>
    <row r="194" spans="1:65" s="13" customFormat="1" ht="10.35">
      <c r="B194" s="218"/>
      <c r="C194" s="219"/>
      <c r="D194" s="220" t="s">
        <v>137</v>
      </c>
      <c r="E194" s="221" t="s">
        <v>1</v>
      </c>
      <c r="F194" s="222" t="s">
        <v>510</v>
      </c>
      <c r="G194" s="219"/>
      <c r="H194" s="221" t="s">
        <v>1</v>
      </c>
      <c r="I194" s="223"/>
      <c r="J194" s="219"/>
      <c r="K194" s="219"/>
      <c r="L194" s="224"/>
      <c r="M194" s="225"/>
      <c r="N194" s="226"/>
      <c r="O194" s="226"/>
      <c r="P194" s="226"/>
      <c r="Q194" s="226"/>
      <c r="R194" s="226"/>
      <c r="S194" s="226"/>
      <c r="T194" s="227"/>
      <c r="AT194" s="228" t="s">
        <v>137</v>
      </c>
      <c r="AU194" s="228" t="s">
        <v>88</v>
      </c>
      <c r="AV194" s="13" t="s">
        <v>86</v>
      </c>
      <c r="AW194" s="13" t="s">
        <v>33</v>
      </c>
      <c r="AX194" s="13" t="s">
        <v>78</v>
      </c>
      <c r="AY194" s="228" t="s">
        <v>129</v>
      </c>
    </row>
    <row r="195" spans="1:65" s="13" customFormat="1" ht="10.35">
      <c r="B195" s="218"/>
      <c r="C195" s="219"/>
      <c r="D195" s="220" t="s">
        <v>137</v>
      </c>
      <c r="E195" s="221" t="s">
        <v>1</v>
      </c>
      <c r="F195" s="222" t="s">
        <v>487</v>
      </c>
      <c r="G195" s="219"/>
      <c r="H195" s="221" t="s">
        <v>1</v>
      </c>
      <c r="I195" s="223"/>
      <c r="J195" s="219"/>
      <c r="K195" s="219"/>
      <c r="L195" s="224"/>
      <c r="M195" s="225"/>
      <c r="N195" s="226"/>
      <c r="O195" s="226"/>
      <c r="P195" s="226"/>
      <c r="Q195" s="226"/>
      <c r="R195" s="226"/>
      <c r="S195" s="226"/>
      <c r="T195" s="227"/>
      <c r="AT195" s="228" t="s">
        <v>137</v>
      </c>
      <c r="AU195" s="228" t="s">
        <v>88</v>
      </c>
      <c r="AV195" s="13" t="s">
        <v>86</v>
      </c>
      <c r="AW195" s="13" t="s">
        <v>33</v>
      </c>
      <c r="AX195" s="13" t="s">
        <v>78</v>
      </c>
      <c r="AY195" s="228" t="s">
        <v>129</v>
      </c>
    </row>
    <row r="196" spans="1:65" s="14" customFormat="1" ht="10.35">
      <c r="B196" s="229"/>
      <c r="C196" s="230"/>
      <c r="D196" s="220" t="s">
        <v>137</v>
      </c>
      <c r="E196" s="231" t="s">
        <v>1</v>
      </c>
      <c r="F196" s="232" t="s">
        <v>511</v>
      </c>
      <c r="G196" s="230"/>
      <c r="H196" s="233">
        <v>10.349</v>
      </c>
      <c r="I196" s="234"/>
      <c r="J196" s="230"/>
      <c r="K196" s="230"/>
      <c r="L196" s="235"/>
      <c r="M196" s="236"/>
      <c r="N196" s="237"/>
      <c r="O196" s="237"/>
      <c r="P196" s="237"/>
      <c r="Q196" s="237"/>
      <c r="R196" s="237"/>
      <c r="S196" s="237"/>
      <c r="T196" s="238"/>
      <c r="AT196" s="239" t="s">
        <v>137</v>
      </c>
      <c r="AU196" s="239" t="s">
        <v>88</v>
      </c>
      <c r="AV196" s="14" t="s">
        <v>88</v>
      </c>
      <c r="AW196" s="14" t="s">
        <v>33</v>
      </c>
      <c r="AX196" s="14" t="s">
        <v>78</v>
      </c>
      <c r="AY196" s="239" t="s">
        <v>129</v>
      </c>
    </row>
    <row r="197" spans="1:65" s="14" customFormat="1" ht="10.35">
      <c r="B197" s="229"/>
      <c r="C197" s="230"/>
      <c r="D197" s="220" t="s">
        <v>137</v>
      </c>
      <c r="E197" s="231" t="s">
        <v>1</v>
      </c>
      <c r="F197" s="232" t="s">
        <v>512</v>
      </c>
      <c r="G197" s="230"/>
      <c r="H197" s="233">
        <v>2.7749999999999999</v>
      </c>
      <c r="I197" s="234"/>
      <c r="J197" s="230"/>
      <c r="K197" s="230"/>
      <c r="L197" s="235"/>
      <c r="M197" s="236"/>
      <c r="N197" s="237"/>
      <c r="O197" s="237"/>
      <c r="P197" s="237"/>
      <c r="Q197" s="237"/>
      <c r="R197" s="237"/>
      <c r="S197" s="237"/>
      <c r="T197" s="238"/>
      <c r="AT197" s="239" t="s">
        <v>137</v>
      </c>
      <c r="AU197" s="239" t="s">
        <v>88</v>
      </c>
      <c r="AV197" s="14" t="s">
        <v>88</v>
      </c>
      <c r="AW197" s="14" t="s">
        <v>33</v>
      </c>
      <c r="AX197" s="14" t="s">
        <v>78</v>
      </c>
      <c r="AY197" s="239" t="s">
        <v>129</v>
      </c>
    </row>
    <row r="198" spans="1:65" s="13" customFormat="1" ht="10.35">
      <c r="B198" s="218"/>
      <c r="C198" s="219"/>
      <c r="D198" s="220" t="s">
        <v>137</v>
      </c>
      <c r="E198" s="221" t="s">
        <v>1</v>
      </c>
      <c r="F198" s="222" t="s">
        <v>498</v>
      </c>
      <c r="G198" s="219"/>
      <c r="H198" s="221" t="s">
        <v>1</v>
      </c>
      <c r="I198" s="223"/>
      <c r="J198" s="219"/>
      <c r="K198" s="219"/>
      <c r="L198" s="224"/>
      <c r="M198" s="225"/>
      <c r="N198" s="226"/>
      <c r="O198" s="226"/>
      <c r="P198" s="226"/>
      <c r="Q198" s="226"/>
      <c r="R198" s="226"/>
      <c r="S198" s="226"/>
      <c r="T198" s="227"/>
      <c r="AT198" s="228" t="s">
        <v>137</v>
      </c>
      <c r="AU198" s="228" t="s">
        <v>88</v>
      </c>
      <c r="AV198" s="13" t="s">
        <v>86</v>
      </c>
      <c r="AW198" s="13" t="s">
        <v>33</v>
      </c>
      <c r="AX198" s="13" t="s">
        <v>78</v>
      </c>
      <c r="AY198" s="228" t="s">
        <v>129</v>
      </c>
    </row>
    <row r="199" spans="1:65" s="14" customFormat="1" ht="10.35">
      <c r="B199" s="229"/>
      <c r="C199" s="230"/>
      <c r="D199" s="220" t="s">
        <v>137</v>
      </c>
      <c r="E199" s="231" t="s">
        <v>1</v>
      </c>
      <c r="F199" s="232" t="s">
        <v>513</v>
      </c>
      <c r="G199" s="230"/>
      <c r="H199" s="233">
        <v>1.44</v>
      </c>
      <c r="I199" s="234"/>
      <c r="J199" s="230"/>
      <c r="K199" s="230"/>
      <c r="L199" s="235"/>
      <c r="M199" s="236"/>
      <c r="N199" s="237"/>
      <c r="O199" s="237"/>
      <c r="P199" s="237"/>
      <c r="Q199" s="237"/>
      <c r="R199" s="237"/>
      <c r="S199" s="237"/>
      <c r="T199" s="238"/>
      <c r="AT199" s="239" t="s">
        <v>137</v>
      </c>
      <c r="AU199" s="239" t="s">
        <v>88</v>
      </c>
      <c r="AV199" s="14" t="s">
        <v>88</v>
      </c>
      <c r="AW199" s="14" t="s">
        <v>33</v>
      </c>
      <c r="AX199" s="14" t="s">
        <v>78</v>
      </c>
      <c r="AY199" s="239" t="s">
        <v>129</v>
      </c>
    </row>
    <row r="200" spans="1:65" s="15" customFormat="1" ht="10.35">
      <c r="B200" s="240"/>
      <c r="C200" s="241"/>
      <c r="D200" s="220" t="s">
        <v>137</v>
      </c>
      <c r="E200" s="242" t="s">
        <v>1</v>
      </c>
      <c r="F200" s="243" t="s">
        <v>140</v>
      </c>
      <c r="G200" s="241"/>
      <c r="H200" s="244">
        <v>14.564</v>
      </c>
      <c r="I200" s="245"/>
      <c r="J200" s="241"/>
      <c r="K200" s="241"/>
      <c r="L200" s="246"/>
      <c r="M200" s="247"/>
      <c r="N200" s="248"/>
      <c r="O200" s="248"/>
      <c r="P200" s="248"/>
      <c r="Q200" s="248"/>
      <c r="R200" s="248"/>
      <c r="S200" s="248"/>
      <c r="T200" s="249"/>
      <c r="AT200" s="250" t="s">
        <v>137</v>
      </c>
      <c r="AU200" s="250" t="s">
        <v>88</v>
      </c>
      <c r="AV200" s="15" t="s">
        <v>135</v>
      </c>
      <c r="AW200" s="15" t="s">
        <v>33</v>
      </c>
      <c r="AX200" s="15" t="s">
        <v>86</v>
      </c>
      <c r="AY200" s="250" t="s">
        <v>129</v>
      </c>
    </row>
    <row r="201" spans="1:65" s="2" customFormat="1" ht="21.75" customHeight="1">
      <c r="A201" s="34"/>
      <c r="B201" s="35"/>
      <c r="C201" s="204" t="s">
        <v>214</v>
      </c>
      <c r="D201" s="204" t="s">
        <v>131</v>
      </c>
      <c r="E201" s="205" t="s">
        <v>514</v>
      </c>
      <c r="F201" s="206" t="s">
        <v>515</v>
      </c>
      <c r="G201" s="207" t="s">
        <v>134</v>
      </c>
      <c r="H201" s="208">
        <v>45.92</v>
      </c>
      <c r="I201" s="209"/>
      <c r="J201" s="210">
        <f>ROUND(I201*H201,2)</f>
        <v>0</v>
      </c>
      <c r="K201" s="211"/>
      <c r="L201" s="39"/>
      <c r="M201" s="212" t="s">
        <v>1</v>
      </c>
      <c r="N201" s="213" t="s">
        <v>43</v>
      </c>
      <c r="O201" s="71"/>
      <c r="P201" s="214">
        <f>O201*H201</f>
        <v>0</v>
      </c>
      <c r="Q201" s="214">
        <v>0</v>
      </c>
      <c r="R201" s="214">
        <f>Q201*H201</f>
        <v>0</v>
      </c>
      <c r="S201" s="214">
        <v>6.6000000000000003E-2</v>
      </c>
      <c r="T201" s="215">
        <f>S201*H201</f>
        <v>3.0307200000000001</v>
      </c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R201" s="216" t="s">
        <v>135</v>
      </c>
      <c r="AT201" s="216" t="s">
        <v>131</v>
      </c>
      <c r="AU201" s="216" t="s">
        <v>88</v>
      </c>
      <c r="AY201" s="17" t="s">
        <v>129</v>
      </c>
      <c r="BE201" s="217">
        <f>IF(N201="základní",J201,0)</f>
        <v>0</v>
      </c>
      <c r="BF201" s="217">
        <f>IF(N201="snížená",J201,0)</f>
        <v>0</v>
      </c>
      <c r="BG201" s="217">
        <f>IF(N201="zákl. přenesená",J201,0)</f>
        <v>0</v>
      </c>
      <c r="BH201" s="217">
        <f>IF(N201="sníž. přenesená",J201,0)</f>
        <v>0</v>
      </c>
      <c r="BI201" s="217">
        <f>IF(N201="nulová",J201,0)</f>
        <v>0</v>
      </c>
      <c r="BJ201" s="17" t="s">
        <v>86</v>
      </c>
      <c r="BK201" s="217">
        <f>ROUND(I201*H201,2)</f>
        <v>0</v>
      </c>
      <c r="BL201" s="17" t="s">
        <v>135</v>
      </c>
      <c r="BM201" s="216" t="s">
        <v>516</v>
      </c>
    </row>
    <row r="202" spans="1:65" s="13" customFormat="1" ht="10.35">
      <c r="B202" s="218"/>
      <c r="C202" s="219"/>
      <c r="D202" s="220" t="s">
        <v>137</v>
      </c>
      <c r="E202" s="221" t="s">
        <v>1</v>
      </c>
      <c r="F202" s="222" t="s">
        <v>517</v>
      </c>
      <c r="G202" s="219"/>
      <c r="H202" s="221" t="s">
        <v>1</v>
      </c>
      <c r="I202" s="223"/>
      <c r="J202" s="219"/>
      <c r="K202" s="219"/>
      <c r="L202" s="224"/>
      <c r="M202" s="225"/>
      <c r="N202" s="226"/>
      <c r="O202" s="226"/>
      <c r="P202" s="226"/>
      <c r="Q202" s="226"/>
      <c r="R202" s="226"/>
      <c r="S202" s="226"/>
      <c r="T202" s="227"/>
      <c r="AT202" s="228" t="s">
        <v>137</v>
      </c>
      <c r="AU202" s="228" t="s">
        <v>88</v>
      </c>
      <c r="AV202" s="13" t="s">
        <v>86</v>
      </c>
      <c r="AW202" s="13" t="s">
        <v>33</v>
      </c>
      <c r="AX202" s="13" t="s">
        <v>78</v>
      </c>
      <c r="AY202" s="228" t="s">
        <v>129</v>
      </c>
    </row>
    <row r="203" spans="1:65" s="13" customFormat="1" ht="10.35">
      <c r="B203" s="218"/>
      <c r="C203" s="219"/>
      <c r="D203" s="220" t="s">
        <v>137</v>
      </c>
      <c r="E203" s="221" t="s">
        <v>1</v>
      </c>
      <c r="F203" s="222" t="s">
        <v>518</v>
      </c>
      <c r="G203" s="219"/>
      <c r="H203" s="221" t="s">
        <v>1</v>
      </c>
      <c r="I203" s="223"/>
      <c r="J203" s="219"/>
      <c r="K203" s="219"/>
      <c r="L203" s="224"/>
      <c r="M203" s="225"/>
      <c r="N203" s="226"/>
      <c r="O203" s="226"/>
      <c r="P203" s="226"/>
      <c r="Q203" s="226"/>
      <c r="R203" s="226"/>
      <c r="S203" s="226"/>
      <c r="T203" s="227"/>
      <c r="AT203" s="228" t="s">
        <v>137</v>
      </c>
      <c r="AU203" s="228" t="s">
        <v>88</v>
      </c>
      <c r="AV203" s="13" t="s">
        <v>86</v>
      </c>
      <c r="AW203" s="13" t="s">
        <v>33</v>
      </c>
      <c r="AX203" s="13" t="s">
        <v>78</v>
      </c>
      <c r="AY203" s="228" t="s">
        <v>129</v>
      </c>
    </row>
    <row r="204" spans="1:65" s="14" customFormat="1" ht="10.35">
      <c r="B204" s="229"/>
      <c r="C204" s="230"/>
      <c r="D204" s="220" t="s">
        <v>137</v>
      </c>
      <c r="E204" s="231" t="s">
        <v>1</v>
      </c>
      <c r="F204" s="232" t="s">
        <v>519</v>
      </c>
      <c r="G204" s="230"/>
      <c r="H204" s="233">
        <v>41</v>
      </c>
      <c r="I204" s="234"/>
      <c r="J204" s="230"/>
      <c r="K204" s="230"/>
      <c r="L204" s="235"/>
      <c r="M204" s="236"/>
      <c r="N204" s="237"/>
      <c r="O204" s="237"/>
      <c r="P204" s="237"/>
      <c r="Q204" s="237"/>
      <c r="R204" s="237"/>
      <c r="S204" s="237"/>
      <c r="T204" s="238"/>
      <c r="AT204" s="239" t="s">
        <v>137</v>
      </c>
      <c r="AU204" s="239" t="s">
        <v>88</v>
      </c>
      <c r="AV204" s="14" t="s">
        <v>88</v>
      </c>
      <c r="AW204" s="14" t="s">
        <v>33</v>
      </c>
      <c r="AX204" s="14" t="s">
        <v>78</v>
      </c>
      <c r="AY204" s="239" t="s">
        <v>129</v>
      </c>
    </row>
    <row r="205" spans="1:65" s="13" customFormat="1" ht="10.35">
      <c r="B205" s="218"/>
      <c r="C205" s="219"/>
      <c r="D205" s="220" t="s">
        <v>137</v>
      </c>
      <c r="E205" s="221" t="s">
        <v>1</v>
      </c>
      <c r="F205" s="222" t="s">
        <v>485</v>
      </c>
      <c r="G205" s="219"/>
      <c r="H205" s="221" t="s">
        <v>1</v>
      </c>
      <c r="I205" s="223"/>
      <c r="J205" s="219"/>
      <c r="K205" s="219"/>
      <c r="L205" s="224"/>
      <c r="M205" s="225"/>
      <c r="N205" s="226"/>
      <c r="O205" s="226"/>
      <c r="P205" s="226"/>
      <c r="Q205" s="226"/>
      <c r="R205" s="226"/>
      <c r="S205" s="226"/>
      <c r="T205" s="227"/>
      <c r="AT205" s="228" t="s">
        <v>137</v>
      </c>
      <c r="AU205" s="228" t="s">
        <v>88</v>
      </c>
      <c r="AV205" s="13" t="s">
        <v>86</v>
      </c>
      <c r="AW205" s="13" t="s">
        <v>33</v>
      </c>
      <c r="AX205" s="13" t="s">
        <v>78</v>
      </c>
      <c r="AY205" s="228" t="s">
        <v>129</v>
      </c>
    </row>
    <row r="206" spans="1:65" s="14" customFormat="1" ht="10.35">
      <c r="B206" s="229"/>
      <c r="C206" s="230"/>
      <c r="D206" s="220" t="s">
        <v>137</v>
      </c>
      <c r="E206" s="231" t="s">
        <v>1</v>
      </c>
      <c r="F206" s="232" t="s">
        <v>520</v>
      </c>
      <c r="G206" s="230"/>
      <c r="H206" s="233">
        <v>4.92</v>
      </c>
      <c r="I206" s="234"/>
      <c r="J206" s="230"/>
      <c r="K206" s="230"/>
      <c r="L206" s="235"/>
      <c r="M206" s="236"/>
      <c r="N206" s="237"/>
      <c r="O206" s="237"/>
      <c r="P206" s="237"/>
      <c r="Q206" s="237"/>
      <c r="R206" s="237"/>
      <c r="S206" s="237"/>
      <c r="T206" s="238"/>
      <c r="AT206" s="239" t="s">
        <v>137</v>
      </c>
      <c r="AU206" s="239" t="s">
        <v>88</v>
      </c>
      <c r="AV206" s="14" t="s">
        <v>88</v>
      </c>
      <c r="AW206" s="14" t="s">
        <v>33</v>
      </c>
      <c r="AX206" s="14" t="s">
        <v>78</v>
      </c>
      <c r="AY206" s="239" t="s">
        <v>129</v>
      </c>
    </row>
    <row r="207" spans="1:65" s="15" customFormat="1" ht="10.35">
      <c r="B207" s="240"/>
      <c r="C207" s="241"/>
      <c r="D207" s="220" t="s">
        <v>137</v>
      </c>
      <c r="E207" s="242" t="s">
        <v>1</v>
      </c>
      <c r="F207" s="243" t="s">
        <v>140</v>
      </c>
      <c r="G207" s="241"/>
      <c r="H207" s="244">
        <v>45.92</v>
      </c>
      <c r="I207" s="245"/>
      <c r="J207" s="241"/>
      <c r="K207" s="241"/>
      <c r="L207" s="246"/>
      <c r="M207" s="247"/>
      <c r="N207" s="248"/>
      <c r="O207" s="248"/>
      <c r="P207" s="248"/>
      <c r="Q207" s="248"/>
      <c r="R207" s="248"/>
      <c r="S207" s="248"/>
      <c r="T207" s="249"/>
      <c r="AT207" s="250" t="s">
        <v>137</v>
      </c>
      <c r="AU207" s="250" t="s">
        <v>88</v>
      </c>
      <c r="AV207" s="15" t="s">
        <v>135</v>
      </c>
      <c r="AW207" s="15" t="s">
        <v>33</v>
      </c>
      <c r="AX207" s="15" t="s">
        <v>86</v>
      </c>
      <c r="AY207" s="250" t="s">
        <v>129</v>
      </c>
    </row>
    <row r="208" spans="1:65" s="2" customFormat="1" ht="21.75" customHeight="1">
      <c r="A208" s="34"/>
      <c r="B208" s="35"/>
      <c r="C208" s="204" t="s">
        <v>8</v>
      </c>
      <c r="D208" s="204" t="s">
        <v>131</v>
      </c>
      <c r="E208" s="205" t="s">
        <v>521</v>
      </c>
      <c r="F208" s="206" t="s">
        <v>522</v>
      </c>
      <c r="G208" s="207" t="s">
        <v>134</v>
      </c>
      <c r="H208" s="208">
        <v>45.92</v>
      </c>
      <c r="I208" s="209"/>
      <c r="J208" s="210">
        <f>ROUND(I208*H208,2)</f>
        <v>0</v>
      </c>
      <c r="K208" s="211"/>
      <c r="L208" s="39"/>
      <c r="M208" s="212" t="s">
        <v>1</v>
      </c>
      <c r="N208" s="213" t="s">
        <v>43</v>
      </c>
      <c r="O208" s="71"/>
      <c r="P208" s="214">
        <f>O208*H208</f>
        <v>0</v>
      </c>
      <c r="Q208" s="214">
        <v>0</v>
      </c>
      <c r="R208" s="214">
        <f>Q208*H208</f>
        <v>0</v>
      </c>
      <c r="S208" s="214">
        <v>0.11</v>
      </c>
      <c r="T208" s="215">
        <f>S208*H208</f>
        <v>5.0512000000000006</v>
      </c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R208" s="216" t="s">
        <v>135</v>
      </c>
      <c r="AT208" s="216" t="s">
        <v>131</v>
      </c>
      <c r="AU208" s="216" t="s">
        <v>88</v>
      </c>
      <c r="AY208" s="17" t="s">
        <v>129</v>
      </c>
      <c r="BE208" s="217">
        <f>IF(N208="základní",J208,0)</f>
        <v>0</v>
      </c>
      <c r="BF208" s="217">
        <f>IF(N208="snížená",J208,0)</f>
        <v>0</v>
      </c>
      <c r="BG208" s="217">
        <f>IF(N208="zákl. přenesená",J208,0)</f>
        <v>0</v>
      </c>
      <c r="BH208" s="217">
        <f>IF(N208="sníž. přenesená",J208,0)</f>
        <v>0</v>
      </c>
      <c r="BI208" s="217">
        <f>IF(N208="nulová",J208,0)</f>
        <v>0</v>
      </c>
      <c r="BJ208" s="17" t="s">
        <v>86</v>
      </c>
      <c r="BK208" s="217">
        <f>ROUND(I208*H208,2)</f>
        <v>0</v>
      </c>
      <c r="BL208" s="17" t="s">
        <v>135</v>
      </c>
      <c r="BM208" s="216" t="s">
        <v>523</v>
      </c>
    </row>
    <row r="209" spans="1:65" s="13" customFormat="1" ht="10.35">
      <c r="B209" s="218"/>
      <c r="C209" s="219"/>
      <c r="D209" s="220" t="s">
        <v>137</v>
      </c>
      <c r="E209" s="221" t="s">
        <v>1</v>
      </c>
      <c r="F209" s="222" t="s">
        <v>517</v>
      </c>
      <c r="G209" s="219"/>
      <c r="H209" s="221" t="s">
        <v>1</v>
      </c>
      <c r="I209" s="223"/>
      <c r="J209" s="219"/>
      <c r="K209" s="219"/>
      <c r="L209" s="224"/>
      <c r="M209" s="225"/>
      <c r="N209" s="226"/>
      <c r="O209" s="226"/>
      <c r="P209" s="226"/>
      <c r="Q209" s="226"/>
      <c r="R209" s="226"/>
      <c r="S209" s="226"/>
      <c r="T209" s="227"/>
      <c r="AT209" s="228" t="s">
        <v>137</v>
      </c>
      <c r="AU209" s="228" t="s">
        <v>88</v>
      </c>
      <c r="AV209" s="13" t="s">
        <v>86</v>
      </c>
      <c r="AW209" s="13" t="s">
        <v>33</v>
      </c>
      <c r="AX209" s="13" t="s">
        <v>78</v>
      </c>
      <c r="AY209" s="228" t="s">
        <v>129</v>
      </c>
    </row>
    <row r="210" spans="1:65" s="13" customFormat="1" ht="10.35">
      <c r="B210" s="218"/>
      <c r="C210" s="219"/>
      <c r="D210" s="220" t="s">
        <v>137</v>
      </c>
      <c r="E210" s="221" t="s">
        <v>1</v>
      </c>
      <c r="F210" s="222" t="s">
        <v>518</v>
      </c>
      <c r="G210" s="219"/>
      <c r="H210" s="221" t="s">
        <v>1</v>
      </c>
      <c r="I210" s="223"/>
      <c r="J210" s="219"/>
      <c r="K210" s="219"/>
      <c r="L210" s="224"/>
      <c r="M210" s="225"/>
      <c r="N210" s="226"/>
      <c r="O210" s="226"/>
      <c r="P210" s="226"/>
      <c r="Q210" s="226"/>
      <c r="R210" s="226"/>
      <c r="S210" s="226"/>
      <c r="T210" s="227"/>
      <c r="AT210" s="228" t="s">
        <v>137</v>
      </c>
      <c r="AU210" s="228" t="s">
        <v>88</v>
      </c>
      <c r="AV210" s="13" t="s">
        <v>86</v>
      </c>
      <c r="AW210" s="13" t="s">
        <v>33</v>
      </c>
      <c r="AX210" s="13" t="s">
        <v>78</v>
      </c>
      <c r="AY210" s="228" t="s">
        <v>129</v>
      </c>
    </row>
    <row r="211" spans="1:65" s="14" customFormat="1" ht="10.35">
      <c r="B211" s="229"/>
      <c r="C211" s="230"/>
      <c r="D211" s="220" t="s">
        <v>137</v>
      </c>
      <c r="E211" s="231" t="s">
        <v>1</v>
      </c>
      <c r="F211" s="232" t="s">
        <v>519</v>
      </c>
      <c r="G211" s="230"/>
      <c r="H211" s="233">
        <v>41</v>
      </c>
      <c r="I211" s="234"/>
      <c r="J211" s="230"/>
      <c r="K211" s="230"/>
      <c r="L211" s="235"/>
      <c r="M211" s="236"/>
      <c r="N211" s="237"/>
      <c r="O211" s="237"/>
      <c r="P211" s="237"/>
      <c r="Q211" s="237"/>
      <c r="R211" s="237"/>
      <c r="S211" s="237"/>
      <c r="T211" s="238"/>
      <c r="AT211" s="239" t="s">
        <v>137</v>
      </c>
      <c r="AU211" s="239" t="s">
        <v>88</v>
      </c>
      <c r="AV211" s="14" t="s">
        <v>88</v>
      </c>
      <c r="AW211" s="14" t="s">
        <v>33</v>
      </c>
      <c r="AX211" s="14" t="s">
        <v>78</v>
      </c>
      <c r="AY211" s="239" t="s">
        <v>129</v>
      </c>
    </row>
    <row r="212" spans="1:65" s="13" customFormat="1" ht="10.35">
      <c r="B212" s="218"/>
      <c r="C212" s="219"/>
      <c r="D212" s="220" t="s">
        <v>137</v>
      </c>
      <c r="E212" s="221" t="s">
        <v>1</v>
      </c>
      <c r="F212" s="222" t="s">
        <v>485</v>
      </c>
      <c r="G212" s="219"/>
      <c r="H212" s="221" t="s">
        <v>1</v>
      </c>
      <c r="I212" s="223"/>
      <c r="J212" s="219"/>
      <c r="K212" s="219"/>
      <c r="L212" s="224"/>
      <c r="M212" s="225"/>
      <c r="N212" s="226"/>
      <c r="O212" s="226"/>
      <c r="P212" s="226"/>
      <c r="Q212" s="226"/>
      <c r="R212" s="226"/>
      <c r="S212" s="226"/>
      <c r="T212" s="227"/>
      <c r="AT212" s="228" t="s">
        <v>137</v>
      </c>
      <c r="AU212" s="228" t="s">
        <v>88</v>
      </c>
      <c r="AV212" s="13" t="s">
        <v>86</v>
      </c>
      <c r="AW212" s="13" t="s">
        <v>33</v>
      </c>
      <c r="AX212" s="13" t="s">
        <v>78</v>
      </c>
      <c r="AY212" s="228" t="s">
        <v>129</v>
      </c>
    </row>
    <row r="213" spans="1:65" s="14" customFormat="1" ht="10.35">
      <c r="B213" s="229"/>
      <c r="C213" s="230"/>
      <c r="D213" s="220" t="s">
        <v>137</v>
      </c>
      <c r="E213" s="231" t="s">
        <v>1</v>
      </c>
      <c r="F213" s="232" t="s">
        <v>520</v>
      </c>
      <c r="G213" s="230"/>
      <c r="H213" s="233">
        <v>4.92</v>
      </c>
      <c r="I213" s="234"/>
      <c r="J213" s="230"/>
      <c r="K213" s="230"/>
      <c r="L213" s="235"/>
      <c r="M213" s="236"/>
      <c r="N213" s="237"/>
      <c r="O213" s="237"/>
      <c r="P213" s="237"/>
      <c r="Q213" s="237"/>
      <c r="R213" s="237"/>
      <c r="S213" s="237"/>
      <c r="T213" s="238"/>
      <c r="AT213" s="239" t="s">
        <v>137</v>
      </c>
      <c r="AU213" s="239" t="s">
        <v>88</v>
      </c>
      <c r="AV213" s="14" t="s">
        <v>88</v>
      </c>
      <c r="AW213" s="14" t="s">
        <v>33</v>
      </c>
      <c r="AX213" s="14" t="s">
        <v>78</v>
      </c>
      <c r="AY213" s="239" t="s">
        <v>129</v>
      </c>
    </row>
    <row r="214" spans="1:65" s="15" customFormat="1" ht="10.35">
      <c r="B214" s="240"/>
      <c r="C214" s="241"/>
      <c r="D214" s="220" t="s">
        <v>137</v>
      </c>
      <c r="E214" s="242" t="s">
        <v>1</v>
      </c>
      <c r="F214" s="243" t="s">
        <v>140</v>
      </c>
      <c r="G214" s="241"/>
      <c r="H214" s="244">
        <v>45.92</v>
      </c>
      <c r="I214" s="245"/>
      <c r="J214" s="241"/>
      <c r="K214" s="241"/>
      <c r="L214" s="246"/>
      <c r="M214" s="247"/>
      <c r="N214" s="248"/>
      <c r="O214" s="248"/>
      <c r="P214" s="248"/>
      <c r="Q214" s="248"/>
      <c r="R214" s="248"/>
      <c r="S214" s="248"/>
      <c r="T214" s="249"/>
      <c r="AT214" s="250" t="s">
        <v>137</v>
      </c>
      <c r="AU214" s="250" t="s">
        <v>88</v>
      </c>
      <c r="AV214" s="15" t="s">
        <v>135</v>
      </c>
      <c r="AW214" s="15" t="s">
        <v>33</v>
      </c>
      <c r="AX214" s="15" t="s">
        <v>86</v>
      </c>
      <c r="AY214" s="250" t="s">
        <v>129</v>
      </c>
    </row>
    <row r="215" spans="1:65" s="2" customFormat="1" ht="21.75" customHeight="1">
      <c r="A215" s="34"/>
      <c r="B215" s="35"/>
      <c r="C215" s="204" t="s">
        <v>225</v>
      </c>
      <c r="D215" s="204" t="s">
        <v>131</v>
      </c>
      <c r="E215" s="205" t="s">
        <v>524</v>
      </c>
      <c r="F215" s="206" t="s">
        <v>525</v>
      </c>
      <c r="G215" s="207" t="s">
        <v>134</v>
      </c>
      <c r="H215" s="208">
        <v>23.074000000000002</v>
      </c>
      <c r="I215" s="209"/>
      <c r="J215" s="210">
        <f>ROUND(I215*H215,2)</f>
        <v>0</v>
      </c>
      <c r="K215" s="211"/>
      <c r="L215" s="39"/>
      <c r="M215" s="212" t="s">
        <v>1</v>
      </c>
      <c r="N215" s="213" t="s">
        <v>43</v>
      </c>
      <c r="O215" s="71"/>
      <c r="P215" s="214">
        <f>O215*H215</f>
        <v>0</v>
      </c>
      <c r="Q215" s="214">
        <v>0</v>
      </c>
      <c r="R215" s="214">
        <f>Q215*H215</f>
        <v>0</v>
      </c>
      <c r="S215" s="214">
        <v>0</v>
      </c>
      <c r="T215" s="215">
        <f>S215*H215</f>
        <v>0</v>
      </c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  <c r="AE215" s="34"/>
      <c r="AR215" s="216" t="s">
        <v>135</v>
      </c>
      <c r="AT215" s="216" t="s">
        <v>131</v>
      </c>
      <c r="AU215" s="216" t="s">
        <v>88</v>
      </c>
      <c r="AY215" s="17" t="s">
        <v>129</v>
      </c>
      <c r="BE215" s="217">
        <f>IF(N215="základní",J215,0)</f>
        <v>0</v>
      </c>
      <c r="BF215" s="217">
        <f>IF(N215="snížená",J215,0)</f>
        <v>0</v>
      </c>
      <c r="BG215" s="217">
        <f>IF(N215="zákl. přenesená",J215,0)</f>
        <v>0</v>
      </c>
      <c r="BH215" s="217">
        <f>IF(N215="sníž. přenesená",J215,0)</f>
        <v>0</v>
      </c>
      <c r="BI215" s="217">
        <f>IF(N215="nulová",J215,0)</f>
        <v>0</v>
      </c>
      <c r="BJ215" s="17" t="s">
        <v>86</v>
      </c>
      <c r="BK215" s="217">
        <f>ROUND(I215*H215,2)</f>
        <v>0</v>
      </c>
      <c r="BL215" s="17" t="s">
        <v>135</v>
      </c>
      <c r="BM215" s="216" t="s">
        <v>526</v>
      </c>
    </row>
    <row r="216" spans="1:65" s="13" customFormat="1" ht="10.35">
      <c r="B216" s="218"/>
      <c r="C216" s="219"/>
      <c r="D216" s="220" t="s">
        <v>137</v>
      </c>
      <c r="E216" s="221" t="s">
        <v>1</v>
      </c>
      <c r="F216" s="222" t="s">
        <v>487</v>
      </c>
      <c r="G216" s="219"/>
      <c r="H216" s="221" t="s">
        <v>1</v>
      </c>
      <c r="I216" s="223"/>
      <c r="J216" s="219"/>
      <c r="K216" s="219"/>
      <c r="L216" s="224"/>
      <c r="M216" s="225"/>
      <c r="N216" s="226"/>
      <c r="O216" s="226"/>
      <c r="P216" s="226"/>
      <c r="Q216" s="226"/>
      <c r="R216" s="226"/>
      <c r="S216" s="226"/>
      <c r="T216" s="227"/>
      <c r="AT216" s="228" t="s">
        <v>137</v>
      </c>
      <c r="AU216" s="228" t="s">
        <v>88</v>
      </c>
      <c r="AV216" s="13" t="s">
        <v>86</v>
      </c>
      <c r="AW216" s="13" t="s">
        <v>33</v>
      </c>
      <c r="AX216" s="13" t="s">
        <v>78</v>
      </c>
      <c r="AY216" s="228" t="s">
        <v>129</v>
      </c>
    </row>
    <row r="217" spans="1:65" s="14" customFormat="1" ht="10.35">
      <c r="B217" s="229"/>
      <c r="C217" s="230"/>
      <c r="D217" s="220" t="s">
        <v>137</v>
      </c>
      <c r="E217" s="231" t="s">
        <v>1</v>
      </c>
      <c r="F217" s="232" t="s">
        <v>488</v>
      </c>
      <c r="G217" s="230"/>
      <c r="H217" s="233">
        <v>17.248999999999999</v>
      </c>
      <c r="I217" s="234"/>
      <c r="J217" s="230"/>
      <c r="K217" s="230"/>
      <c r="L217" s="235"/>
      <c r="M217" s="236"/>
      <c r="N217" s="237"/>
      <c r="O217" s="237"/>
      <c r="P217" s="237"/>
      <c r="Q217" s="237"/>
      <c r="R217" s="237"/>
      <c r="S217" s="237"/>
      <c r="T217" s="238"/>
      <c r="AT217" s="239" t="s">
        <v>137</v>
      </c>
      <c r="AU217" s="239" t="s">
        <v>88</v>
      </c>
      <c r="AV217" s="14" t="s">
        <v>88</v>
      </c>
      <c r="AW217" s="14" t="s">
        <v>33</v>
      </c>
      <c r="AX217" s="14" t="s">
        <v>78</v>
      </c>
      <c r="AY217" s="239" t="s">
        <v>129</v>
      </c>
    </row>
    <row r="218" spans="1:65" s="14" customFormat="1" ht="10.35">
      <c r="B218" s="229"/>
      <c r="C218" s="230"/>
      <c r="D218" s="220" t="s">
        <v>137</v>
      </c>
      <c r="E218" s="231" t="s">
        <v>1</v>
      </c>
      <c r="F218" s="232" t="s">
        <v>489</v>
      </c>
      <c r="G218" s="230"/>
      <c r="H218" s="233">
        <v>4.625</v>
      </c>
      <c r="I218" s="234"/>
      <c r="J218" s="230"/>
      <c r="K218" s="230"/>
      <c r="L218" s="235"/>
      <c r="M218" s="236"/>
      <c r="N218" s="237"/>
      <c r="O218" s="237"/>
      <c r="P218" s="237"/>
      <c r="Q218" s="237"/>
      <c r="R218" s="237"/>
      <c r="S218" s="237"/>
      <c r="T218" s="238"/>
      <c r="AT218" s="239" t="s">
        <v>137</v>
      </c>
      <c r="AU218" s="239" t="s">
        <v>88</v>
      </c>
      <c r="AV218" s="14" t="s">
        <v>88</v>
      </c>
      <c r="AW218" s="14" t="s">
        <v>33</v>
      </c>
      <c r="AX218" s="14" t="s">
        <v>78</v>
      </c>
      <c r="AY218" s="239" t="s">
        <v>129</v>
      </c>
    </row>
    <row r="219" spans="1:65" s="13" customFormat="1" ht="10.35">
      <c r="B219" s="218"/>
      <c r="C219" s="219"/>
      <c r="D219" s="220" t="s">
        <v>137</v>
      </c>
      <c r="E219" s="221" t="s">
        <v>1</v>
      </c>
      <c r="F219" s="222" t="s">
        <v>490</v>
      </c>
      <c r="G219" s="219"/>
      <c r="H219" s="221" t="s">
        <v>1</v>
      </c>
      <c r="I219" s="223"/>
      <c r="J219" s="219"/>
      <c r="K219" s="219"/>
      <c r="L219" s="224"/>
      <c r="M219" s="225"/>
      <c r="N219" s="226"/>
      <c r="O219" s="226"/>
      <c r="P219" s="226"/>
      <c r="Q219" s="226"/>
      <c r="R219" s="226"/>
      <c r="S219" s="226"/>
      <c r="T219" s="227"/>
      <c r="AT219" s="228" t="s">
        <v>137</v>
      </c>
      <c r="AU219" s="228" t="s">
        <v>88</v>
      </c>
      <c r="AV219" s="13" t="s">
        <v>86</v>
      </c>
      <c r="AW219" s="13" t="s">
        <v>33</v>
      </c>
      <c r="AX219" s="13" t="s">
        <v>78</v>
      </c>
      <c r="AY219" s="228" t="s">
        <v>129</v>
      </c>
    </row>
    <row r="220" spans="1:65" s="14" customFormat="1" ht="10.35">
      <c r="B220" s="229"/>
      <c r="C220" s="230"/>
      <c r="D220" s="220" t="s">
        <v>137</v>
      </c>
      <c r="E220" s="231" t="s">
        <v>1</v>
      </c>
      <c r="F220" s="232" t="s">
        <v>491</v>
      </c>
      <c r="G220" s="230"/>
      <c r="H220" s="233">
        <v>1.2</v>
      </c>
      <c r="I220" s="234"/>
      <c r="J220" s="230"/>
      <c r="K220" s="230"/>
      <c r="L220" s="235"/>
      <c r="M220" s="236"/>
      <c r="N220" s="237"/>
      <c r="O220" s="237"/>
      <c r="P220" s="237"/>
      <c r="Q220" s="237"/>
      <c r="R220" s="237"/>
      <c r="S220" s="237"/>
      <c r="T220" s="238"/>
      <c r="AT220" s="239" t="s">
        <v>137</v>
      </c>
      <c r="AU220" s="239" t="s">
        <v>88</v>
      </c>
      <c r="AV220" s="14" t="s">
        <v>88</v>
      </c>
      <c r="AW220" s="14" t="s">
        <v>33</v>
      </c>
      <c r="AX220" s="14" t="s">
        <v>78</v>
      </c>
      <c r="AY220" s="239" t="s">
        <v>129</v>
      </c>
    </row>
    <row r="221" spans="1:65" s="15" customFormat="1" ht="10.35">
      <c r="B221" s="240"/>
      <c r="C221" s="241"/>
      <c r="D221" s="220" t="s">
        <v>137</v>
      </c>
      <c r="E221" s="242" t="s">
        <v>1</v>
      </c>
      <c r="F221" s="243" t="s">
        <v>140</v>
      </c>
      <c r="G221" s="241"/>
      <c r="H221" s="244">
        <v>23.073999999999998</v>
      </c>
      <c r="I221" s="245"/>
      <c r="J221" s="241"/>
      <c r="K221" s="241"/>
      <c r="L221" s="246"/>
      <c r="M221" s="247"/>
      <c r="N221" s="248"/>
      <c r="O221" s="248"/>
      <c r="P221" s="248"/>
      <c r="Q221" s="248"/>
      <c r="R221" s="248"/>
      <c r="S221" s="248"/>
      <c r="T221" s="249"/>
      <c r="AT221" s="250" t="s">
        <v>137</v>
      </c>
      <c r="AU221" s="250" t="s">
        <v>88</v>
      </c>
      <c r="AV221" s="15" t="s">
        <v>135</v>
      </c>
      <c r="AW221" s="15" t="s">
        <v>33</v>
      </c>
      <c r="AX221" s="15" t="s">
        <v>86</v>
      </c>
      <c r="AY221" s="250" t="s">
        <v>129</v>
      </c>
    </row>
    <row r="222" spans="1:65" s="2" customFormat="1" ht="21.75" customHeight="1">
      <c r="A222" s="34"/>
      <c r="B222" s="35"/>
      <c r="C222" s="204" t="s">
        <v>229</v>
      </c>
      <c r="D222" s="204" t="s">
        <v>131</v>
      </c>
      <c r="E222" s="205" t="s">
        <v>527</v>
      </c>
      <c r="F222" s="206" t="s">
        <v>528</v>
      </c>
      <c r="G222" s="207" t="s">
        <v>134</v>
      </c>
      <c r="H222" s="208">
        <v>23.074000000000002</v>
      </c>
      <c r="I222" s="209"/>
      <c r="J222" s="210">
        <f>ROUND(I222*H222,2)</f>
        <v>0</v>
      </c>
      <c r="K222" s="211"/>
      <c r="L222" s="39"/>
      <c r="M222" s="212" t="s">
        <v>1</v>
      </c>
      <c r="N222" s="213" t="s">
        <v>43</v>
      </c>
      <c r="O222" s="71"/>
      <c r="P222" s="214">
        <f>O222*H222</f>
        <v>0</v>
      </c>
      <c r="Q222" s="214">
        <v>0</v>
      </c>
      <c r="R222" s="214">
        <f>Q222*H222</f>
        <v>0</v>
      </c>
      <c r="S222" s="214">
        <v>0</v>
      </c>
      <c r="T222" s="215">
        <f>S222*H222</f>
        <v>0</v>
      </c>
      <c r="U222" s="34"/>
      <c r="V222" s="34"/>
      <c r="W222" s="34"/>
      <c r="X222" s="34"/>
      <c r="Y222" s="34"/>
      <c r="Z222" s="34"/>
      <c r="AA222" s="34"/>
      <c r="AB222" s="34"/>
      <c r="AC222" s="34"/>
      <c r="AD222" s="34"/>
      <c r="AE222" s="34"/>
      <c r="AR222" s="216" t="s">
        <v>135</v>
      </c>
      <c r="AT222" s="216" t="s">
        <v>131</v>
      </c>
      <c r="AU222" s="216" t="s">
        <v>88</v>
      </c>
      <c r="AY222" s="17" t="s">
        <v>129</v>
      </c>
      <c r="BE222" s="217">
        <f>IF(N222="základní",J222,0)</f>
        <v>0</v>
      </c>
      <c r="BF222" s="217">
        <f>IF(N222="snížená",J222,0)</f>
        <v>0</v>
      </c>
      <c r="BG222" s="217">
        <f>IF(N222="zákl. přenesená",J222,0)</f>
        <v>0</v>
      </c>
      <c r="BH222" s="217">
        <f>IF(N222="sníž. přenesená",J222,0)</f>
        <v>0</v>
      </c>
      <c r="BI222" s="217">
        <f>IF(N222="nulová",J222,0)</f>
        <v>0</v>
      </c>
      <c r="BJ222" s="17" t="s">
        <v>86</v>
      </c>
      <c r="BK222" s="217">
        <f>ROUND(I222*H222,2)</f>
        <v>0</v>
      </c>
      <c r="BL222" s="17" t="s">
        <v>135</v>
      </c>
      <c r="BM222" s="216" t="s">
        <v>529</v>
      </c>
    </row>
    <row r="223" spans="1:65" s="13" customFormat="1" ht="10.35">
      <c r="B223" s="218"/>
      <c r="C223" s="219"/>
      <c r="D223" s="220" t="s">
        <v>137</v>
      </c>
      <c r="E223" s="221" t="s">
        <v>1</v>
      </c>
      <c r="F223" s="222" t="s">
        <v>487</v>
      </c>
      <c r="G223" s="219"/>
      <c r="H223" s="221" t="s">
        <v>1</v>
      </c>
      <c r="I223" s="223"/>
      <c r="J223" s="219"/>
      <c r="K223" s="219"/>
      <c r="L223" s="224"/>
      <c r="M223" s="225"/>
      <c r="N223" s="226"/>
      <c r="O223" s="226"/>
      <c r="P223" s="226"/>
      <c r="Q223" s="226"/>
      <c r="R223" s="226"/>
      <c r="S223" s="226"/>
      <c r="T223" s="227"/>
      <c r="AT223" s="228" t="s">
        <v>137</v>
      </c>
      <c r="AU223" s="228" t="s">
        <v>88</v>
      </c>
      <c r="AV223" s="13" t="s">
        <v>86</v>
      </c>
      <c r="AW223" s="13" t="s">
        <v>33</v>
      </c>
      <c r="AX223" s="13" t="s">
        <v>78</v>
      </c>
      <c r="AY223" s="228" t="s">
        <v>129</v>
      </c>
    </row>
    <row r="224" spans="1:65" s="14" customFormat="1" ht="10.35">
      <c r="B224" s="229"/>
      <c r="C224" s="230"/>
      <c r="D224" s="220" t="s">
        <v>137</v>
      </c>
      <c r="E224" s="231" t="s">
        <v>1</v>
      </c>
      <c r="F224" s="232" t="s">
        <v>488</v>
      </c>
      <c r="G224" s="230"/>
      <c r="H224" s="233">
        <v>17.248999999999999</v>
      </c>
      <c r="I224" s="234"/>
      <c r="J224" s="230"/>
      <c r="K224" s="230"/>
      <c r="L224" s="235"/>
      <c r="M224" s="236"/>
      <c r="N224" s="237"/>
      <c r="O224" s="237"/>
      <c r="P224" s="237"/>
      <c r="Q224" s="237"/>
      <c r="R224" s="237"/>
      <c r="S224" s="237"/>
      <c r="T224" s="238"/>
      <c r="AT224" s="239" t="s">
        <v>137</v>
      </c>
      <c r="AU224" s="239" t="s">
        <v>88</v>
      </c>
      <c r="AV224" s="14" t="s">
        <v>88</v>
      </c>
      <c r="AW224" s="14" t="s">
        <v>33</v>
      </c>
      <c r="AX224" s="14" t="s">
        <v>78</v>
      </c>
      <c r="AY224" s="239" t="s">
        <v>129</v>
      </c>
    </row>
    <row r="225" spans="1:65" s="14" customFormat="1" ht="10.35">
      <c r="B225" s="229"/>
      <c r="C225" s="230"/>
      <c r="D225" s="220" t="s">
        <v>137</v>
      </c>
      <c r="E225" s="231" t="s">
        <v>1</v>
      </c>
      <c r="F225" s="232" t="s">
        <v>489</v>
      </c>
      <c r="G225" s="230"/>
      <c r="H225" s="233">
        <v>4.625</v>
      </c>
      <c r="I225" s="234"/>
      <c r="J225" s="230"/>
      <c r="K225" s="230"/>
      <c r="L225" s="235"/>
      <c r="M225" s="236"/>
      <c r="N225" s="237"/>
      <c r="O225" s="237"/>
      <c r="P225" s="237"/>
      <c r="Q225" s="237"/>
      <c r="R225" s="237"/>
      <c r="S225" s="237"/>
      <c r="T225" s="238"/>
      <c r="AT225" s="239" t="s">
        <v>137</v>
      </c>
      <c r="AU225" s="239" t="s">
        <v>88</v>
      </c>
      <c r="AV225" s="14" t="s">
        <v>88</v>
      </c>
      <c r="AW225" s="14" t="s">
        <v>33</v>
      </c>
      <c r="AX225" s="14" t="s">
        <v>78</v>
      </c>
      <c r="AY225" s="239" t="s">
        <v>129</v>
      </c>
    </row>
    <row r="226" spans="1:65" s="13" customFormat="1" ht="10.35">
      <c r="B226" s="218"/>
      <c r="C226" s="219"/>
      <c r="D226" s="220" t="s">
        <v>137</v>
      </c>
      <c r="E226" s="221" t="s">
        <v>1</v>
      </c>
      <c r="F226" s="222" t="s">
        <v>490</v>
      </c>
      <c r="G226" s="219"/>
      <c r="H226" s="221" t="s">
        <v>1</v>
      </c>
      <c r="I226" s="223"/>
      <c r="J226" s="219"/>
      <c r="K226" s="219"/>
      <c r="L226" s="224"/>
      <c r="M226" s="225"/>
      <c r="N226" s="226"/>
      <c r="O226" s="226"/>
      <c r="P226" s="226"/>
      <c r="Q226" s="226"/>
      <c r="R226" s="226"/>
      <c r="S226" s="226"/>
      <c r="T226" s="227"/>
      <c r="AT226" s="228" t="s">
        <v>137</v>
      </c>
      <c r="AU226" s="228" t="s">
        <v>88</v>
      </c>
      <c r="AV226" s="13" t="s">
        <v>86</v>
      </c>
      <c r="AW226" s="13" t="s">
        <v>33</v>
      </c>
      <c r="AX226" s="13" t="s">
        <v>78</v>
      </c>
      <c r="AY226" s="228" t="s">
        <v>129</v>
      </c>
    </row>
    <row r="227" spans="1:65" s="14" customFormat="1" ht="10.35">
      <c r="B227" s="229"/>
      <c r="C227" s="230"/>
      <c r="D227" s="220" t="s">
        <v>137</v>
      </c>
      <c r="E227" s="231" t="s">
        <v>1</v>
      </c>
      <c r="F227" s="232" t="s">
        <v>491</v>
      </c>
      <c r="G227" s="230"/>
      <c r="H227" s="233">
        <v>1.2</v>
      </c>
      <c r="I227" s="234"/>
      <c r="J227" s="230"/>
      <c r="K227" s="230"/>
      <c r="L227" s="235"/>
      <c r="M227" s="236"/>
      <c r="N227" s="237"/>
      <c r="O227" s="237"/>
      <c r="P227" s="237"/>
      <c r="Q227" s="237"/>
      <c r="R227" s="237"/>
      <c r="S227" s="237"/>
      <c r="T227" s="238"/>
      <c r="AT227" s="239" t="s">
        <v>137</v>
      </c>
      <c r="AU227" s="239" t="s">
        <v>88</v>
      </c>
      <c r="AV227" s="14" t="s">
        <v>88</v>
      </c>
      <c r="AW227" s="14" t="s">
        <v>33</v>
      </c>
      <c r="AX227" s="14" t="s">
        <v>78</v>
      </c>
      <c r="AY227" s="239" t="s">
        <v>129</v>
      </c>
    </row>
    <row r="228" spans="1:65" s="15" customFormat="1" ht="10.35">
      <c r="B228" s="240"/>
      <c r="C228" s="241"/>
      <c r="D228" s="220" t="s">
        <v>137</v>
      </c>
      <c r="E228" s="242" t="s">
        <v>1</v>
      </c>
      <c r="F228" s="243" t="s">
        <v>140</v>
      </c>
      <c r="G228" s="241"/>
      <c r="H228" s="244">
        <v>23.073999999999998</v>
      </c>
      <c r="I228" s="245"/>
      <c r="J228" s="241"/>
      <c r="K228" s="241"/>
      <c r="L228" s="246"/>
      <c r="M228" s="247"/>
      <c r="N228" s="248"/>
      <c r="O228" s="248"/>
      <c r="P228" s="248"/>
      <c r="Q228" s="248"/>
      <c r="R228" s="248"/>
      <c r="S228" s="248"/>
      <c r="T228" s="249"/>
      <c r="AT228" s="250" t="s">
        <v>137</v>
      </c>
      <c r="AU228" s="250" t="s">
        <v>88</v>
      </c>
      <c r="AV228" s="15" t="s">
        <v>135</v>
      </c>
      <c r="AW228" s="15" t="s">
        <v>33</v>
      </c>
      <c r="AX228" s="15" t="s">
        <v>86</v>
      </c>
      <c r="AY228" s="250" t="s">
        <v>129</v>
      </c>
    </row>
    <row r="229" spans="1:65" s="2" customFormat="1" ht="21.75" customHeight="1">
      <c r="A229" s="34"/>
      <c r="B229" s="35"/>
      <c r="C229" s="204" t="s">
        <v>233</v>
      </c>
      <c r="D229" s="204" t="s">
        <v>131</v>
      </c>
      <c r="E229" s="205" t="s">
        <v>530</v>
      </c>
      <c r="F229" s="206" t="s">
        <v>531</v>
      </c>
      <c r="G229" s="207" t="s">
        <v>134</v>
      </c>
      <c r="H229" s="208">
        <v>116.114</v>
      </c>
      <c r="I229" s="209"/>
      <c r="J229" s="210">
        <f>ROUND(I229*H229,2)</f>
        <v>0</v>
      </c>
      <c r="K229" s="211"/>
      <c r="L229" s="39"/>
      <c r="M229" s="212" t="s">
        <v>1</v>
      </c>
      <c r="N229" s="213" t="s">
        <v>43</v>
      </c>
      <c r="O229" s="71"/>
      <c r="P229" s="214">
        <f>O229*H229</f>
        <v>0</v>
      </c>
      <c r="Q229" s="214">
        <v>0</v>
      </c>
      <c r="R229" s="214">
        <f>Q229*H229</f>
        <v>0</v>
      </c>
      <c r="S229" s="214">
        <v>0</v>
      </c>
      <c r="T229" s="215">
        <f>S229*H229</f>
        <v>0</v>
      </c>
      <c r="U229" s="34"/>
      <c r="V229" s="34"/>
      <c r="W229" s="34"/>
      <c r="X229" s="34"/>
      <c r="Y229" s="34"/>
      <c r="Z229" s="34"/>
      <c r="AA229" s="34"/>
      <c r="AB229" s="34"/>
      <c r="AC229" s="34"/>
      <c r="AD229" s="34"/>
      <c r="AE229" s="34"/>
      <c r="AR229" s="216" t="s">
        <v>135</v>
      </c>
      <c r="AT229" s="216" t="s">
        <v>131</v>
      </c>
      <c r="AU229" s="216" t="s">
        <v>88</v>
      </c>
      <c r="AY229" s="17" t="s">
        <v>129</v>
      </c>
      <c r="BE229" s="217">
        <f>IF(N229="základní",J229,0)</f>
        <v>0</v>
      </c>
      <c r="BF229" s="217">
        <f>IF(N229="snížená",J229,0)</f>
        <v>0</v>
      </c>
      <c r="BG229" s="217">
        <f>IF(N229="zákl. přenesená",J229,0)</f>
        <v>0</v>
      </c>
      <c r="BH229" s="217">
        <f>IF(N229="sníž. přenesená",J229,0)</f>
        <v>0</v>
      </c>
      <c r="BI229" s="217">
        <f>IF(N229="nulová",J229,0)</f>
        <v>0</v>
      </c>
      <c r="BJ229" s="17" t="s">
        <v>86</v>
      </c>
      <c r="BK229" s="217">
        <f>ROUND(I229*H229,2)</f>
        <v>0</v>
      </c>
      <c r="BL229" s="17" t="s">
        <v>135</v>
      </c>
      <c r="BM229" s="216" t="s">
        <v>532</v>
      </c>
    </row>
    <row r="230" spans="1:65" s="13" customFormat="1" ht="10.35">
      <c r="B230" s="218"/>
      <c r="C230" s="219"/>
      <c r="D230" s="220" t="s">
        <v>137</v>
      </c>
      <c r="E230" s="221" t="s">
        <v>1</v>
      </c>
      <c r="F230" s="222" t="s">
        <v>518</v>
      </c>
      <c r="G230" s="219"/>
      <c r="H230" s="221" t="s">
        <v>1</v>
      </c>
      <c r="I230" s="223"/>
      <c r="J230" s="219"/>
      <c r="K230" s="219"/>
      <c r="L230" s="224"/>
      <c r="M230" s="225"/>
      <c r="N230" s="226"/>
      <c r="O230" s="226"/>
      <c r="P230" s="226"/>
      <c r="Q230" s="226"/>
      <c r="R230" s="226"/>
      <c r="S230" s="226"/>
      <c r="T230" s="227"/>
      <c r="AT230" s="228" t="s">
        <v>137</v>
      </c>
      <c r="AU230" s="228" t="s">
        <v>88</v>
      </c>
      <c r="AV230" s="13" t="s">
        <v>86</v>
      </c>
      <c r="AW230" s="13" t="s">
        <v>33</v>
      </c>
      <c r="AX230" s="13" t="s">
        <v>78</v>
      </c>
      <c r="AY230" s="228" t="s">
        <v>129</v>
      </c>
    </row>
    <row r="231" spans="1:65" s="14" customFormat="1" ht="10.35">
      <c r="B231" s="229"/>
      <c r="C231" s="230"/>
      <c r="D231" s="220" t="s">
        <v>137</v>
      </c>
      <c r="E231" s="231" t="s">
        <v>1</v>
      </c>
      <c r="F231" s="232" t="s">
        <v>533</v>
      </c>
      <c r="G231" s="230"/>
      <c r="H231" s="233">
        <v>82</v>
      </c>
      <c r="I231" s="234"/>
      <c r="J231" s="230"/>
      <c r="K231" s="230"/>
      <c r="L231" s="235"/>
      <c r="M231" s="236"/>
      <c r="N231" s="237"/>
      <c r="O231" s="237"/>
      <c r="P231" s="237"/>
      <c r="Q231" s="237"/>
      <c r="R231" s="237"/>
      <c r="S231" s="237"/>
      <c r="T231" s="238"/>
      <c r="AT231" s="239" t="s">
        <v>137</v>
      </c>
      <c r="AU231" s="239" t="s">
        <v>88</v>
      </c>
      <c r="AV231" s="14" t="s">
        <v>88</v>
      </c>
      <c r="AW231" s="14" t="s">
        <v>33</v>
      </c>
      <c r="AX231" s="14" t="s">
        <v>78</v>
      </c>
      <c r="AY231" s="239" t="s">
        <v>129</v>
      </c>
    </row>
    <row r="232" spans="1:65" s="13" customFormat="1" ht="10.35">
      <c r="B232" s="218"/>
      <c r="C232" s="219"/>
      <c r="D232" s="220" t="s">
        <v>137</v>
      </c>
      <c r="E232" s="221" t="s">
        <v>1</v>
      </c>
      <c r="F232" s="222" t="s">
        <v>485</v>
      </c>
      <c r="G232" s="219"/>
      <c r="H232" s="221" t="s">
        <v>1</v>
      </c>
      <c r="I232" s="223"/>
      <c r="J232" s="219"/>
      <c r="K232" s="219"/>
      <c r="L232" s="224"/>
      <c r="M232" s="225"/>
      <c r="N232" s="226"/>
      <c r="O232" s="226"/>
      <c r="P232" s="226"/>
      <c r="Q232" s="226"/>
      <c r="R232" s="226"/>
      <c r="S232" s="226"/>
      <c r="T232" s="227"/>
      <c r="AT232" s="228" t="s">
        <v>137</v>
      </c>
      <c r="AU232" s="228" t="s">
        <v>88</v>
      </c>
      <c r="AV232" s="13" t="s">
        <v>86</v>
      </c>
      <c r="AW232" s="13" t="s">
        <v>33</v>
      </c>
      <c r="AX232" s="13" t="s">
        <v>78</v>
      </c>
      <c r="AY232" s="228" t="s">
        <v>129</v>
      </c>
    </row>
    <row r="233" spans="1:65" s="14" customFormat="1" ht="10.35">
      <c r="B233" s="229"/>
      <c r="C233" s="230"/>
      <c r="D233" s="220" t="s">
        <v>137</v>
      </c>
      <c r="E233" s="231" t="s">
        <v>1</v>
      </c>
      <c r="F233" s="232" t="s">
        <v>486</v>
      </c>
      <c r="G233" s="230"/>
      <c r="H233" s="233">
        <v>9.84</v>
      </c>
      <c r="I233" s="234"/>
      <c r="J233" s="230"/>
      <c r="K233" s="230"/>
      <c r="L233" s="235"/>
      <c r="M233" s="236"/>
      <c r="N233" s="237"/>
      <c r="O233" s="237"/>
      <c r="P233" s="237"/>
      <c r="Q233" s="237"/>
      <c r="R233" s="237"/>
      <c r="S233" s="237"/>
      <c r="T233" s="238"/>
      <c r="AT233" s="239" t="s">
        <v>137</v>
      </c>
      <c r="AU233" s="239" t="s">
        <v>88</v>
      </c>
      <c r="AV233" s="14" t="s">
        <v>88</v>
      </c>
      <c r="AW233" s="14" t="s">
        <v>33</v>
      </c>
      <c r="AX233" s="14" t="s">
        <v>78</v>
      </c>
      <c r="AY233" s="239" t="s">
        <v>129</v>
      </c>
    </row>
    <row r="234" spans="1:65" s="13" customFormat="1" ht="10.35">
      <c r="B234" s="218"/>
      <c r="C234" s="219"/>
      <c r="D234" s="220" t="s">
        <v>137</v>
      </c>
      <c r="E234" s="221" t="s">
        <v>1</v>
      </c>
      <c r="F234" s="222" t="s">
        <v>487</v>
      </c>
      <c r="G234" s="219"/>
      <c r="H234" s="221" t="s">
        <v>1</v>
      </c>
      <c r="I234" s="223"/>
      <c r="J234" s="219"/>
      <c r="K234" s="219"/>
      <c r="L234" s="224"/>
      <c r="M234" s="225"/>
      <c r="N234" s="226"/>
      <c r="O234" s="226"/>
      <c r="P234" s="226"/>
      <c r="Q234" s="226"/>
      <c r="R234" s="226"/>
      <c r="S234" s="226"/>
      <c r="T234" s="227"/>
      <c r="AT234" s="228" t="s">
        <v>137</v>
      </c>
      <c r="AU234" s="228" t="s">
        <v>88</v>
      </c>
      <c r="AV234" s="13" t="s">
        <v>86</v>
      </c>
      <c r="AW234" s="13" t="s">
        <v>33</v>
      </c>
      <c r="AX234" s="13" t="s">
        <v>78</v>
      </c>
      <c r="AY234" s="228" t="s">
        <v>129</v>
      </c>
    </row>
    <row r="235" spans="1:65" s="14" customFormat="1" ht="10.35">
      <c r="B235" s="229"/>
      <c r="C235" s="230"/>
      <c r="D235" s="220" t="s">
        <v>137</v>
      </c>
      <c r="E235" s="231" t="s">
        <v>1</v>
      </c>
      <c r="F235" s="232" t="s">
        <v>488</v>
      </c>
      <c r="G235" s="230"/>
      <c r="H235" s="233">
        <v>17.248999999999999</v>
      </c>
      <c r="I235" s="234"/>
      <c r="J235" s="230"/>
      <c r="K235" s="230"/>
      <c r="L235" s="235"/>
      <c r="M235" s="236"/>
      <c r="N235" s="237"/>
      <c r="O235" s="237"/>
      <c r="P235" s="237"/>
      <c r="Q235" s="237"/>
      <c r="R235" s="237"/>
      <c r="S235" s="237"/>
      <c r="T235" s="238"/>
      <c r="AT235" s="239" t="s">
        <v>137</v>
      </c>
      <c r="AU235" s="239" t="s">
        <v>88</v>
      </c>
      <c r="AV235" s="14" t="s">
        <v>88</v>
      </c>
      <c r="AW235" s="14" t="s">
        <v>33</v>
      </c>
      <c r="AX235" s="14" t="s">
        <v>78</v>
      </c>
      <c r="AY235" s="239" t="s">
        <v>129</v>
      </c>
    </row>
    <row r="236" spans="1:65" s="14" customFormat="1" ht="10.35">
      <c r="B236" s="229"/>
      <c r="C236" s="230"/>
      <c r="D236" s="220" t="s">
        <v>137</v>
      </c>
      <c r="E236" s="231" t="s">
        <v>1</v>
      </c>
      <c r="F236" s="232" t="s">
        <v>489</v>
      </c>
      <c r="G236" s="230"/>
      <c r="H236" s="233">
        <v>4.625</v>
      </c>
      <c r="I236" s="234"/>
      <c r="J236" s="230"/>
      <c r="K236" s="230"/>
      <c r="L236" s="235"/>
      <c r="M236" s="236"/>
      <c r="N236" s="237"/>
      <c r="O236" s="237"/>
      <c r="P236" s="237"/>
      <c r="Q236" s="237"/>
      <c r="R236" s="237"/>
      <c r="S236" s="237"/>
      <c r="T236" s="238"/>
      <c r="AT236" s="239" t="s">
        <v>137</v>
      </c>
      <c r="AU236" s="239" t="s">
        <v>88</v>
      </c>
      <c r="AV236" s="14" t="s">
        <v>88</v>
      </c>
      <c r="AW236" s="14" t="s">
        <v>33</v>
      </c>
      <c r="AX236" s="14" t="s">
        <v>78</v>
      </c>
      <c r="AY236" s="239" t="s">
        <v>129</v>
      </c>
    </row>
    <row r="237" spans="1:65" s="13" customFormat="1" ht="10.35">
      <c r="B237" s="218"/>
      <c r="C237" s="219"/>
      <c r="D237" s="220" t="s">
        <v>137</v>
      </c>
      <c r="E237" s="221" t="s">
        <v>1</v>
      </c>
      <c r="F237" s="222" t="s">
        <v>498</v>
      </c>
      <c r="G237" s="219"/>
      <c r="H237" s="221" t="s">
        <v>1</v>
      </c>
      <c r="I237" s="223"/>
      <c r="J237" s="219"/>
      <c r="K237" s="219"/>
      <c r="L237" s="224"/>
      <c r="M237" s="225"/>
      <c r="N237" s="226"/>
      <c r="O237" s="226"/>
      <c r="P237" s="226"/>
      <c r="Q237" s="226"/>
      <c r="R237" s="226"/>
      <c r="S237" s="226"/>
      <c r="T237" s="227"/>
      <c r="AT237" s="228" t="s">
        <v>137</v>
      </c>
      <c r="AU237" s="228" t="s">
        <v>88</v>
      </c>
      <c r="AV237" s="13" t="s">
        <v>86</v>
      </c>
      <c r="AW237" s="13" t="s">
        <v>33</v>
      </c>
      <c r="AX237" s="13" t="s">
        <v>78</v>
      </c>
      <c r="AY237" s="228" t="s">
        <v>129</v>
      </c>
    </row>
    <row r="238" spans="1:65" s="14" customFormat="1" ht="10.35">
      <c r="B238" s="229"/>
      <c r="C238" s="230"/>
      <c r="D238" s="220" t="s">
        <v>137</v>
      </c>
      <c r="E238" s="231" t="s">
        <v>1</v>
      </c>
      <c r="F238" s="232" t="s">
        <v>534</v>
      </c>
      <c r="G238" s="230"/>
      <c r="H238" s="233">
        <v>2.4</v>
      </c>
      <c r="I238" s="234"/>
      <c r="J238" s="230"/>
      <c r="K238" s="230"/>
      <c r="L238" s="235"/>
      <c r="M238" s="236"/>
      <c r="N238" s="237"/>
      <c r="O238" s="237"/>
      <c r="P238" s="237"/>
      <c r="Q238" s="237"/>
      <c r="R238" s="237"/>
      <c r="S238" s="237"/>
      <c r="T238" s="238"/>
      <c r="AT238" s="239" t="s">
        <v>137</v>
      </c>
      <c r="AU238" s="239" t="s">
        <v>88</v>
      </c>
      <c r="AV238" s="14" t="s">
        <v>88</v>
      </c>
      <c r="AW238" s="14" t="s">
        <v>33</v>
      </c>
      <c r="AX238" s="14" t="s">
        <v>78</v>
      </c>
      <c r="AY238" s="239" t="s">
        <v>129</v>
      </c>
    </row>
    <row r="239" spans="1:65" s="15" customFormat="1" ht="10.35">
      <c r="B239" s="240"/>
      <c r="C239" s="241"/>
      <c r="D239" s="220" t="s">
        <v>137</v>
      </c>
      <c r="E239" s="242" t="s">
        <v>1</v>
      </c>
      <c r="F239" s="243" t="s">
        <v>140</v>
      </c>
      <c r="G239" s="241"/>
      <c r="H239" s="244">
        <v>116.114</v>
      </c>
      <c r="I239" s="245"/>
      <c r="J239" s="241"/>
      <c r="K239" s="241"/>
      <c r="L239" s="246"/>
      <c r="M239" s="247"/>
      <c r="N239" s="248"/>
      <c r="O239" s="248"/>
      <c r="P239" s="248"/>
      <c r="Q239" s="248"/>
      <c r="R239" s="248"/>
      <c r="S239" s="248"/>
      <c r="T239" s="249"/>
      <c r="AT239" s="250" t="s">
        <v>137</v>
      </c>
      <c r="AU239" s="250" t="s">
        <v>88</v>
      </c>
      <c r="AV239" s="15" t="s">
        <v>135</v>
      </c>
      <c r="AW239" s="15" t="s">
        <v>33</v>
      </c>
      <c r="AX239" s="15" t="s">
        <v>86</v>
      </c>
      <c r="AY239" s="250" t="s">
        <v>129</v>
      </c>
    </row>
    <row r="240" spans="1:65" s="2" customFormat="1" ht="21.75" customHeight="1">
      <c r="A240" s="34"/>
      <c r="B240" s="35"/>
      <c r="C240" s="204" t="s">
        <v>237</v>
      </c>
      <c r="D240" s="204" t="s">
        <v>131</v>
      </c>
      <c r="E240" s="205" t="s">
        <v>535</v>
      </c>
      <c r="F240" s="206" t="s">
        <v>536</v>
      </c>
      <c r="G240" s="207" t="s">
        <v>134</v>
      </c>
      <c r="H240" s="208">
        <v>24.274000000000001</v>
      </c>
      <c r="I240" s="209"/>
      <c r="J240" s="210">
        <f>ROUND(I240*H240,2)</f>
        <v>0</v>
      </c>
      <c r="K240" s="211"/>
      <c r="L240" s="39"/>
      <c r="M240" s="212" t="s">
        <v>1</v>
      </c>
      <c r="N240" s="213" t="s">
        <v>43</v>
      </c>
      <c r="O240" s="71"/>
      <c r="P240" s="214">
        <f>O240*H240</f>
        <v>0</v>
      </c>
      <c r="Q240" s="214">
        <v>1.9429999999999999E-2</v>
      </c>
      <c r="R240" s="214">
        <f>Q240*H240</f>
        <v>0.47164381999999999</v>
      </c>
      <c r="S240" s="214">
        <v>0</v>
      </c>
      <c r="T240" s="215">
        <f>S240*H240</f>
        <v>0</v>
      </c>
      <c r="U240" s="34"/>
      <c r="V240" s="34"/>
      <c r="W240" s="34"/>
      <c r="X240" s="34"/>
      <c r="Y240" s="34"/>
      <c r="Z240" s="34"/>
      <c r="AA240" s="34"/>
      <c r="AB240" s="34"/>
      <c r="AC240" s="34"/>
      <c r="AD240" s="34"/>
      <c r="AE240" s="34"/>
      <c r="AR240" s="216" t="s">
        <v>135</v>
      </c>
      <c r="AT240" s="216" t="s">
        <v>131</v>
      </c>
      <c r="AU240" s="216" t="s">
        <v>88</v>
      </c>
      <c r="AY240" s="17" t="s">
        <v>129</v>
      </c>
      <c r="BE240" s="217">
        <f>IF(N240="základní",J240,0)</f>
        <v>0</v>
      </c>
      <c r="BF240" s="217">
        <f>IF(N240="snížená",J240,0)</f>
        <v>0</v>
      </c>
      <c r="BG240" s="217">
        <f>IF(N240="zákl. přenesená",J240,0)</f>
        <v>0</v>
      </c>
      <c r="BH240" s="217">
        <f>IF(N240="sníž. přenesená",J240,0)</f>
        <v>0</v>
      </c>
      <c r="BI240" s="217">
        <f>IF(N240="nulová",J240,0)</f>
        <v>0</v>
      </c>
      <c r="BJ240" s="17" t="s">
        <v>86</v>
      </c>
      <c r="BK240" s="217">
        <f>ROUND(I240*H240,2)</f>
        <v>0</v>
      </c>
      <c r="BL240" s="17" t="s">
        <v>135</v>
      </c>
      <c r="BM240" s="216" t="s">
        <v>537</v>
      </c>
    </row>
    <row r="241" spans="1:65" s="13" customFormat="1" ht="10.35">
      <c r="B241" s="218"/>
      <c r="C241" s="219"/>
      <c r="D241" s="220" t="s">
        <v>137</v>
      </c>
      <c r="E241" s="221" t="s">
        <v>1</v>
      </c>
      <c r="F241" s="222" t="s">
        <v>495</v>
      </c>
      <c r="G241" s="219"/>
      <c r="H241" s="221" t="s">
        <v>1</v>
      </c>
      <c r="I241" s="223"/>
      <c r="J241" s="219"/>
      <c r="K241" s="219"/>
      <c r="L241" s="224"/>
      <c r="M241" s="225"/>
      <c r="N241" s="226"/>
      <c r="O241" s="226"/>
      <c r="P241" s="226"/>
      <c r="Q241" s="226"/>
      <c r="R241" s="226"/>
      <c r="S241" s="226"/>
      <c r="T241" s="227"/>
      <c r="AT241" s="228" t="s">
        <v>137</v>
      </c>
      <c r="AU241" s="228" t="s">
        <v>88</v>
      </c>
      <c r="AV241" s="13" t="s">
        <v>86</v>
      </c>
      <c r="AW241" s="13" t="s">
        <v>33</v>
      </c>
      <c r="AX241" s="13" t="s">
        <v>78</v>
      </c>
      <c r="AY241" s="228" t="s">
        <v>129</v>
      </c>
    </row>
    <row r="242" spans="1:65" s="13" customFormat="1" ht="10.35">
      <c r="B242" s="218"/>
      <c r="C242" s="219"/>
      <c r="D242" s="220" t="s">
        <v>137</v>
      </c>
      <c r="E242" s="221" t="s">
        <v>1</v>
      </c>
      <c r="F242" s="222" t="s">
        <v>487</v>
      </c>
      <c r="G242" s="219"/>
      <c r="H242" s="221" t="s">
        <v>1</v>
      </c>
      <c r="I242" s="223"/>
      <c r="J242" s="219"/>
      <c r="K242" s="219"/>
      <c r="L242" s="224"/>
      <c r="M242" s="225"/>
      <c r="N242" s="226"/>
      <c r="O242" s="226"/>
      <c r="P242" s="226"/>
      <c r="Q242" s="226"/>
      <c r="R242" s="226"/>
      <c r="S242" s="226"/>
      <c r="T242" s="227"/>
      <c r="AT242" s="228" t="s">
        <v>137</v>
      </c>
      <c r="AU242" s="228" t="s">
        <v>88</v>
      </c>
      <c r="AV242" s="13" t="s">
        <v>86</v>
      </c>
      <c r="AW242" s="13" t="s">
        <v>33</v>
      </c>
      <c r="AX242" s="13" t="s">
        <v>78</v>
      </c>
      <c r="AY242" s="228" t="s">
        <v>129</v>
      </c>
    </row>
    <row r="243" spans="1:65" s="14" customFormat="1" ht="10.35">
      <c r="B243" s="229"/>
      <c r="C243" s="230"/>
      <c r="D243" s="220" t="s">
        <v>137</v>
      </c>
      <c r="E243" s="231" t="s">
        <v>1</v>
      </c>
      <c r="F243" s="232" t="s">
        <v>488</v>
      </c>
      <c r="G243" s="230"/>
      <c r="H243" s="233">
        <v>17.248999999999999</v>
      </c>
      <c r="I243" s="234"/>
      <c r="J243" s="230"/>
      <c r="K243" s="230"/>
      <c r="L243" s="235"/>
      <c r="M243" s="236"/>
      <c r="N243" s="237"/>
      <c r="O243" s="237"/>
      <c r="P243" s="237"/>
      <c r="Q243" s="237"/>
      <c r="R243" s="237"/>
      <c r="S243" s="237"/>
      <c r="T243" s="238"/>
      <c r="AT243" s="239" t="s">
        <v>137</v>
      </c>
      <c r="AU243" s="239" t="s">
        <v>88</v>
      </c>
      <c r="AV243" s="14" t="s">
        <v>88</v>
      </c>
      <c r="AW243" s="14" t="s">
        <v>33</v>
      </c>
      <c r="AX243" s="14" t="s">
        <v>78</v>
      </c>
      <c r="AY243" s="239" t="s">
        <v>129</v>
      </c>
    </row>
    <row r="244" spans="1:65" s="14" customFormat="1" ht="10.35">
      <c r="B244" s="229"/>
      <c r="C244" s="230"/>
      <c r="D244" s="220" t="s">
        <v>137</v>
      </c>
      <c r="E244" s="231" t="s">
        <v>1</v>
      </c>
      <c r="F244" s="232" t="s">
        <v>489</v>
      </c>
      <c r="G244" s="230"/>
      <c r="H244" s="233">
        <v>4.625</v>
      </c>
      <c r="I244" s="234"/>
      <c r="J244" s="230"/>
      <c r="K244" s="230"/>
      <c r="L244" s="235"/>
      <c r="M244" s="236"/>
      <c r="N244" s="237"/>
      <c r="O244" s="237"/>
      <c r="P244" s="237"/>
      <c r="Q244" s="237"/>
      <c r="R244" s="237"/>
      <c r="S244" s="237"/>
      <c r="T244" s="238"/>
      <c r="AT244" s="239" t="s">
        <v>137</v>
      </c>
      <c r="AU244" s="239" t="s">
        <v>88</v>
      </c>
      <c r="AV244" s="14" t="s">
        <v>88</v>
      </c>
      <c r="AW244" s="14" t="s">
        <v>33</v>
      </c>
      <c r="AX244" s="14" t="s">
        <v>78</v>
      </c>
      <c r="AY244" s="239" t="s">
        <v>129</v>
      </c>
    </row>
    <row r="245" spans="1:65" s="13" customFormat="1" ht="10.35">
      <c r="B245" s="218"/>
      <c r="C245" s="219"/>
      <c r="D245" s="220" t="s">
        <v>137</v>
      </c>
      <c r="E245" s="221" t="s">
        <v>1</v>
      </c>
      <c r="F245" s="222" t="s">
        <v>498</v>
      </c>
      <c r="G245" s="219"/>
      <c r="H245" s="221" t="s">
        <v>1</v>
      </c>
      <c r="I245" s="223"/>
      <c r="J245" s="219"/>
      <c r="K245" s="219"/>
      <c r="L245" s="224"/>
      <c r="M245" s="225"/>
      <c r="N245" s="226"/>
      <c r="O245" s="226"/>
      <c r="P245" s="226"/>
      <c r="Q245" s="226"/>
      <c r="R245" s="226"/>
      <c r="S245" s="226"/>
      <c r="T245" s="227"/>
      <c r="AT245" s="228" t="s">
        <v>137</v>
      </c>
      <c r="AU245" s="228" t="s">
        <v>88</v>
      </c>
      <c r="AV245" s="13" t="s">
        <v>86</v>
      </c>
      <c r="AW245" s="13" t="s">
        <v>33</v>
      </c>
      <c r="AX245" s="13" t="s">
        <v>78</v>
      </c>
      <c r="AY245" s="228" t="s">
        <v>129</v>
      </c>
    </row>
    <row r="246" spans="1:65" s="14" customFormat="1" ht="10.35">
      <c r="B246" s="229"/>
      <c r="C246" s="230"/>
      <c r="D246" s="220" t="s">
        <v>137</v>
      </c>
      <c r="E246" s="231" t="s">
        <v>1</v>
      </c>
      <c r="F246" s="232" t="s">
        <v>534</v>
      </c>
      <c r="G246" s="230"/>
      <c r="H246" s="233">
        <v>2.4</v>
      </c>
      <c r="I246" s="234"/>
      <c r="J246" s="230"/>
      <c r="K246" s="230"/>
      <c r="L246" s="235"/>
      <c r="M246" s="236"/>
      <c r="N246" s="237"/>
      <c r="O246" s="237"/>
      <c r="P246" s="237"/>
      <c r="Q246" s="237"/>
      <c r="R246" s="237"/>
      <c r="S246" s="237"/>
      <c r="T246" s="238"/>
      <c r="AT246" s="239" t="s">
        <v>137</v>
      </c>
      <c r="AU246" s="239" t="s">
        <v>88</v>
      </c>
      <c r="AV246" s="14" t="s">
        <v>88</v>
      </c>
      <c r="AW246" s="14" t="s">
        <v>33</v>
      </c>
      <c r="AX246" s="14" t="s">
        <v>78</v>
      </c>
      <c r="AY246" s="239" t="s">
        <v>129</v>
      </c>
    </row>
    <row r="247" spans="1:65" s="15" customFormat="1" ht="10.35">
      <c r="B247" s="240"/>
      <c r="C247" s="241"/>
      <c r="D247" s="220" t="s">
        <v>137</v>
      </c>
      <c r="E247" s="242" t="s">
        <v>1</v>
      </c>
      <c r="F247" s="243" t="s">
        <v>140</v>
      </c>
      <c r="G247" s="241"/>
      <c r="H247" s="244">
        <v>24.273999999999997</v>
      </c>
      <c r="I247" s="245"/>
      <c r="J247" s="241"/>
      <c r="K247" s="241"/>
      <c r="L247" s="246"/>
      <c r="M247" s="247"/>
      <c r="N247" s="248"/>
      <c r="O247" s="248"/>
      <c r="P247" s="248"/>
      <c r="Q247" s="248"/>
      <c r="R247" s="248"/>
      <c r="S247" s="248"/>
      <c r="T247" s="249"/>
      <c r="AT247" s="250" t="s">
        <v>137</v>
      </c>
      <c r="AU247" s="250" t="s">
        <v>88</v>
      </c>
      <c r="AV247" s="15" t="s">
        <v>135</v>
      </c>
      <c r="AW247" s="15" t="s">
        <v>33</v>
      </c>
      <c r="AX247" s="15" t="s">
        <v>86</v>
      </c>
      <c r="AY247" s="250" t="s">
        <v>129</v>
      </c>
    </row>
    <row r="248" spans="1:65" s="2" customFormat="1" ht="21.75" customHeight="1">
      <c r="A248" s="34"/>
      <c r="B248" s="35"/>
      <c r="C248" s="204" t="s">
        <v>243</v>
      </c>
      <c r="D248" s="204" t="s">
        <v>131</v>
      </c>
      <c r="E248" s="205" t="s">
        <v>538</v>
      </c>
      <c r="F248" s="206" t="s">
        <v>539</v>
      </c>
      <c r="G248" s="207" t="s">
        <v>134</v>
      </c>
      <c r="H248" s="208">
        <v>4.92</v>
      </c>
      <c r="I248" s="209"/>
      <c r="J248" s="210">
        <f>ROUND(I248*H248,2)</f>
        <v>0</v>
      </c>
      <c r="K248" s="211"/>
      <c r="L248" s="39"/>
      <c r="M248" s="212" t="s">
        <v>1</v>
      </c>
      <c r="N248" s="213" t="s">
        <v>43</v>
      </c>
      <c r="O248" s="71"/>
      <c r="P248" s="214">
        <f>O248*H248</f>
        <v>0</v>
      </c>
      <c r="Q248" s="214">
        <v>5.8279999999999998E-2</v>
      </c>
      <c r="R248" s="214">
        <f>Q248*H248</f>
        <v>0.28673759999999998</v>
      </c>
      <c r="S248" s="214">
        <v>0</v>
      </c>
      <c r="T248" s="215">
        <f>S248*H248</f>
        <v>0</v>
      </c>
      <c r="U248" s="34"/>
      <c r="V248" s="34"/>
      <c r="W248" s="34"/>
      <c r="X248" s="34"/>
      <c r="Y248" s="34"/>
      <c r="Z248" s="34"/>
      <c r="AA248" s="34"/>
      <c r="AB248" s="34"/>
      <c r="AC248" s="34"/>
      <c r="AD248" s="34"/>
      <c r="AE248" s="34"/>
      <c r="AR248" s="216" t="s">
        <v>135</v>
      </c>
      <c r="AT248" s="216" t="s">
        <v>131</v>
      </c>
      <c r="AU248" s="216" t="s">
        <v>88</v>
      </c>
      <c r="AY248" s="17" t="s">
        <v>129</v>
      </c>
      <c r="BE248" s="217">
        <f>IF(N248="základní",J248,0)</f>
        <v>0</v>
      </c>
      <c r="BF248" s="217">
        <f>IF(N248="snížená",J248,0)</f>
        <v>0</v>
      </c>
      <c r="BG248" s="217">
        <f>IF(N248="zákl. přenesená",J248,0)</f>
        <v>0</v>
      </c>
      <c r="BH248" s="217">
        <f>IF(N248="sníž. přenesená",J248,0)</f>
        <v>0</v>
      </c>
      <c r="BI248" s="217">
        <f>IF(N248="nulová",J248,0)</f>
        <v>0</v>
      </c>
      <c r="BJ248" s="17" t="s">
        <v>86</v>
      </c>
      <c r="BK248" s="217">
        <f>ROUND(I248*H248,2)</f>
        <v>0</v>
      </c>
      <c r="BL248" s="17" t="s">
        <v>135</v>
      </c>
      <c r="BM248" s="216" t="s">
        <v>540</v>
      </c>
    </row>
    <row r="249" spans="1:65" s="13" customFormat="1" ht="10.35">
      <c r="B249" s="218"/>
      <c r="C249" s="219"/>
      <c r="D249" s="220" t="s">
        <v>137</v>
      </c>
      <c r="E249" s="221" t="s">
        <v>1</v>
      </c>
      <c r="F249" s="222" t="s">
        <v>517</v>
      </c>
      <c r="G249" s="219"/>
      <c r="H249" s="221" t="s">
        <v>1</v>
      </c>
      <c r="I249" s="223"/>
      <c r="J249" s="219"/>
      <c r="K249" s="219"/>
      <c r="L249" s="224"/>
      <c r="M249" s="225"/>
      <c r="N249" s="226"/>
      <c r="O249" s="226"/>
      <c r="P249" s="226"/>
      <c r="Q249" s="226"/>
      <c r="R249" s="226"/>
      <c r="S249" s="226"/>
      <c r="T249" s="227"/>
      <c r="AT249" s="228" t="s">
        <v>137</v>
      </c>
      <c r="AU249" s="228" t="s">
        <v>88</v>
      </c>
      <c r="AV249" s="13" t="s">
        <v>86</v>
      </c>
      <c r="AW249" s="13" t="s">
        <v>33</v>
      </c>
      <c r="AX249" s="13" t="s">
        <v>78</v>
      </c>
      <c r="AY249" s="228" t="s">
        <v>129</v>
      </c>
    </row>
    <row r="250" spans="1:65" s="13" customFormat="1" ht="10.35">
      <c r="B250" s="218"/>
      <c r="C250" s="219"/>
      <c r="D250" s="220" t="s">
        <v>137</v>
      </c>
      <c r="E250" s="221" t="s">
        <v>1</v>
      </c>
      <c r="F250" s="222" t="s">
        <v>541</v>
      </c>
      <c r="G250" s="219"/>
      <c r="H250" s="221" t="s">
        <v>1</v>
      </c>
      <c r="I250" s="223"/>
      <c r="J250" s="219"/>
      <c r="K250" s="219"/>
      <c r="L250" s="224"/>
      <c r="M250" s="225"/>
      <c r="N250" s="226"/>
      <c r="O250" s="226"/>
      <c r="P250" s="226"/>
      <c r="Q250" s="226"/>
      <c r="R250" s="226"/>
      <c r="S250" s="226"/>
      <c r="T250" s="227"/>
      <c r="AT250" s="228" t="s">
        <v>137</v>
      </c>
      <c r="AU250" s="228" t="s">
        <v>88</v>
      </c>
      <c r="AV250" s="13" t="s">
        <v>86</v>
      </c>
      <c r="AW250" s="13" t="s">
        <v>33</v>
      </c>
      <c r="AX250" s="13" t="s">
        <v>78</v>
      </c>
      <c r="AY250" s="228" t="s">
        <v>129</v>
      </c>
    </row>
    <row r="251" spans="1:65" s="14" customFormat="1" ht="10.35">
      <c r="B251" s="229"/>
      <c r="C251" s="230"/>
      <c r="D251" s="220" t="s">
        <v>137</v>
      </c>
      <c r="E251" s="231" t="s">
        <v>1</v>
      </c>
      <c r="F251" s="232" t="s">
        <v>520</v>
      </c>
      <c r="G251" s="230"/>
      <c r="H251" s="233">
        <v>4.92</v>
      </c>
      <c r="I251" s="234"/>
      <c r="J251" s="230"/>
      <c r="K251" s="230"/>
      <c r="L251" s="235"/>
      <c r="M251" s="236"/>
      <c r="N251" s="237"/>
      <c r="O251" s="237"/>
      <c r="P251" s="237"/>
      <c r="Q251" s="237"/>
      <c r="R251" s="237"/>
      <c r="S251" s="237"/>
      <c r="T251" s="238"/>
      <c r="AT251" s="239" t="s">
        <v>137</v>
      </c>
      <c r="AU251" s="239" t="s">
        <v>88</v>
      </c>
      <c r="AV251" s="14" t="s">
        <v>88</v>
      </c>
      <c r="AW251" s="14" t="s">
        <v>33</v>
      </c>
      <c r="AX251" s="14" t="s">
        <v>78</v>
      </c>
      <c r="AY251" s="239" t="s">
        <v>129</v>
      </c>
    </row>
    <row r="252" spans="1:65" s="15" customFormat="1" ht="10.35">
      <c r="B252" s="240"/>
      <c r="C252" s="241"/>
      <c r="D252" s="220" t="s">
        <v>137</v>
      </c>
      <c r="E252" s="242" t="s">
        <v>1</v>
      </c>
      <c r="F252" s="243" t="s">
        <v>140</v>
      </c>
      <c r="G252" s="241"/>
      <c r="H252" s="244">
        <v>4.92</v>
      </c>
      <c r="I252" s="245"/>
      <c r="J252" s="241"/>
      <c r="K252" s="241"/>
      <c r="L252" s="246"/>
      <c r="M252" s="247"/>
      <c r="N252" s="248"/>
      <c r="O252" s="248"/>
      <c r="P252" s="248"/>
      <c r="Q252" s="248"/>
      <c r="R252" s="248"/>
      <c r="S252" s="248"/>
      <c r="T252" s="249"/>
      <c r="AT252" s="250" t="s">
        <v>137</v>
      </c>
      <c r="AU252" s="250" t="s">
        <v>88</v>
      </c>
      <c r="AV252" s="15" t="s">
        <v>135</v>
      </c>
      <c r="AW252" s="15" t="s">
        <v>33</v>
      </c>
      <c r="AX252" s="15" t="s">
        <v>86</v>
      </c>
      <c r="AY252" s="250" t="s">
        <v>129</v>
      </c>
    </row>
    <row r="253" spans="1:65" s="2" customFormat="1" ht="21.75" customHeight="1">
      <c r="A253" s="34"/>
      <c r="B253" s="35"/>
      <c r="C253" s="204" t="s">
        <v>7</v>
      </c>
      <c r="D253" s="204" t="s">
        <v>131</v>
      </c>
      <c r="E253" s="205" t="s">
        <v>542</v>
      </c>
      <c r="F253" s="206" t="s">
        <v>543</v>
      </c>
      <c r="G253" s="207" t="s">
        <v>134</v>
      </c>
      <c r="H253" s="208">
        <v>34.113999999999997</v>
      </c>
      <c r="I253" s="209"/>
      <c r="J253" s="210">
        <f>ROUND(I253*H253,2)</f>
        <v>0</v>
      </c>
      <c r="K253" s="211"/>
      <c r="L253" s="39"/>
      <c r="M253" s="212" t="s">
        <v>1</v>
      </c>
      <c r="N253" s="213" t="s">
        <v>43</v>
      </c>
      <c r="O253" s="71"/>
      <c r="P253" s="214">
        <f>O253*H253</f>
        <v>0</v>
      </c>
      <c r="Q253" s="214">
        <v>9.9750000000000005E-2</v>
      </c>
      <c r="R253" s="214">
        <f>Q253*H253</f>
        <v>3.4028714999999998</v>
      </c>
      <c r="S253" s="214">
        <v>0</v>
      </c>
      <c r="T253" s="215">
        <f>S253*H253</f>
        <v>0</v>
      </c>
      <c r="U253" s="34"/>
      <c r="V253" s="34"/>
      <c r="W253" s="34"/>
      <c r="X253" s="34"/>
      <c r="Y253" s="34"/>
      <c r="Z253" s="34"/>
      <c r="AA253" s="34"/>
      <c r="AB253" s="34"/>
      <c r="AC253" s="34"/>
      <c r="AD253" s="34"/>
      <c r="AE253" s="34"/>
      <c r="AR253" s="216" t="s">
        <v>135</v>
      </c>
      <c r="AT253" s="216" t="s">
        <v>131</v>
      </c>
      <c r="AU253" s="216" t="s">
        <v>88</v>
      </c>
      <c r="AY253" s="17" t="s">
        <v>129</v>
      </c>
      <c r="BE253" s="217">
        <f>IF(N253="základní",J253,0)</f>
        <v>0</v>
      </c>
      <c r="BF253" s="217">
        <f>IF(N253="snížená",J253,0)</f>
        <v>0</v>
      </c>
      <c r="BG253" s="217">
        <f>IF(N253="zákl. přenesená",J253,0)</f>
        <v>0</v>
      </c>
      <c r="BH253" s="217">
        <f>IF(N253="sníž. přenesená",J253,0)</f>
        <v>0</v>
      </c>
      <c r="BI253" s="217">
        <f>IF(N253="nulová",J253,0)</f>
        <v>0</v>
      </c>
      <c r="BJ253" s="17" t="s">
        <v>86</v>
      </c>
      <c r="BK253" s="217">
        <f>ROUND(I253*H253,2)</f>
        <v>0</v>
      </c>
      <c r="BL253" s="17" t="s">
        <v>135</v>
      </c>
      <c r="BM253" s="216" t="s">
        <v>544</v>
      </c>
    </row>
    <row r="254" spans="1:65" s="13" customFormat="1" ht="10.35">
      <c r="B254" s="218"/>
      <c r="C254" s="219"/>
      <c r="D254" s="220" t="s">
        <v>137</v>
      </c>
      <c r="E254" s="221" t="s">
        <v>1</v>
      </c>
      <c r="F254" s="222" t="s">
        <v>545</v>
      </c>
      <c r="G254" s="219"/>
      <c r="H254" s="221" t="s">
        <v>1</v>
      </c>
      <c r="I254" s="223"/>
      <c r="J254" s="219"/>
      <c r="K254" s="219"/>
      <c r="L254" s="224"/>
      <c r="M254" s="225"/>
      <c r="N254" s="226"/>
      <c r="O254" s="226"/>
      <c r="P254" s="226"/>
      <c r="Q254" s="226"/>
      <c r="R254" s="226"/>
      <c r="S254" s="226"/>
      <c r="T254" s="227"/>
      <c r="AT254" s="228" t="s">
        <v>137</v>
      </c>
      <c r="AU254" s="228" t="s">
        <v>88</v>
      </c>
      <c r="AV254" s="13" t="s">
        <v>86</v>
      </c>
      <c r="AW254" s="13" t="s">
        <v>33</v>
      </c>
      <c r="AX254" s="13" t="s">
        <v>78</v>
      </c>
      <c r="AY254" s="228" t="s">
        <v>129</v>
      </c>
    </row>
    <row r="255" spans="1:65" s="13" customFormat="1" ht="10.35">
      <c r="B255" s="218"/>
      <c r="C255" s="219"/>
      <c r="D255" s="220" t="s">
        <v>137</v>
      </c>
      <c r="E255" s="221" t="s">
        <v>1</v>
      </c>
      <c r="F255" s="222" t="s">
        <v>485</v>
      </c>
      <c r="G255" s="219"/>
      <c r="H255" s="221" t="s">
        <v>1</v>
      </c>
      <c r="I255" s="223"/>
      <c r="J255" s="219"/>
      <c r="K255" s="219"/>
      <c r="L255" s="224"/>
      <c r="M255" s="225"/>
      <c r="N255" s="226"/>
      <c r="O255" s="226"/>
      <c r="P255" s="226"/>
      <c r="Q255" s="226"/>
      <c r="R255" s="226"/>
      <c r="S255" s="226"/>
      <c r="T255" s="227"/>
      <c r="AT255" s="228" t="s">
        <v>137</v>
      </c>
      <c r="AU255" s="228" t="s">
        <v>88</v>
      </c>
      <c r="AV255" s="13" t="s">
        <v>86</v>
      </c>
      <c r="AW255" s="13" t="s">
        <v>33</v>
      </c>
      <c r="AX255" s="13" t="s">
        <v>78</v>
      </c>
      <c r="AY255" s="228" t="s">
        <v>129</v>
      </c>
    </row>
    <row r="256" spans="1:65" s="14" customFormat="1" ht="10.35">
      <c r="B256" s="229"/>
      <c r="C256" s="230"/>
      <c r="D256" s="220" t="s">
        <v>137</v>
      </c>
      <c r="E256" s="231" t="s">
        <v>1</v>
      </c>
      <c r="F256" s="232" t="s">
        <v>486</v>
      </c>
      <c r="G256" s="230"/>
      <c r="H256" s="233">
        <v>9.84</v>
      </c>
      <c r="I256" s="234"/>
      <c r="J256" s="230"/>
      <c r="K256" s="230"/>
      <c r="L256" s="235"/>
      <c r="M256" s="236"/>
      <c r="N256" s="237"/>
      <c r="O256" s="237"/>
      <c r="P256" s="237"/>
      <c r="Q256" s="237"/>
      <c r="R256" s="237"/>
      <c r="S256" s="237"/>
      <c r="T256" s="238"/>
      <c r="AT256" s="239" t="s">
        <v>137</v>
      </c>
      <c r="AU256" s="239" t="s">
        <v>88</v>
      </c>
      <c r="AV256" s="14" t="s">
        <v>88</v>
      </c>
      <c r="AW256" s="14" t="s">
        <v>33</v>
      </c>
      <c r="AX256" s="14" t="s">
        <v>78</v>
      </c>
      <c r="AY256" s="239" t="s">
        <v>129</v>
      </c>
    </row>
    <row r="257" spans="1:65" s="13" customFormat="1" ht="10.35">
      <c r="B257" s="218"/>
      <c r="C257" s="219"/>
      <c r="D257" s="220" t="s">
        <v>137</v>
      </c>
      <c r="E257" s="221" t="s">
        <v>1</v>
      </c>
      <c r="F257" s="222" t="s">
        <v>487</v>
      </c>
      <c r="G257" s="219"/>
      <c r="H257" s="221" t="s">
        <v>1</v>
      </c>
      <c r="I257" s="223"/>
      <c r="J257" s="219"/>
      <c r="K257" s="219"/>
      <c r="L257" s="224"/>
      <c r="M257" s="225"/>
      <c r="N257" s="226"/>
      <c r="O257" s="226"/>
      <c r="P257" s="226"/>
      <c r="Q257" s="226"/>
      <c r="R257" s="226"/>
      <c r="S257" s="226"/>
      <c r="T257" s="227"/>
      <c r="AT257" s="228" t="s">
        <v>137</v>
      </c>
      <c r="AU257" s="228" t="s">
        <v>88</v>
      </c>
      <c r="AV257" s="13" t="s">
        <v>86</v>
      </c>
      <c r="AW257" s="13" t="s">
        <v>33</v>
      </c>
      <c r="AX257" s="13" t="s">
        <v>78</v>
      </c>
      <c r="AY257" s="228" t="s">
        <v>129</v>
      </c>
    </row>
    <row r="258" spans="1:65" s="14" customFormat="1" ht="10.35">
      <c r="B258" s="229"/>
      <c r="C258" s="230"/>
      <c r="D258" s="220" t="s">
        <v>137</v>
      </c>
      <c r="E258" s="231" t="s">
        <v>1</v>
      </c>
      <c r="F258" s="232" t="s">
        <v>488</v>
      </c>
      <c r="G258" s="230"/>
      <c r="H258" s="233">
        <v>17.248999999999999</v>
      </c>
      <c r="I258" s="234"/>
      <c r="J258" s="230"/>
      <c r="K258" s="230"/>
      <c r="L258" s="235"/>
      <c r="M258" s="236"/>
      <c r="N258" s="237"/>
      <c r="O258" s="237"/>
      <c r="P258" s="237"/>
      <c r="Q258" s="237"/>
      <c r="R258" s="237"/>
      <c r="S258" s="237"/>
      <c r="T258" s="238"/>
      <c r="AT258" s="239" t="s">
        <v>137</v>
      </c>
      <c r="AU258" s="239" t="s">
        <v>88</v>
      </c>
      <c r="AV258" s="14" t="s">
        <v>88</v>
      </c>
      <c r="AW258" s="14" t="s">
        <v>33</v>
      </c>
      <c r="AX258" s="14" t="s">
        <v>78</v>
      </c>
      <c r="AY258" s="239" t="s">
        <v>129</v>
      </c>
    </row>
    <row r="259" spans="1:65" s="14" customFormat="1" ht="10.35">
      <c r="B259" s="229"/>
      <c r="C259" s="230"/>
      <c r="D259" s="220" t="s">
        <v>137</v>
      </c>
      <c r="E259" s="231" t="s">
        <v>1</v>
      </c>
      <c r="F259" s="232" t="s">
        <v>489</v>
      </c>
      <c r="G259" s="230"/>
      <c r="H259" s="233">
        <v>4.625</v>
      </c>
      <c r="I259" s="234"/>
      <c r="J259" s="230"/>
      <c r="K259" s="230"/>
      <c r="L259" s="235"/>
      <c r="M259" s="236"/>
      <c r="N259" s="237"/>
      <c r="O259" s="237"/>
      <c r="P259" s="237"/>
      <c r="Q259" s="237"/>
      <c r="R259" s="237"/>
      <c r="S259" s="237"/>
      <c r="T259" s="238"/>
      <c r="AT259" s="239" t="s">
        <v>137</v>
      </c>
      <c r="AU259" s="239" t="s">
        <v>88</v>
      </c>
      <c r="AV259" s="14" t="s">
        <v>88</v>
      </c>
      <c r="AW259" s="14" t="s">
        <v>33</v>
      </c>
      <c r="AX259" s="14" t="s">
        <v>78</v>
      </c>
      <c r="AY259" s="239" t="s">
        <v>129</v>
      </c>
    </row>
    <row r="260" spans="1:65" s="13" customFormat="1" ht="10.35">
      <c r="B260" s="218"/>
      <c r="C260" s="219"/>
      <c r="D260" s="220" t="s">
        <v>137</v>
      </c>
      <c r="E260" s="221" t="s">
        <v>1</v>
      </c>
      <c r="F260" s="222" t="s">
        <v>498</v>
      </c>
      <c r="G260" s="219"/>
      <c r="H260" s="221" t="s">
        <v>1</v>
      </c>
      <c r="I260" s="223"/>
      <c r="J260" s="219"/>
      <c r="K260" s="219"/>
      <c r="L260" s="224"/>
      <c r="M260" s="225"/>
      <c r="N260" s="226"/>
      <c r="O260" s="226"/>
      <c r="P260" s="226"/>
      <c r="Q260" s="226"/>
      <c r="R260" s="226"/>
      <c r="S260" s="226"/>
      <c r="T260" s="227"/>
      <c r="AT260" s="228" t="s">
        <v>137</v>
      </c>
      <c r="AU260" s="228" t="s">
        <v>88</v>
      </c>
      <c r="AV260" s="13" t="s">
        <v>86</v>
      </c>
      <c r="AW260" s="13" t="s">
        <v>33</v>
      </c>
      <c r="AX260" s="13" t="s">
        <v>78</v>
      </c>
      <c r="AY260" s="228" t="s">
        <v>129</v>
      </c>
    </row>
    <row r="261" spans="1:65" s="14" customFormat="1" ht="10.35">
      <c r="B261" s="229"/>
      <c r="C261" s="230"/>
      <c r="D261" s="220" t="s">
        <v>137</v>
      </c>
      <c r="E261" s="231" t="s">
        <v>1</v>
      </c>
      <c r="F261" s="232" t="s">
        <v>534</v>
      </c>
      <c r="G261" s="230"/>
      <c r="H261" s="233">
        <v>2.4</v>
      </c>
      <c r="I261" s="234"/>
      <c r="J261" s="230"/>
      <c r="K261" s="230"/>
      <c r="L261" s="235"/>
      <c r="M261" s="236"/>
      <c r="N261" s="237"/>
      <c r="O261" s="237"/>
      <c r="P261" s="237"/>
      <c r="Q261" s="237"/>
      <c r="R261" s="237"/>
      <c r="S261" s="237"/>
      <c r="T261" s="238"/>
      <c r="AT261" s="239" t="s">
        <v>137</v>
      </c>
      <c r="AU261" s="239" t="s">
        <v>88</v>
      </c>
      <c r="AV261" s="14" t="s">
        <v>88</v>
      </c>
      <c r="AW261" s="14" t="s">
        <v>33</v>
      </c>
      <c r="AX261" s="14" t="s">
        <v>78</v>
      </c>
      <c r="AY261" s="239" t="s">
        <v>129</v>
      </c>
    </row>
    <row r="262" spans="1:65" s="15" customFormat="1" ht="10.35">
      <c r="B262" s="240"/>
      <c r="C262" s="241"/>
      <c r="D262" s="220" t="s">
        <v>137</v>
      </c>
      <c r="E262" s="242" t="s">
        <v>1</v>
      </c>
      <c r="F262" s="243" t="s">
        <v>140</v>
      </c>
      <c r="G262" s="241"/>
      <c r="H262" s="244">
        <v>34.113999999999997</v>
      </c>
      <c r="I262" s="245"/>
      <c r="J262" s="241"/>
      <c r="K262" s="241"/>
      <c r="L262" s="246"/>
      <c r="M262" s="247"/>
      <c r="N262" s="248"/>
      <c r="O262" s="248"/>
      <c r="P262" s="248"/>
      <c r="Q262" s="248"/>
      <c r="R262" s="248"/>
      <c r="S262" s="248"/>
      <c r="T262" s="249"/>
      <c r="AT262" s="250" t="s">
        <v>137</v>
      </c>
      <c r="AU262" s="250" t="s">
        <v>88</v>
      </c>
      <c r="AV262" s="15" t="s">
        <v>135</v>
      </c>
      <c r="AW262" s="15" t="s">
        <v>33</v>
      </c>
      <c r="AX262" s="15" t="s">
        <v>86</v>
      </c>
      <c r="AY262" s="250" t="s">
        <v>129</v>
      </c>
    </row>
    <row r="263" spans="1:65" s="2" customFormat="1" ht="21.75" customHeight="1">
      <c r="A263" s="34"/>
      <c r="B263" s="35"/>
      <c r="C263" s="204" t="s">
        <v>255</v>
      </c>
      <c r="D263" s="204" t="s">
        <v>131</v>
      </c>
      <c r="E263" s="205" t="s">
        <v>546</v>
      </c>
      <c r="F263" s="206" t="s">
        <v>547</v>
      </c>
      <c r="G263" s="207" t="s">
        <v>134</v>
      </c>
      <c r="H263" s="208">
        <v>41</v>
      </c>
      <c r="I263" s="209"/>
      <c r="J263" s="210">
        <f>ROUND(I263*H263,2)</f>
        <v>0</v>
      </c>
      <c r="K263" s="211"/>
      <c r="L263" s="39"/>
      <c r="M263" s="212" t="s">
        <v>1</v>
      </c>
      <c r="N263" s="213" t="s">
        <v>43</v>
      </c>
      <c r="O263" s="71"/>
      <c r="P263" s="214">
        <f>O263*H263</f>
        <v>0</v>
      </c>
      <c r="Q263" s="214">
        <v>5.985E-2</v>
      </c>
      <c r="R263" s="214">
        <f>Q263*H263</f>
        <v>2.4538500000000001</v>
      </c>
      <c r="S263" s="214">
        <v>0</v>
      </c>
      <c r="T263" s="215">
        <f>S263*H263</f>
        <v>0</v>
      </c>
      <c r="U263" s="34"/>
      <c r="V263" s="34"/>
      <c r="W263" s="34"/>
      <c r="X263" s="34"/>
      <c r="Y263" s="34"/>
      <c r="Z263" s="34"/>
      <c r="AA263" s="34"/>
      <c r="AB263" s="34"/>
      <c r="AC263" s="34"/>
      <c r="AD263" s="34"/>
      <c r="AE263" s="34"/>
      <c r="AR263" s="216" t="s">
        <v>135</v>
      </c>
      <c r="AT263" s="216" t="s">
        <v>131</v>
      </c>
      <c r="AU263" s="216" t="s">
        <v>88</v>
      </c>
      <c r="AY263" s="17" t="s">
        <v>129</v>
      </c>
      <c r="BE263" s="217">
        <f>IF(N263="základní",J263,0)</f>
        <v>0</v>
      </c>
      <c r="BF263" s="217">
        <f>IF(N263="snížená",J263,0)</f>
        <v>0</v>
      </c>
      <c r="BG263" s="217">
        <f>IF(N263="zákl. přenesená",J263,0)</f>
        <v>0</v>
      </c>
      <c r="BH263" s="217">
        <f>IF(N263="sníž. přenesená",J263,0)</f>
        <v>0</v>
      </c>
      <c r="BI263" s="217">
        <f>IF(N263="nulová",J263,0)</f>
        <v>0</v>
      </c>
      <c r="BJ263" s="17" t="s">
        <v>86</v>
      </c>
      <c r="BK263" s="217">
        <f>ROUND(I263*H263,2)</f>
        <v>0</v>
      </c>
      <c r="BL263" s="17" t="s">
        <v>135</v>
      </c>
      <c r="BM263" s="216" t="s">
        <v>548</v>
      </c>
    </row>
    <row r="264" spans="1:65" s="13" customFormat="1" ht="10.35">
      <c r="B264" s="218"/>
      <c r="C264" s="219"/>
      <c r="D264" s="220" t="s">
        <v>137</v>
      </c>
      <c r="E264" s="221" t="s">
        <v>1</v>
      </c>
      <c r="F264" s="222" t="s">
        <v>517</v>
      </c>
      <c r="G264" s="219"/>
      <c r="H264" s="221" t="s">
        <v>1</v>
      </c>
      <c r="I264" s="223"/>
      <c r="J264" s="219"/>
      <c r="K264" s="219"/>
      <c r="L264" s="224"/>
      <c r="M264" s="225"/>
      <c r="N264" s="226"/>
      <c r="O264" s="226"/>
      <c r="P264" s="226"/>
      <c r="Q264" s="226"/>
      <c r="R264" s="226"/>
      <c r="S264" s="226"/>
      <c r="T264" s="227"/>
      <c r="AT264" s="228" t="s">
        <v>137</v>
      </c>
      <c r="AU264" s="228" t="s">
        <v>88</v>
      </c>
      <c r="AV264" s="13" t="s">
        <v>86</v>
      </c>
      <c r="AW264" s="13" t="s">
        <v>33</v>
      </c>
      <c r="AX264" s="13" t="s">
        <v>78</v>
      </c>
      <c r="AY264" s="228" t="s">
        <v>129</v>
      </c>
    </row>
    <row r="265" spans="1:65" s="13" customFormat="1" ht="10.35">
      <c r="B265" s="218"/>
      <c r="C265" s="219"/>
      <c r="D265" s="220" t="s">
        <v>137</v>
      </c>
      <c r="E265" s="221" t="s">
        <v>1</v>
      </c>
      <c r="F265" s="222" t="s">
        <v>518</v>
      </c>
      <c r="G265" s="219"/>
      <c r="H265" s="221" t="s">
        <v>1</v>
      </c>
      <c r="I265" s="223"/>
      <c r="J265" s="219"/>
      <c r="K265" s="219"/>
      <c r="L265" s="224"/>
      <c r="M265" s="225"/>
      <c r="N265" s="226"/>
      <c r="O265" s="226"/>
      <c r="P265" s="226"/>
      <c r="Q265" s="226"/>
      <c r="R265" s="226"/>
      <c r="S265" s="226"/>
      <c r="T265" s="227"/>
      <c r="AT265" s="228" t="s">
        <v>137</v>
      </c>
      <c r="AU265" s="228" t="s">
        <v>88</v>
      </c>
      <c r="AV265" s="13" t="s">
        <v>86</v>
      </c>
      <c r="AW265" s="13" t="s">
        <v>33</v>
      </c>
      <c r="AX265" s="13" t="s">
        <v>78</v>
      </c>
      <c r="AY265" s="228" t="s">
        <v>129</v>
      </c>
    </row>
    <row r="266" spans="1:65" s="14" customFormat="1" ht="10.35">
      <c r="B266" s="229"/>
      <c r="C266" s="230"/>
      <c r="D266" s="220" t="s">
        <v>137</v>
      </c>
      <c r="E266" s="231" t="s">
        <v>1</v>
      </c>
      <c r="F266" s="232" t="s">
        <v>519</v>
      </c>
      <c r="G266" s="230"/>
      <c r="H266" s="233">
        <v>41</v>
      </c>
      <c r="I266" s="234"/>
      <c r="J266" s="230"/>
      <c r="K266" s="230"/>
      <c r="L266" s="235"/>
      <c r="M266" s="236"/>
      <c r="N266" s="237"/>
      <c r="O266" s="237"/>
      <c r="P266" s="237"/>
      <c r="Q266" s="237"/>
      <c r="R266" s="237"/>
      <c r="S266" s="237"/>
      <c r="T266" s="238"/>
      <c r="AT266" s="239" t="s">
        <v>137</v>
      </c>
      <c r="AU266" s="239" t="s">
        <v>88</v>
      </c>
      <c r="AV266" s="14" t="s">
        <v>88</v>
      </c>
      <c r="AW266" s="14" t="s">
        <v>33</v>
      </c>
      <c r="AX266" s="14" t="s">
        <v>78</v>
      </c>
      <c r="AY266" s="239" t="s">
        <v>129</v>
      </c>
    </row>
    <row r="267" spans="1:65" s="15" customFormat="1" ht="10.35">
      <c r="B267" s="240"/>
      <c r="C267" s="241"/>
      <c r="D267" s="220" t="s">
        <v>137</v>
      </c>
      <c r="E267" s="242" t="s">
        <v>1</v>
      </c>
      <c r="F267" s="243" t="s">
        <v>140</v>
      </c>
      <c r="G267" s="241"/>
      <c r="H267" s="244">
        <v>41</v>
      </c>
      <c r="I267" s="245"/>
      <c r="J267" s="241"/>
      <c r="K267" s="241"/>
      <c r="L267" s="246"/>
      <c r="M267" s="247"/>
      <c r="N267" s="248"/>
      <c r="O267" s="248"/>
      <c r="P267" s="248"/>
      <c r="Q267" s="248"/>
      <c r="R267" s="248"/>
      <c r="S267" s="248"/>
      <c r="T267" s="249"/>
      <c r="AT267" s="250" t="s">
        <v>137</v>
      </c>
      <c r="AU267" s="250" t="s">
        <v>88</v>
      </c>
      <c r="AV267" s="15" t="s">
        <v>135</v>
      </c>
      <c r="AW267" s="15" t="s">
        <v>33</v>
      </c>
      <c r="AX267" s="15" t="s">
        <v>86</v>
      </c>
      <c r="AY267" s="250" t="s">
        <v>129</v>
      </c>
    </row>
    <row r="268" spans="1:65" s="2" customFormat="1" ht="21.75" customHeight="1">
      <c r="A268" s="34"/>
      <c r="B268" s="35"/>
      <c r="C268" s="204" t="s">
        <v>261</v>
      </c>
      <c r="D268" s="204" t="s">
        <v>131</v>
      </c>
      <c r="E268" s="205" t="s">
        <v>549</v>
      </c>
      <c r="F268" s="206" t="s">
        <v>550</v>
      </c>
      <c r="G268" s="207" t="s">
        <v>134</v>
      </c>
      <c r="H268" s="208">
        <v>41</v>
      </c>
      <c r="I268" s="209"/>
      <c r="J268" s="210">
        <f>ROUND(I268*H268,2)</f>
        <v>0</v>
      </c>
      <c r="K268" s="211"/>
      <c r="L268" s="39"/>
      <c r="M268" s="212" t="s">
        <v>1</v>
      </c>
      <c r="N268" s="213" t="s">
        <v>43</v>
      </c>
      <c r="O268" s="71"/>
      <c r="P268" s="214">
        <f>O268*H268</f>
        <v>0</v>
      </c>
      <c r="Q268" s="214">
        <v>9.9750000000000005E-2</v>
      </c>
      <c r="R268" s="214">
        <f>Q268*H268</f>
        <v>4.0897500000000004</v>
      </c>
      <c r="S268" s="214">
        <v>0</v>
      </c>
      <c r="T268" s="215">
        <f>S268*H268</f>
        <v>0</v>
      </c>
      <c r="U268" s="34"/>
      <c r="V268" s="34"/>
      <c r="W268" s="34"/>
      <c r="X268" s="34"/>
      <c r="Y268" s="34"/>
      <c r="Z268" s="34"/>
      <c r="AA268" s="34"/>
      <c r="AB268" s="34"/>
      <c r="AC268" s="34"/>
      <c r="AD268" s="34"/>
      <c r="AE268" s="34"/>
      <c r="AR268" s="216" t="s">
        <v>135</v>
      </c>
      <c r="AT268" s="216" t="s">
        <v>131</v>
      </c>
      <c r="AU268" s="216" t="s">
        <v>88</v>
      </c>
      <c r="AY268" s="17" t="s">
        <v>129</v>
      </c>
      <c r="BE268" s="217">
        <f>IF(N268="základní",J268,0)</f>
        <v>0</v>
      </c>
      <c r="BF268" s="217">
        <f>IF(N268="snížená",J268,0)</f>
        <v>0</v>
      </c>
      <c r="BG268" s="217">
        <f>IF(N268="zákl. přenesená",J268,0)</f>
        <v>0</v>
      </c>
      <c r="BH268" s="217">
        <f>IF(N268="sníž. přenesená",J268,0)</f>
        <v>0</v>
      </c>
      <c r="BI268" s="217">
        <f>IF(N268="nulová",J268,0)</f>
        <v>0</v>
      </c>
      <c r="BJ268" s="17" t="s">
        <v>86</v>
      </c>
      <c r="BK268" s="217">
        <f>ROUND(I268*H268,2)</f>
        <v>0</v>
      </c>
      <c r="BL268" s="17" t="s">
        <v>135</v>
      </c>
      <c r="BM268" s="216" t="s">
        <v>551</v>
      </c>
    </row>
    <row r="269" spans="1:65" s="13" customFormat="1" ht="10.35">
      <c r="B269" s="218"/>
      <c r="C269" s="219"/>
      <c r="D269" s="220" t="s">
        <v>137</v>
      </c>
      <c r="E269" s="221" t="s">
        <v>1</v>
      </c>
      <c r="F269" s="222" t="s">
        <v>518</v>
      </c>
      <c r="G269" s="219"/>
      <c r="H269" s="221" t="s">
        <v>1</v>
      </c>
      <c r="I269" s="223"/>
      <c r="J269" s="219"/>
      <c r="K269" s="219"/>
      <c r="L269" s="224"/>
      <c r="M269" s="225"/>
      <c r="N269" s="226"/>
      <c r="O269" s="226"/>
      <c r="P269" s="226"/>
      <c r="Q269" s="226"/>
      <c r="R269" s="226"/>
      <c r="S269" s="226"/>
      <c r="T269" s="227"/>
      <c r="AT269" s="228" t="s">
        <v>137</v>
      </c>
      <c r="AU269" s="228" t="s">
        <v>88</v>
      </c>
      <c r="AV269" s="13" t="s">
        <v>86</v>
      </c>
      <c r="AW269" s="13" t="s">
        <v>33</v>
      </c>
      <c r="AX269" s="13" t="s">
        <v>78</v>
      </c>
      <c r="AY269" s="228" t="s">
        <v>129</v>
      </c>
    </row>
    <row r="270" spans="1:65" s="14" customFormat="1" ht="10.35">
      <c r="B270" s="229"/>
      <c r="C270" s="230"/>
      <c r="D270" s="220" t="s">
        <v>137</v>
      </c>
      <c r="E270" s="231" t="s">
        <v>1</v>
      </c>
      <c r="F270" s="232" t="s">
        <v>519</v>
      </c>
      <c r="G270" s="230"/>
      <c r="H270" s="233">
        <v>41</v>
      </c>
      <c r="I270" s="234"/>
      <c r="J270" s="230"/>
      <c r="K270" s="230"/>
      <c r="L270" s="235"/>
      <c r="M270" s="236"/>
      <c r="N270" s="237"/>
      <c r="O270" s="237"/>
      <c r="P270" s="237"/>
      <c r="Q270" s="237"/>
      <c r="R270" s="237"/>
      <c r="S270" s="237"/>
      <c r="T270" s="238"/>
      <c r="AT270" s="239" t="s">
        <v>137</v>
      </c>
      <c r="AU270" s="239" t="s">
        <v>88</v>
      </c>
      <c r="AV270" s="14" t="s">
        <v>88</v>
      </c>
      <c r="AW270" s="14" t="s">
        <v>33</v>
      </c>
      <c r="AX270" s="14" t="s">
        <v>78</v>
      </c>
      <c r="AY270" s="239" t="s">
        <v>129</v>
      </c>
    </row>
    <row r="271" spans="1:65" s="15" customFormat="1" ht="10.35">
      <c r="B271" s="240"/>
      <c r="C271" s="241"/>
      <c r="D271" s="220" t="s">
        <v>137</v>
      </c>
      <c r="E271" s="242" t="s">
        <v>1</v>
      </c>
      <c r="F271" s="243" t="s">
        <v>140</v>
      </c>
      <c r="G271" s="241"/>
      <c r="H271" s="244">
        <v>41</v>
      </c>
      <c r="I271" s="245"/>
      <c r="J271" s="241"/>
      <c r="K271" s="241"/>
      <c r="L271" s="246"/>
      <c r="M271" s="247"/>
      <c r="N271" s="248"/>
      <c r="O271" s="248"/>
      <c r="P271" s="248"/>
      <c r="Q271" s="248"/>
      <c r="R271" s="248"/>
      <c r="S271" s="248"/>
      <c r="T271" s="249"/>
      <c r="AT271" s="250" t="s">
        <v>137</v>
      </c>
      <c r="AU271" s="250" t="s">
        <v>88</v>
      </c>
      <c r="AV271" s="15" t="s">
        <v>135</v>
      </c>
      <c r="AW271" s="15" t="s">
        <v>33</v>
      </c>
      <c r="AX271" s="15" t="s">
        <v>86</v>
      </c>
      <c r="AY271" s="250" t="s">
        <v>129</v>
      </c>
    </row>
    <row r="272" spans="1:65" s="2" customFormat="1" ht="21.75" customHeight="1">
      <c r="A272" s="34"/>
      <c r="B272" s="35"/>
      <c r="C272" s="204" t="s">
        <v>267</v>
      </c>
      <c r="D272" s="204" t="s">
        <v>131</v>
      </c>
      <c r="E272" s="205" t="s">
        <v>552</v>
      </c>
      <c r="F272" s="206" t="s">
        <v>553</v>
      </c>
      <c r="G272" s="207" t="s">
        <v>134</v>
      </c>
      <c r="H272" s="208">
        <v>24.274000000000001</v>
      </c>
      <c r="I272" s="209"/>
      <c r="J272" s="210">
        <f>ROUND(I272*H272,2)</f>
        <v>0</v>
      </c>
      <c r="K272" s="211"/>
      <c r="L272" s="39"/>
      <c r="M272" s="212" t="s">
        <v>1</v>
      </c>
      <c r="N272" s="213" t="s">
        <v>43</v>
      </c>
      <c r="O272" s="71"/>
      <c r="P272" s="214">
        <f>O272*H272</f>
        <v>0</v>
      </c>
      <c r="Q272" s="214">
        <v>0</v>
      </c>
      <c r="R272" s="214">
        <f>Q272*H272</f>
        <v>0</v>
      </c>
      <c r="S272" s="214">
        <v>0</v>
      </c>
      <c r="T272" s="215">
        <f>S272*H272</f>
        <v>0</v>
      </c>
      <c r="U272" s="34"/>
      <c r="V272" s="34"/>
      <c r="W272" s="34"/>
      <c r="X272" s="34"/>
      <c r="Y272" s="34"/>
      <c r="Z272" s="34"/>
      <c r="AA272" s="34"/>
      <c r="AB272" s="34"/>
      <c r="AC272" s="34"/>
      <c r="AD272" s="34"/>
      <c r="AE272" s="34"/>
      <c r="AR272" s="216" t="s">
        <v>135</v>
      </c>
      <c r="AT272" s="216" t="s">
        <v>131</v>
      </c>
      <c r="AU272" s="216" t="s">
        <v>88</v>
      </c>
      <c r="AY272" s="17" t="s">
        <v>129</v>
      </c>
      <c r="BE272" s="217">
        <f>IF(N272="základní",J272,0)</f>
        <v>0</v>
      </c>
      <c r="BF272" s="217">
        <f>IF(N272="snížená",J272,0)</f>
        <v>0</v>
      </c>
      <c r="BG272" s="217">
        <f>IF(N272="zákl. přenesená",J272,0)</f>
        <v>0</v>
      </c>
      <c r="BH272" s="217">
        <f>IF(N272="sníž. přenesená",J272,0)</f>
        <v>0</v>
      </c>
      <c r="BI272" s="217">
        <f>IF(N272="nulová",J272,0)</f>
        <v>0</v>
      </c>
      <c r="BJ272" s="17" t="s">
        <v>86</v>
      </c>
      <c r="BK272" s="217">
        <f>ROUND(I272*H272,2)</f>
        <v>0</v>
      </c>
      <c r="BL272" s="17" t="s">
        <v>135</v>
      </c>
      <c r="BM272" s="216" t="s">
        <v>554</v>
      </c>
    </row>
    <row r="273" spans="1:65" s="13" customFormat="1" ht="10.35">
      <c r="B273" s="218"/>
      <c r="C273" s="219"/>
      <c r="D273" s="220" t="s">
        <v>137</v>
      </c>
      <c r="E273" s="221" t="s">
        <v>1</v>
      </c>
      <c r="F273" s="222" t="s">
        <v>487</v>
      </c>
      <c r="G273" s="219"/>
      <c r="H273" s="221" t="s">
        <v>1</v>
      </c>
      <c r="I273" s="223"/>
      <c r="J273" s="219"/>
      <c r="K273" s="219"/>
      <c r="L273" s="224"/>
      <c r="M273" s="225"/>
      <c r="N273" s="226"/>
      <c r="O273" s="226"/>
      <c r="P273" s="226"/>
      <c r="Q273" s="226"/>
      <c r="R273" s="226"/>
      <c r="S273" s="226"/>
      <c r="T273" s="227"/>
      <c r="AT273" s="228" t="s">
        <v>137</v>
      </c>
      <c r="AU273" s="228" t="s">
        <v>88</v>
      </c>
      <c r="AV273" s="13" t="s">
        <v>86</v>
      </c>
      <c r="AW273" s="13" t="s">
        <v>33</v>
      </c>
      <c r="AX273" s="13" t="s">
        <v>78</v>
      </c>
      <c r="AY273" s="228" t="s">
        <v>129</v>
      </c>
    </row>
    <row r="274" spans="1:65" s="14" customFormat="1" ht="10.35">
      <c r="B274" s="229"/>
      <c r="C274" s="230"/>
      <c r="D274" s="220" t="s">
        <v>137</v>
      </c>
      <c r="E274" s="231" t="s">
        <v>1</v>
      </c>
      <c r="F274" s="232" t="s">
        <v>488</v>
      </c>
      <c r="G274" s="230"/>
      <c r="H274" s="233">
        <v>17.248999999999999</v>
      </c>
      <c r="I274" s="234"/>
      <c r="J274" s="230"/>
      <c r="K274" s="230"/>
      <c r="L274" s="235"/>
      <c r="M274" s="236"/>
      <c r="N274" s="237"/>
      <c r="O274" s="237"/>
      <c r="P274" s="237"/>
      <c r="Q274" s="237"/>
      <c r="R274" s="237"/>
      <c r="S274" s="237"/>
      <c r="T274" s="238"/>
      <c r="AT274" s="239" t="s">
        <v>137</v>
      </c>
      <c r="AU274" s="239" t="s">
        <v>88</v>
      </c>
      <c r="AV274" s="14" t="s">
        <v>88</v>
      </c>
      <c r="AW274" s="14" t="s">
        <v>33</v>
      </c>
      <c r="AX274" s="14" t="s">
        <v>78</v>
      </c>
      <c r="AY274" s="239" t="s">
        <v>129</v>
      </c>
    </row>
    <row r="275" spans="1:65" s="14" customFormat="1" ht="10.35">
      <c r="B275" s="229"/>
      <c r="C275" s="230"/>
      <c r="D275" s="220" t="s">
        <v>137</v>
      </c>
      <c r="E275" s="231" t="s">
        <v>1</v>
      </c>
      <c r="F275" s="232" t="s">
        <v>489</v>
      </c>
      <c r="G275" s="230"/>
      <c r="H275" s="233">
        <v>4.625</v>
      </c>
      <c r="I275" s="234"/>
      <c r="J275" s="230"/>
      <c r="K275" s="230"/>
      <c r="L275" s="235"/>
      <c r="M275" s="236"/>
      <c r="N275" s="237"/>
      <c r="O275" s="237"/>
      <c r="P275" s="237"/>
      <c r="Q275" s="237"/>
      <c r="R275" s="237"/>
      <c r="S275" s="237"/>
      <c r="T275" s="238"/>
      <c r="AT275" s="239" t="s">
        <v>137</v>
      </c>
      <c r="AU275" s="239" t="s">
        <v>88</v>
      </c>
      <c r="AV275" s="14" t="s">
        <v>88</v>
      </c>
      <c r="AW275" s="14" t="s">
        <v>33</v>
      </c>
      <c r="AX275" s="14" t="s">
        <v>78</v>
      </c>
      <c r="AY275" s="239" t="s">
        <v>129</v>
      </c>
    </row>
    <row r="276" spans="1:65" s="13" customFormat="1" ht="10.35">
      <c r="B276" s="218"/>
      <c r="C276" s="219"/>
      <c r="D276" s="220" t="s">
        <v>137</v>
      </c>
      <c r="E276" s="221" t="s">
        <v>1</v>
      </c>
      <c r="F276" s="222" t="s">
        <v>498</v>
      </c>
      <c r="G276" s="219"/>
      <c r="H276" s="221" t="s">
        <v>1</v>
      </c>
      <c r="I276" s="223"/>
      <c r="J276" s="219"/>
      <c r="K276" s="219"/>
      <c r="L276" s="224"/>
      <c r="M276" s="225"/>
      <c r="N276" s="226"/>
      <c r="O276" s="226"/>
      <c r="P276" s="226"/>
      <c r="Q276" s="226"/>
      <c r="R276" s="226"/>
      <c r="S276" s="226"/>
      <c r="T276" s="227"/>
      <c r="AT276" s="228" t="s">
        <v>137</v>
      </c>
      <c r="AU276" s="228" t="s">
        <v>88</v>
      </c>
      <c r="AV276" s="13" t="s">
        <v>86</v>
      </c>
      <c r="AW276" s="13" t="s">
        <v>33</v>
      </c>
      <c r="AX276" s="13" t="s">
        <v>78</v>
      </c>
      <c r="AY276" s="228" t="s">
        <v>129</v>
      </c>
    </row>
    <row r="277" spans="1:65" s="14" customFormat="1" ht="10.35">
      <c r="B277" s="229"/>
      <c r="C277" s="230"/>
      <c r="D277" s="220" t="s">
        <v>137</v>
      </c>
      <c r="E277" s="231" t="s">
        <v>1</v>
      </c>
      <c r="F277" s="232" t="s">
        <v>534</v>
      </c>
      <c r="G277" s="230"/>
      <c r="H277" s="233">
        <v>2.4</v>
      </c>
      <c r="I277" s="234"/>
      <c r="J277" s="230"/>
      <c r="K277" s="230"/>
      <c r="L277" s="235"/>
      <c r="M277" s="236"/>
      <c r="N277" s="237"/>
      <c r="O277" s="237"/>
      <c r="P277" s="237"/>
      <c r="Q277" s="237"/>
      <c r="R277" s="237"/>
      <c r="S277" s="237"/>
      <c r="T277" s="238"/>
      <c r="AT277" s="239" t="s">
        <v>137</v>
      </c>
      <c r="AU277" s="239" t="s">
        <v>88</v>
      </c>
      <c r="AV277" s="14" t="s">
        <v>88</v>
      </c>
      <c r="AW277" s="14" t="s">
        <v>33</v>
      </c>
      <c r="AX277" s="14" t="s">
        <v>78</v>
      </c>
      <c r="AY277" s="239" t="s">
        <v>129</v>
      </c>
    </row>
    <row r="278" spans="1:65" s="15" customFormat="1" ht="10.35">
      <c r="B278" s="240"/>
      <c r="C278" s="241"/>
      <c r="D278" s="220" t="s">
        <v>137</v>
      </c>
      <c r="E278" s="242" t="s">
        <v>1</v>
      </c>
      <c r="F278" s="243" t="s">
        <v>140</v>
      </c>
      <c r="G278" s="241"/>
      <c r="H278" s="244">
        <v>24.273999999999997</v>
      </c>
      <c r="I278" s="245"/>
      <c r="J278" s="241"/>
      <c r="K278" s="241"/>
      <c r="L278" s="246"/>
      <c r="M278" s="247"/>
      <c r="N278" s="248"/>
      <c r="O278" s="248"/>
      <c r="P278" s="248"/>
      <c r="Q278" s="248"/>
      <c r="R278" s="248"/>
      <c r="S278" s="248"/>
      <c r="T278" s="249"/>
      <c r="AT278" s="250" t="s">
        <v>137</v>
      </c>
      <c r="AU278" s="250" t="s">
        <v>88</v>
      </c>
      <c r="AV278" s="15" t="s">
        <v>135</v>
      </c>
      <c r="AW278" s="15" t="s">
        <v>33</v>
      </c>
      <c r="AX278" s="15" t="s">
        <v>86</v>
      </c>
      <c r="AY278" s="250" t="s">
        <v>129</v>
      </c>
    </row>
    <row r="279" spans="1:65" s="2" customFormat="1" ht="21.75" customHeight="1">
      <c r="A279" s="34"/>
      <c r="B279" s="35"/>
      <c r="C279" s="204" t="s">
        <v>273</v>
      </c>
      <c r="D279" s="204" t="s">
        <v>131</v>
      </c>
      <c r="E279" s="205" t="s">
        <v>555</v>
      </c>
      <c r="F279" s="206" t="s">
        <v>556</v>
      </c>
      <c r="G279" s="207" t="s">
        <v>134</v>
      </c>
      <c r="H279" s="208">
        <v>24.274000000000001</v>
      </c>
      <c r="I279" s="209"/>
      <c r="J279" s="210">
        <f>ROUND(I279*H279,2)</f>
        <v>0</v>
      </c>
      <c r="K279" s="211"/>
      <c r="L279" s="39"/>
      <c r="M279" s="212" t="s">
        <v>1</v>
      </c>
      <c r="N279" s="213" t="s">
        <v>43</v>
      </c>
      <c r="O279" s="71"/>
      <c r="P279" s="214">
        <f>O279*H279</f>
        <v>0</v>
      </c>
      <c r="Q279" s="214">
        <v>0</v>
      </c>
      <c r="R279" s="214">
        <f>Q279*H279</f>
        <v>0</v>
      </c>
      <c r="S279" s="214">
        <v>0</v>
      </c>
      <c r="T279" s="215">
        <f>S279*H279</f>
        <v>0</v>
      </c>
      <c r="U279" s="34"/>
      <c r="V279" s="34"/>
      <c r="W279" s="34"/>
      <c r="X279" s="34"/>
      <c r="Y279" s="34"/>
      <c r="Z279" s="34"/>
      <c r="AA279" s="34"/>
      <c r="AB279" s="34"/>
      <c r="AC279" s="34"/>
      <c r="AD279" s="34"/>
      <c r="AE279" s="34"/>
      <c r="AR279" s="216" t="s">
        <v>135</v>
      </c>
      <c r="AT279" s="216" t="s">
        <v>131</v>
      </c>
      <c r="AU279" s="216" t="s">
        <v>88</v>
      </c>
      <c r="AY279" s="17" t="s">
        <v>129</v>
      </c>
      <c r="BE279" s="217">
        <f>IF(N279="základní",J279,0)</f>
        <v>0</v>
      </c>
      <c r="BF279" s="217">
        <f>IF(N279="snížená",J279,0)</f>
        <v>0</v>
      </c>
      <c r="BG279" s="217">
        <f>IF(N279="zákl. přenesená",J279,0)</f>
        <v>0</v>
      </c>
      <c r="BH279" s="217">
        <f>IF(N279="sníž. přenesená",J279,0)</f>
        <v>0</v>
      </c>
      <c r="BI279" s="217">
        <f>IF(N279="nulová",J279,0)</f>
        <v>0</v>
      </c>
      <c r="BJ279" s="17" t="s">
        <v>86</v>
      </c>
      <c r="BK279" s="217">
        <f>ROUND(I279*H279,2)</f>
        <v>0</v>
      </c>
      <c r="BL279" s="17" t="s">
        <v>135</v>
      </c>
      <c r="BM279" s="216" t="s">
        <v>557</v>
      </c>
    </row>
    <row r="280" spans="1:65" s="13" customFormat="1" ht="10.35">
      <c r="B280" s="218"/>
      <c r="C280" s="219"/>
      <c r="D280" s="220" t="s">
        <v>137</v>
      </c>
      <c r="E280" s="221" t="s">
        <v>1</v>
      </c>
      <c r="F280" s="222" t="s">
        <v>487</v>
      </c>
      <c r="G280" s="219"/>
      <c r="H280" s="221" t="s">
        <v>1</v>
      </c>
      <c r="I280" s="223"/>
      <c r="J280" s="219"/>
      <c r="K280" s="219"/>
      <c r="L280" s="224"/>
      <c r="M280" s="225"/>
      <c r="N280" s="226"/>
      <c r="O280" s="226"/>
      <c r="P280" s="226"/>
      <c r="Q280" s="226"/>
      <c r="R280" s="226"/>
      <c r="S280" s="226"/>
      <c r="T280" s="227"/>
      <c r="AT280" s="228" t="s">
        <v>137</v>
      </c>
      <c r="AU280" s="228" t="s">
        <v>88</v>
      </c>
      <c r="AV280" s="13" t="s">
        <v>86</v>
      </c>
      <c r="AW280" s="13" t="s">
        <v>33</v>
      </c>
      <c r="AX280" s="13" t="s">
        <v>78</v>
      </c>
      <c r="AY280" s="228" t="s">
        <v>129</v>
      </c>
    </row>
    <row r="281" spans="1:65" s="14" customFormat="1" ht="10.35">
      <c r="B281" s="229"/>
      <c r="C281" s="230"/>
      <c r="D281" s="220" t="s">
        <v>137</v>
      </c>
      <c r="E281" s="231" t="s">
        <v>1</v>
      </c>
      <c r="F281" s="232" t="s">
        <v>488</v>
      </c>
      <c r="G281" s="230"/>
      <c r="H281" s="233">
        <v>17.248999999999999</v>
      </c>
      <c r="I281" s="234"/>
      <c r="J281" s="230"/>
      <c r="K281" s="230"/>
      <c r="L281" s="235"/>
      <c r="M281" s="236"/>
      <c r="N281" s="237"/>
      <c r="O281" s="237"/>
      <c r="P281" s="237"/>
      <c r="Q281" s="237"/>
      <c r="R281" s="237"/>
      <c r="S281" s="237"/>
      <c r="T281" s="238"/>
      <c r="AT281" s="239" t="s">
        <v>137</v>
      </c>
      <c r="AU281" s="239" t="s">
        <v>88</v>
      </c>
      <c r="AV281" s="14" t="s">
        <v>88</v>
      </c>
      <c r="AW281" s="14" t="s">
        <v>33</v>
      </c>
      <c r="AX281" s="14" t="s">
        <v>78</v>
      </c>
      <c r="AY281" s="239" t="s">
        <v>129</v>
      </c>
    </row>
    <row r="282" spans="1:65" s="14" customFormat="1" ht="10.35">
      <c r="B282" s="229"/>
      <c r="C282" s="230"/>
      <c r="D282" s="220" t="s">
        <v>137</v>
      </c>
      <c r="E282" s="231" t="s">
        <v>1</v>
      </c>
      <c r="F282" s="232" t="s">
        <v>489</v>
      </c>
      <c r="G282" s="230"/>
      <c r="H282" s="233">
        <v>4.625</v>
      </c>
      <c r="I282" s="234"/>
      <c r="J282" s="230"/>
      <c r="K282" s="230"/>
      <c r="L282" s="235"/>
      <c r="M282" s="236"/>
      <c r="N282" s="237"/>
      <c r="O282" s="237"/>
      <c r="P282" s="237"/>
      <c r="Q282" s="237"/>
      <c r="R282" s="237"/>
      <c r="S282" s="237"/>
      <c r="T282" s="238"/>
      <c r="AT282" s="239" t="s">
        <v>137</v>
      </c>
      <c r="AU282" s="239" t="s">
        <v>88</v>
      </c>
      <c r="AV282" s="14" t="s">
        <v>88</v>
      </c>
      <c r="AW282" s="14" t="s">
        <v>33</v>
      </c>
      <c r="AX282" s="14" t="s">
        <v>78</v>
      </c>
      <c r="AY282" s="239" t="s">
        <v>129</v>
      </c>
    </row>
    <row r="283" spans="1:65" s="13" customFormat="1" ht="10.35">
      <c r="B283" s="218"/>
      <c r="C283" s="219"/>
      <c r="D283" s="220" t="s">
        <v>137</v>
      </c>
      <c r="E283" s="221" t="s">
        <v>1</v>
      </c>
      <c r="F283" s="222" t="s">
        <v>498</v>
      </c>
      <c r="G283" s="219"/>
      <c r="H283" s="221" t="s">
        <v>1</v>
      </c>
      <c r="I283" s="223"/>
      <c r="J283" s="219"/>
      <c r="K283" s="219"/>
      <c r="L283" s="224"/>
      <c r="M283" s="225"/>
      <c r="N283" s="226"/>
      <c r="O283" s="226"/>
      <c r="P283" s="226"/>
      <c r="Q283" s="226"/>
      <c r="R283" s="226"/>
      <c r="S283" s="226"/>
      <c r="T283" s="227"/>
      <c r="AT283" s="228" t="s">
        <v>137</v>
      </c>
      <c r="AU283" s="228" t="s">
        <v>88</v>
      </c>
      <c r="AV283" s="13" t="s">
        <v>86</v>
      </c>
      <c r="AW283" s="13" t="s">
        <v>33</v>
      </c>
      <c r="AX283" s="13" t="s">
        <v>78</v>
      </c>
      <c r="AY283" s="228" t="s">
        <v>129</v>
      </c>
    </row>
    <row r="284" spans="1:65" s="14" customFormat="1" ht="10.35">
      <c r="B284" s="229"/>
      <c r="C284" s="230"/>
      <c r="D284" s="220" t="s">
        <v>137</v>
      </c>
      <c r="E284" s="231" t="s">
        <v>1</v>
      </c>
      <c r="F284" s="232" t="s">
        <v>534</v>
      </c>
      <c r="G284" s="230"/>
      <c r="H284" s="233">
        <v>2.4</v>
      </c>
      <c r="I284" s="234"/>
      <c r="J284" s="230"/>
      <c r="K284" s="230"/>
      <c r="L284" s="235"/>
      <c r="M284" s="236"/>
      <c r="N284" s="237"/>
      <c r="O284" s="237"/>
      <c r="P284" s="237"/>
      <c r="Q284" s="237"/>
      <c r="R284" s="237"/>
      <c r="S284" s="237"/>
      <c r="T284" s="238"/>
      <c r="AT284" s="239" t="s">
        <v>137</v>
      </c>
      <c r="AU284" s="239" t="s">
        <v>88</v>
      </c>
      <c r="AV284" s="14" t="s">
        <v>88</v>
      </c>
      <c r="AW284" s="14" t="s">
        <v>33</v>
      </c>
      <c r="AX284" s="14" t="s">
        <v>78</v>
      </c>
      <c r="AY284" s="239" t="s">
        <v>129</v>
      </c>
    </row>
    <row r="285" spans="1:65" s="15" customFormat="1" ht="10.35">
      <c r="B285" s="240"/>
      <c r="C285" s="241"/>
      <c r="D285" s="220" t="s">
        <v>137</v>
      </c>
      <c r="E285" s="242" t="s">
        <v>1</v>
      </c>
      <c r="F285" s="243" t="s">
        <v>140</v>
      </c>
      <c r="G285" s="241"/>
      <c r="H285" s="244">
        <v>24.273999999999997</v>
      </c>
      <c r="I285" s="245"/>
      <c r="J285" s="241"/>
      <c r="K285" s="241"/>
      <c r="L285" s="246"/>
      <c r="M285" s="247"/>
      <c r="N285" s="248"/>
      <c r="O285" s="248"/>
      <c r="P285" s="248"/>
      <c r="Q285" s="248"/>
      <c r="R285" s="248"/>
      <c r="S285" s="248"/>
      <c r="T285" s="249"/>
      <c r="AT285" s="250" t="s">
        <v>137</v>
      </c>
      <c r="AU285" s="250" t="s">
        <v>88</v>
      </c>
      <c r="AV285" s="15" t="s">
        <v>135</v>
      </c>
      <c r="AW285" s="15" t="s">
        <v>33</v>
      </c>
      <c r="AX285" s="15" t="s">
        <v>86</v>
      </c>
      <c r="AY285" s="250" t="s">
        <v>129</v>
      </c>
    </row>
    <row r="286" spans="1:65" s="2" customFormat="1" ht="16.5" customHeight="1">
      <c r="A286" s="34"/>
      <c r="B286" s="35"/>
      <c r="C286" s="204" t="s">
        <v>279</v>
      </c>
      <c r="D286" s="204" t="s">
        <v>131</v>
      </c>
      <c r="E286" s="205" t="s">
        <v>558</v>
      </c>
      <c r="F286" s="206" t="s">
        <v>559</v>
      </c>
      <c r="G286" s="207" t="s">
        <v>134</v>
      </c>
      <c r="H286" s="208">
        <v>34.113999999999997</v>
      </c>
      <c r="I286" s="209"/>
      <c r="J286" s="210">
        <f>ROUND(I286*H286,2)</f>
        <v>0</v>
      </c>
      <c r="K286" s="211"/>
      <c r="L286" s="39"/>
      <c r="M286" s="212" t="s">
        <v>1</v>
      </c>
      <c r="N286" s="213" t="s">
        <v>43</v>
      </c>
      <c r="O286" s="71"/>
      <c r="P286" s="214">
        <f>O286*H286</f>
        <v>0</v>
      </c>
      <c r="Q286" s="214">
        <v>5.0000000000000001E-4</v>
      </c>
      <c r="R286" s="214">
        <f>Q286*H286</f>
        <v>1.7056999999999999E-2</v>
      </c>
      <c r="S286" s="214">
        <v>0</v>
      </c>
      <c r="T286" s="215">
        <f>S286*H286</f>
        <v>0</v>
      </c>
      <c r="U286" s="34"/>
      <c r="V286" s="34"/>
      <c r="W286" s="34"/>
      <c r="X286" s="34"/>
      <c r="Y286" s="34"/>
      <c r="Z286" s="34"/>
      <c r="AA286" s="34"/>
      <c r="AB286" s="34"/>
      <c r="AC286" s="34"/>
      <c r="AD286" s="34"/>
      <c r="AE286" s="34"/>
      <c r="AR286" s="216" t="s">
        <v>135</v>
      </c>
      <c r="AT286" s="216" t="s">
        <v>131</v>
      </c>
      <c r="AU286" s="216" t="s">
        <v>88</v>
      </c>
      <c r="AY286" s="17" t="s">
        <v>129</v>
      </c>
      <c r="BE286" s="217">
        <f>IF(N286="základní",J286,0)</f>
        <v>0</v>
      </c>
      <c r="BF286" s="217">
        <f>IF(N286="snížená",J286,0)</f>
        <v>0</v>
      </c>
      <c r="BG286" s="217">
        <f>IF(N286="zákl. přenesená",J286,0)</f>
        <v>0</v>
      </c>
      <c r="BH286" s="217">
        <f>IF(N286="sníž. přenesená",J286,0)</f>
        <v>0</v>
      </c>
      <c r="BI286" s="217">
        <f>IF(N286="nulová",J286,0)</f>
        <v>0</v>
      </c>
      <c r="BJ286" s="17" t="s">
        <v>86</v>
      </c>
      <c r="BK286" s="217">
        <f>ROUND(I286*H286,2)</f>
        <v>0</v>
      </c>
      <c r="BL286" s="17" t="s">
        <v>135</v>
      </c>
      <c r="BM286" s="216" t="s">
        <v>560</v>
      </c>
    </row>
    <row r="287" spans="1:65" s="13" customFormat="1" ht="10.35">
      <c r="B287" s="218"/>
      <c r="C287" s="219"/>
      <c r="D287" s="220" t="s">
        <v>137</v>
      </c>
      <c r="E287" s="221" t="s">
        <v>1</v>
      </c>
      <c r="F287" s="222" t="s">
        <v>541</v>
      </c>
      <c r="G287" s="219"/>
      <c r="H287" s="221" t="s">
        <v>1</v>
      </c>
      <c r="I287" s="223"/>
      <c r="J287" s="219"/>
      <c r="K287" s="219"/>
      <c r="L287" s="224"/>
      <c r="M287" s="225"/>
      <c r="N287" s="226"/>
      <c r="O287" s="226"/>
      <c r="P287" s="226"/>
      <c r="Q287" s="226"/>
      <c r="R287" s="226"/>
      <c r="S287" s="226"/>
      <c r="T287" s="227"/>
      <c r="AT287" s="228" t="s">
        <v>137</v>
      </c>
      <c r="AU287" s="228" t="s">
        <v>88</v>
      </c>
      <c r="AV287" s="13" t="s">
        <v>86</v>
      </c>
      <c r="AW287" s="13" t="s">
        <v>33</v>
      </c>
      <c r="AX287" s="13" t="s">
        <v>78</v>
      </c>
      <c r="AY287" s="228" t="s">
        <v>129</v>
      </c>
    </row>
    <row r="288" spans="1:65" s="14" customFormat="1" ht="10.35">
      <c r="B288" s="229"/>
      <c r="C288" s="230"/>
      <c r="D288" s="220" t="s">
        <v>137</v>
      </c>
      <c r="E288" s="231" t="s">
        <v>1</v>
      </c>
      <c r="F288" s="232" t="s">
        <v>486</v>
      </c>
      <c r="G288" s="230"/>
      <c r="H288" s="233">
        <v>9.84</v>
      </c>
      <c r="I288" s="234"/>
      <c r="J288" s="230"/>
      <c r="K288" s="230"/>
      <c r="L288" s="235"/>
      <c r="M288" s="236"/>
      <c r="N288" s="237"/>
      <c r="O288" s="237"/>
      <c r="P288" s="237"/>
      <c r="Q288" s="237"/>
      <c r="R288" s="237"/>
      <c r="S288" s="237"/>
      <c r="T288" s="238"/>
      <c r="AT288" s="239" t="s">
        <v>137</v>
      </c>
      <c r="AU288" s="239" t="s">
        <v>88</v>
      </c>
      <c r="AV288" s="14" t="s">
        <v>88</v>
      </c>
      <c r="AW288" s="14" t="s">
        <v>33</v>
      </c>
      <c r="AX288" s="14" t="s">
        <v>78</v>
      </c>
      <c r="AY288" s="239" t="s">
        <v>129</v>
      </c>
    </row>
    <row r="289" spans="1:65" s="13" customFormat="1" ht="10.35">
      <c r="B289" s="218"/>
      <c r="C289" s="219"/>
      <c r="D289" s="220" t="s">
        <v>137</v>
      </c>
      <c r="E289" s="221" t="s">
        <v>1</v>
      </c>
      <c r="F289" s="222" t="s">
        <v>487</v>
      </c>
      <c r="G289" s="219"/>
      <c r="H289" s="221" t="s">
        <v>1</v>
      </c>
      <c r="I289" s="223"/>
      <c r="J289" s="219"/>
      <c r="K289" s="219"/>
      <c r="L289" s="224"/>
      <c r="M289" s="225"/>
      <c r="N289" s="226"/>
      <c r="O289" s="226"/>
      <c r="P289" s="226"/>
      <c r="Q289" s="226"/>
      <c r="R289" s="226"/>
      <c r="S289" s="226"/>
      <c r="T289" s="227"/>
      <c r="AT289" s="228" t="s">
        <v>137</v>
      </c>
      <c r="AU289" s="228" t="s">
        <v>88</v>
      </c>
      <c r="AV289" s="13" t="s">
        <v>86</v>
      </c>
      <c r="AW289" s="13" t="s">
        <v>33</v>
      </c>
      <c r="AX289" s="13" t="s">
        <v>78</v>
      </c>
      <c r="AY289" s="228" t="s">
        <v>129</v>
      </c>
    </row>
    <row r="290" spans="1:65" s="14" customFormat="1" ht="10.35">
      <c r="B290" s="229"/>
      <c r="C290" s="230"/>
      <c r="D290" s="220" t="s">
        <v>137</v>
      </c>
      <c r="E290" s="231" t="s">
        <v>1</v>
      </c>
      <c r="F290" s="232" t="s">
        <v>488</v>
      </c>
      <c r="G290" s="230"/>
      <c r="H290" s="233">
        <v>17.248999999999999</v>
      </c>
      <c r="I290" s="234"/>
      <c r="J290" s="230"/>
      <c r="K290" s="230"/>
      <c r="L290" s="235"/>
      <c r="M290" s="236"/>
      <c r="N290" s="237"/>
      <c r="O290" s="237"/>
      <c r="P290" s="237"/>
      <c r="Q290" s="237"/>
      <c r="R290" s="237"/>
      <c r="S290" s="237"/>
      <c r="T290" s="238"/>
      <c r="AT290" s="239" t="s">
        <v>137</v>
      </c>
      <c r="AU290" s="239" t="s">
        <v>88</v>
      </c>
      <c r="AV290" s="14" t="s">
        <v>88</v>
      </c>
      <c r="AW290" s="14" t="s">
        <v>33</v>
      </c>
      <c r="AX290" s="14" t="s">
        <v>78</v>
      </c>
      <c r="AY290" s="239" t="s">
        <v>129</v>
      </c>
    </row>
    <row r="291" spans="1:65" s="14" customFormat="1" ht="10.35">
      <c r="B291" s="229"/>
      <c r="C291" s="230"/>
      <c r="D291" s="220" t="s">
        <v>137</v>
      </c>
      <c r="E291" s="231" t="s">
        <v>1</v>
      </c>
      <c r="F291" s="232" t="s">
        <v>489</v>
      </c>
      <c r="G291" s="230"/>
      <c r="H291" s="233">
        <v>4.625</v>
      </c>
      <c r="I291" s="234"/>
      <c r="J291" s="230"/>
      <c r="K291" s="230"/>
      <c r="L291" s="235"/>
      <c r="M291" s="236"/>
      <c r="N291" s="237"/>
      <c r="O291" s="237"/>
      <c r="P291" s="237"/>
      <c r="Q291" s="237"/>
      <c r="R291" s="237"/>
      <c r="S291" s="237"/>
      <c r="T291" s="238"/>
      <c r="AT291" s="239" t="s">
        <v>137</v>
      </c>
      <c r="AU291" s="239" t="s">
        <v>88</v>
      </c>
      <c r="AV291" s="14" t="s">
        <v>88</v>
      </c>
      <c r="AW291" s="14" t="s">
        <v>33</v>
      </c>
      <c r="AX291" s="14" t="s">
        <v>78</v>
      </c>
      <c r="AY291" s="239" t="s">
        <v>129</v>
      </c>
    </row>
    <row r="292" spans="1:65" s="13" customFormat="1" ht="10.35">
      <c r="B292" s="218"/>
      <c r="C292" s="219"/>
      <c r="D292" s="220" t="s">
        <v>137</v>
      </c>
      <c r="E292" s="221" t="s">
        <v>1</v>
      </c>
      <c r="F292" s="222" t="s">
        <v>498</v>
      </c>
      <c r="G292" s="219"/>
      <c r="H292" s="221" t="s">
        <v>1</v>
      </c>
      <c r="I292" s="223"/>
      <c r="J292" s="219"/>
      <c r="K292" s="219"/>
      <c r="L292" s="224"/>
      <c r="M292" s="225"/>
      <c r="N292" s="226"/>
      <c r="O292" s="226"/>
      <c r="P292" s="226"/>
      <c r="Q292" s="226"/>
      <c r="R292" s="226"/>
      <c r="S292" s="226"/>
      <c r="T292" s="227"/>
      <c r="AT292" s="228" t="s">
        <v>137</v>
      </c>
      <c r="AU292" s="228" t="s">
        <v>88</v>
      </c>
      <c r="AV292" s="13" t="s">
        <v>86</v>
      </c>
      <c r="AW292" s="13" t="s">
        <v>33</v>
      </c>
      <c r="AX292" s="13" t="s">
        <v>78</v>
      </c>
      <c r="AY292" s="228" t="s">
        <v>129</v>
      </c>
    </row>
    <row r="293" spans="1:65" s="14" customFormat="1" ht="10.35">
      <c r="B293" s="229"/>
      <c r="C293" s="230"/>
      <c r="D293" s="220" t="s">
        <v>137</v>
      </c>
      <c r="E293" s="231" t="s">
        <v>1</v>
      </c>
      <c r="F293" s="232" t="s">
        <v>534</v>
      </c>
      <c r="G293" s="230"/>
      <c r="H293" s="233">
        <v>2.4</v>
      </c>
      <c r="I293" s="234"/>
      <c r="J293" s="230"/>
      <c r="K293" s="230"/>
      <c r="L293" s="235"/>
      <c r="M293" s="236"/>
      <c r="N293" s="237"/>
      <c r="O293" s="237"/>
      <c r="P293" s="237"/>
      <c r="Q293" s="237"/>
      <c r="R293" s="237"/>
      <c r="S293" s="237"/>
      <c r="T293" s="238"/>
      <c r="AT293" s="239" t="s">
        <v>137</v>
      </c>
      <c r="AU293" s="239" t="s">
        <v>88</v>
      </c>
      <c r="AV293" s="14" t="s">
        <v>88</v>
      </c>
      <c r="AW293" s="14" t="s">
        <v>33</v>
      </c>
      <c r="AX293" s="14" t="s">
        <v>78</v>
      </c>
      <c r="AY293" s="239" t="s">
        <v>129</v>
      </c>
    </row>
    <row r="294" spans="1:65" s="15" customFormat="1" ht="10.35">
      <c r="B294" s="240"/>
      <c r="C294" s="241"/>
      <c r="D294" s="220" t="s">
        <v>137</v>
      </c>
      <c r="E294" s="242" t="s">
        <v>1</v>
      </c>
      <c r="F294" s="243" t="s">
        <v>140</v>
      </c>
      <c r="G294" s="241"/>
      <c r="H294" s="244">
        <v>34.113999999999997</v>
      </c>
      <c r="I294" s="245"/>
      <c r="J294" s="241"/>
      <c r="K294" s="241"/>
      <c r="L294" s="246"/>
      <c r="M294" s="247"/>
      <c r="N294" s="248"/>
      <c r="O294" s="248"/>
      <c r="P294" s="248"/>
      <c r="Q294" s="248"/>
      <c r="R294" s="248"/>
      <c r="S294" s="248"/>
      <c r="T294" s="249"/>
      <c r="AT294" s="250" t="s">
        <v>137</v>
      </c>
      <c r="AU294" s="250" t="s">
        <v>88</v>
      </c>
      <c r="AV294" s="15" t="s">
        <v>135</v>
      </c>
      <c r="AW294" s="15" t="s">
        <v>33</v>
      </c>
      <c r="AX294" s="15" t="s">
        <v>86</v>
      </c>
      <c r="AY294" s="250" t="s">
        <v>129</v>
      </c>
    </row>
    <row r="295" spans="1:65" s="12" customFormat="1" ht="22.85" customHeight="1">
      <c r="B295" s="188"/>
      <c r="C295" s="189"/>
      <c r="D295" s="190" t="s">
        <v>77</v>
      </c>
      <c r="E295" s="202" t="s">
        <v>383</v>
      </c>
      <c r="F295" s="202" t="s">
        <v>384</v>
      </c>
      <c r="G295" s="189"/>
      <c r="H295" s="189"/>
      <c r="I295" s="192"/>
      <c r="J295" s="203">
        <f>BK295</f>
        <v>0</v>
      </c>
      <c r="K295" s="189"/>
      <c r="L295" s="194"/>
      <c r="M295" s="195"/>
      <c r="N295" s="196"/>
      <c r="O295" s="196"/>
      <c r="P295" s="197">
        <f>SUM(P296:P299)</f>
        <v>0</v>
      </c>
      <c r="Q295" s="196"/>
      <c r="R295" s="197">
        <f>SUM(R296:R299)</f>
        <v>0</v>
      </c>
      <c r="S295" s="196"/>
      <c r="T295" s="198">
        <f>SUM(T296:T299)</f>
        <v>0</v>
      </c>
      <c r="AR295" s="199" t="s">
        <v>86</v>
      </c>
      <c r="AT295" s="200" t="s">
        <v>77</v>
      </c>
      <c r="AU295" s="200" t="s">
        <v>86</v>
      </c>
      <c r="AY295" s="199" t="s">
        <v>129</v>
      </c>
      <c r="BK295" s="201">
        <f>SUM(BK296:BK299)</f>
        <v>0</v>
      </c>
    </row>
    <row r="296" spans="1:65" s="2" customFormat="1" ht="21.75" customHeight="1">
      <c r="A296" s="34"/>
      <c r="B296" s="35"/>
      <c r="C296" s="204" t="s">
        <v>284</v>
      </c>
      <c r="D296" s="204" t="s">
        <v>131</v>
      </c>
      <c r="E296" s="205" t="s">
        <v>561</v>
      </c>
      <c r="F296" s="206" t="s">
        <v>562</v>
      </c>
      <c r="G296" s="207" t="s">
        <v>210</v>
      </c>
      <c r="H296" s="208">
        <v>44.704000000000001</v>
      </c>
      <c r="I296" s="209"/>
      <c r="J296" s="210">
        <f>ROUND(I296*H296,2)</f>
        <v>0</v>
      </c>
      <c r="K296" s="211"/>
      <c r="L296" s="39"/>
      <c r="M296" s="212" t="s">
        <v>1</v>
      </c>
      <c r="N296" s="213" t="s">
        <v>43</v>
      </c>
      <c r="O296" s="71"/>
      <c r="P296" s="214">
        <f>O296*H296</f>
        <v>0</v>
      </c>
      <c r="Q296" s="214">
        <v>0</v>
      </c>
      <c r="R296" s="214">
        <f>Q296*H296</f>
        <v>0</v>
      </c>
      <c r="S296" s="214">
        <v>0</v>
      </c>
      <c r="T296" s="215">
        <f>S296*H296</f>
        <v>0</v>
      </c>
      <c r="U296" s="34"/>
      <c r="V296" s="34"/>
      <c r="W296" s="34"/>
      <c r="X296" s="34"/>
      <c r="Y296" s="34"/>
      <c r="Z296" s="34"/>
      <c r="AA296" s="34"/>
      <c r="AB296" s="34"/>
      <c r="AC296" s="34"/>
      <c r="AD296" s="34"/>
      <c r="AE296" s="34"/>
      <c r="AR296" s="216" t="s">
        <v>135</v>
      </c>
      <c r="AT296" s="216" t="s">
        <v>131</v>
      </c>
      <c r="AU296" s="216" t="s">
        <v>88</v>
      </c>
      <c r="AY296" s="17" t="s">
        <v>129</v>
      </c>
      <c r="BE296" s="217">
        <f>IF(N296="základní",J296,0)</f>
        <v>0</v>
      </c>
      <c r="BF296" s="217">
        <f>IF(N296="snížená",J296,0)</f>
        <v>0</v>
      </c>
      <c r="BG296" s="217">
        <f>IF(N296="zákl. přenesená",J296,0)</f>
        <v>0</v>
      </c>
      <c r="BH296" s="217">
        <f>IF(N296="sníž. přenesená",J296,0)</f>
        <v>0</v>
      </c>
      <c r="BI296" s="217">
        <f>IF(N296="nulová",J296,0)</f>
        <v>0</v>
      </c>
      <c r="BJ296" s="17" t="s">
        <v>86</v>
      </c>
      <c r="BK296" s="217">
        <f>ROUND(I296*H296,2)</f>
        <v>0</v>
      </c>
      <c r="BL296" s="17" t="s">
        <v>135</v>
      </c>
      <c r="BM296" s="216" t="s">
        <v>563</v>
      </c>
    </row>
    <row r="297" spans="1:65" s="2" customFormat="1" ht="16.5" customHeight="1">
      <c r="A297" s="34"/>
      <c r="B297" s="35"/>
      <c r="C297" s="204" t="s">
        <v>289</v>
      </c>
      <c r="D297" s="204" t="s">
        <v>131</v>
      </c>
      <c r="E297" s="205" t="s">
        <v>564</v>
      </c>
      <c r="F297" s="206" t="s">
        <v>565</v>
      </c>
      <c r="G297" s="207" t="s">
        <v>210</v>
      </c>
      <c r="H297" s="208">
        <v>44.704000000000001</v>
      </c>
      <c r="I297" s="209"/>
      <c r="J297" s="210">
        <f>ROUND(I297*H297,2)</f>
        <v>0</v>
      </c>
      <c r="K297" s="211"/>
      <c r="L297" s="39"/>
      <c r="M297" s="212" t="s">
        <v>1</v>
      </c>
      <c r="N297" s="213" t="s">
        <v>43</v>
      </c>
      <c r="O297" s="71"/>
      <c r="P297" s="214">
        <f>O297*H297</f>
        <v>0</v>
      </c>
      <c r="Q297" s="214">
        <v>0</v>
      </c>
      <c r="R297" s="214">
        <f>Q297*H297</f>
        <v>0</v>
      </c>
      <c r="S297" s="214">
        <v>0</v>
      </c>
      <c r="T297" s="215">
        <f>S297*H297</f>
        <v>0</v>
      </c>
      <c r="U297" s="34"/>
      <c r="V297" s="34"/>
      <c r="W297" s="34"/>
      <c r="X297" s="34"/>
      <c r="Y297" s="34"/>
      <c r="Z297" s="34"/>
      <c r="AA297" s="34"/>
      <c r="AB297" s="34"/>
      <c r="AC297" s="34"/>
      <c r="AD297" s="34"/>
      <c r="AE297" s="34"/>
      <c r="AR297" s="216" t="s">
        <v>135</v>
      </c>
      <c r="AT297" s="216" t="s">
        <v>131</v>
      </c>
      <c r="AU297" s="216" t="s">
        <v>88</v>
      </c>
      <c r="AY297" s="17" t="s">
        <v>129</v>
      </c>
      <c r="BE297" s="217">
        <f>IF(N297="základní",J297,0)</f>
        <v>0</v>
      </c>
      <c r="BF297" s="217">
        <f>IF(N297="snížená",J297,0)</f>
        <v>0</v>
      </c>
      <c r="BG297" s="217">
        <f>IF(N297="zákl. přenesená",J297,0)</f>
        <v>0</v>
      </c>
      <c r="BH297" s="217">
        <f>IF(N297="sníž. přenesená",J297,0)</f>
        <v>0</v>
      </c>
      <c r="BI297" s="217">
        <f>IF(N297="nulová",J297,0)</f>
        <v>0</v>
      </c>
      <c r="BJ297" s="17" t="s">
        <v>86</v>
      </c>
      <c r="BK297" s="217">
        <f>ROUND(I297*H297,2)</f>
        <v>0</v>
      </c>
      <c r="BL297" s="17" t="s">
        <v>135</v>
      </c>
      <c r="BM297" s="216" t="s">
        <v>566</v>
      </c>
    </row>
    <row r="298" spans="1:65" s="2" customFormat="1" ht="21.75" customHeight="1">
      <c r="A298" s="34"/>
      <c r="B298" s="35"/>
      <c r="C298" s="204" t="s">
        <v>294</v>
      </c>
      <c r="D298" s="204" t="s">
        <v>131</v>
      </c>
      <c r="E298" s="205" t="s">
        <v>567</v>
      </c>
      <c r="F298" s="206" t="s">
        <v>568</v>
      </c>
      <c r="G298" s="207" t="s">
        <v>210</v>
      </c>
      <c r="H298" s="208">
        <v>44.704000000000001</v>
      </c>
      <c r="I298" s="209"/>
      <c r="J298" s="210">
        <f>ROUND(I298*H298,2)</f>
        <v>0</v>
      </c>
      <c r="K298" s="211"/>
      <c r="L298" s="39"/>
      <c r="M298" s="212" t="s">
        <v>1</v>
      </c>
      <c r="N298" s="213" t="s">
        <v>43</v>
      </c>
      <c r="O298" s="71"/>
      <c r="P298" s="214">
        <f>O298*H298</f>
        <v>0</v>
      </c>
      <c r="Q298" s="214">
        <v>0</v>
      </c>
      <c r="R298" s="214">
        <f>Q298*H298</f>
        <v>0</v>
      </c>
      <c r="S298" s="214">
        <v>0</v>
      </c>
      <c r="T298" s="215">
        <f>S298*H298</f>
        <v>0</v>
      </c>
      <c r="U298" s="34"/>
      <c r="V298" s="34"/>
      <c r="W298" s="34"/>
      <c r="X298" s="34"/>
      <c r="Y298" s="34"/>
      <c r="Z298" s="34"/>
      <c r="AA298" s="34"/>
      <c r="AB298" s="34"/>
      <c r="AC298" s="34"/>
      <c r="AD298" s="34"/>
      <c r="AE298" s="34"/>
      <c r="AR298" s="216" t="s">
        <v>135</v>
      </c>
      <c r="AT298" s="216" t="s">
        <v>131</v>
      </c>
      <c r="AU298" s="216" t="s">
        <v>88</v>
      </c>
      <c r="AY298" s="17" t="s">
        <v>129</v>
      </c>
      <c r="BE298" s="217">
        <f>IF(N298="základní",J298,0)</f>
        <v>0</v>
      </c>
      <c r="BF298" s="217">
        <f>IF(N298="snížená",J298,0)</f>
        <v>0</v>
      </c>
      <c r="BG298" s="217">
        <f>IF(N298="zákl. přenesená",J298,0)</f>
        <v>0</v>
      </c>
      <c r="BH298" s="217">
        <f>IF(N298="sníž. přenesená",J298,0)</f>
        <v>0</v>
      </c>
      <c r="BI298" s="217">
        <f>IF(N298="nulová",J298,0)</f>
        <v>0</v>
      </c>
      <c r="BJ298" s="17" t="s">
        <v>86</v>
      </c>
      <c r="BK298" s="217">
        <f>ROUND(I298*H298,2)</f>
        <v>0</v>
      </c>
      <c r="BL298" s="17" t="s">
        <v>135</v>
      </c>
      <c r="BM298" s="216" t="s">
        <v>569</v>
      </c>
    </row>
    <row r="299" spans="1:65" s="2" customFormat="1" ht="33" customHeight="1">
      <c r="A299" s="34"/>
      <c r="B299" s="35"/>
      <c r="C299" s="204" t="s">
        <v>298</v>
      </c>
      <c r="D299" s="204" t="s">
        <v>131</v>
      </c>
      <c r="E299" s="205" t="s">
        <v>570</v>
      </c>
      <c r="F299" s="206" t="s">
        <v>571</v>
      </c>
      <c r="G299" s="207" t="s">
        <v>210</v>
      </c>
      <c r="H299" s="208">
        <v>44.704000000000001</v>
      </c>
      <c r="I299" s="209"/>
      <c r="J299" s="210">
        <f>ROUND(I299*H299,2)</f>
        <v>0</v>
      </c>
      <c r="K299" s="211"/>
      <c r="L299" s="39"/>
      <c r="M299" s="212" t="s">
        <v>1</v>
      </c>
      <c r="N299" s="213" t="s">
        <v>43</v>
      </c>
      <c r="O299" s="71"/>
      <c r="P299" s="214">
        <f>O299*H299</f>
        <v>0</v>
      </c>
      <c r="Q299" s="214">
        <v>0</v>
      </c>
      <c r="R299" s="214">
        <f>Q299*H299</f>
        <v>0</v>
      </c>
      <c r="S299" s="214">
        <v>0</v>
      </c>
      <c r="T299" s="215">
        <f>S299*H299</f>
        <v>0</v>
      </c>
      <c r="U299" s="34"/>
      <c r="V299" s="34"/>
      <c r="W299" s="34"/>
      <c r="X299" s="34"/>
      <c r="Y299" s="34"/>
      <c r="Z299" s="34"/>
      <c r="AA299" s="34"/>
      <c r="AB299" s="34"/>
      <c r="AC299" s="34"/>
      <c r="AD299" s="34"/>
      <c r="AE299" s="34"/>
      <c r="AR299" s="216" t="s">
        <v>135</v>
      </c>
      <c r="AT299" s="216" t="s">
        <v>131</v>
      </c>
      <c r="AU299" s="216" t="s">
        <v>88</v>
      </c>
      <c r="AY299" s="17" t="s">
        <v>129</v>
      </c>
      <c r="BE299" s="217">
        <f>IF(N299="základní",J299,0)</f>
        <v>0</v>
      </c>
      <c r="BF299" s="217">
        <f>IF(N299="snížená",J299,0)</f>
        <v>0</v>
      </c>
      <c r="BG299" s="217">
        <f>IF(N299="zákl. přenesená",J299,0)</f>
        <v>0</v>
      </c>
      <c r="BH299" s="217">
        <f>IF(N299="sníž. přenesená",J299,0)</f>
        <v>0</v>
      </c>
      <c r="BI299" s="217">
        <f>IF(N299="nulová",J299,0)</f>
        <v>0</v>
      </c>
      <c r="BJ299" s="17" t="s">
        <v>86</v>
      </c>
      <c r="BK299" s="217">
        <f>ROUND(I299*H299,2)</f>
        <v>0</v>
      </c>
      <c r="BL299" s="17" t="s">
        <v>135</v>
      </c>
      <c r="BM299" s="216" t="s">
        <v>572</v>
      </c>
    </row>
    <row r="300" spans="1:65" s="12" customFormat="1" ht="22.85" customHeight="1">
      <c r="B300" s="188"/>
      <c r="C300" s="189"/>
      <c r="D300" s="190" t="s">
        <v>77</v>
      </c>
      <c r="E300" s="202" t="s">
        <v>433</v>
      </c>
      <c r="F300" s="202" t="s">
        <v>434</v>
      </c>
      <c r="G300" s="189"/>
      <c r="H300" s="189"/>
      <c r="I300" s="192"/>
      <c r="J300" s="203">
        <f>BK300</f>
        <v>0</v>
      </c>
      <c r="K300" s="189"/>
      <c r="L300" s="194"/>
      <c r="M300" s="195"/>
      <c r="N300" s="196"/>
      <c r="O300" s="196"/>
      <c r="P300" s="197">
        <f>P301</f>
        <v>0</v>
      </c>
      <c r="Q300" s="196"/>
      <c r="R300" s="197">
        <f>R301</f>
        <v>0</v>
      </c>
      <c r="S300" s="196"/>
      <c r="T300" s="198">
        <f>T301</f>
        <v>0</v>
      </c>
      <c r="AR300" s="199" t="s">
        <v>86</v>
      </c>
      <c r="AT300" s="200" t="s">
        <v>77</v>
      </c>
      <c r="AU300" s="200" t="s">
        <v>86</v>
      </c>
      <c r="AY300" s="199" t="s">
        <v>129</v>
      </c>
      <c r="BK300" s="201">
        <f>BK301</f>
        <v>0</v>
      </c>
    </row>
    <row r="301" spans="1:65" s="2" customFormat="1" ht="21.75" customHeight="1">
      <c r="A301" s="34"/>
      <c r="B301" s="35"/>
      <c r="C301" s="204" t="s">
        <v>302</v>
      </c>
      <c r="D301" s="204" t="s">
        <v>131</v>
      </c>
      <c r="E301" s="205" t="s">
        <v>573</v>
      </c>
      <c r="F301" s="206" t="s">
        <v>574</v>
      </c>
      <c r="G301" s="207" t="s">
        <v>210</v>
      </c>
      <c r="H301" s="208">
        <v>17.119</v>
      </c>
      <c r="I301" s="209"/>
      <c r="J301" s="210">
        <f>ROUND(I301*H301,2)</f>
        <v>0</v>
      </c>
      <c r="K301" s="211"/>
      <c r="L301" s="39"/>
      <c r="M301" s="212" t="s">
        <v>1</v>
      </c>
      <c r="N301" s="213" t="s">
        <v>43</v>
      </c>
      <c r="O301" s="71"/>
      <c r="P301" s="214">
        <f>O301*H301</f>
        <v>0</v>
      </c>
      <c r="Q301" s="214">
        <v>0</v>
      </c>
      <c r="R301" s="214">
        <f>Q301*H301</f>
        <v>0</v>
      </c>
      <c r="S301" s="214">
        <v>0</v>
      </c>
      <c r="T301" s="215">
        <f>S301*H301</f>
        <v>0</v>
      </c>
      <c r="U301" s="34"/>
      <c r="V301" s="34"/>
      <c r="W301" s="34"/>
      <c r="X301" s="34"/>
      <c r="Y301" s="34"/>
      <c r="Z301" s="34"/>
      <c r="AA301" s="34"/>
      <c r="AB301" s="34"/>
      <c r="AC301" s="34"/>
      <c r="AD301" s="34"/>
      <c r="AE301" s="34"/>
      <c r="AR301" s="216" t="s">
        <v>135</v>
      </c>
      <c r="AT301" s="216" t="s">
        <v>131</v>
      </c>
      <c r="AU301" s="216" t="s">
        <v>88</v>
      </c>
      <c r="AY301" s="17" t="s">
        <v>129</v>
      </c>
      <c r="BE301" s="217">
        <f>IF(N301="základní",J301,0)</f>
        <v>0</v>
      </c>
      <c r="BF301" s="217">
        <f>IF(N301="snížená",J301,0)</f>
        <v>0</v>
      </c>
      <c r="BG301" s="217">
        <f>IF(N301="zákl. přenesená",J301,0)</f>
        <v>0</v>
      </c>
      <c r="BH301" s="217">
        <f>IF(N301="sníž. přenesená",J301,0)</f>
        <v>0</v>
      </c>
      <c r="BI301" s="217">
        <f>IF(N301="nulová",J301,0)</f>
        <v>0</v>
      </c>
      <c r="BJ301" s="17" t="s">
        <v>86</v>
      </c>
      <c r="BK301" s="217">
        <f>ROUND(I301*H301,2)</f>
        <v>0</v>
      </c>
      <c r="BL301" s="17" t="s">
        <v>135</v>
      </c>
      <c r="BM301" s="216" t="s">
        <v>575</v>
      </c>
    </row>
    <row r="302" spans="1:65" s="12" customFormat="1" ht="25.95" customHeight="1">
      <c r="B302" s="188"/>
      <c r="C302" s="189"/>
      <c r="D302" s="190" t="s">
        <v>77</v>
      </c>
      <c r="E302" s="191" t="s">
        <v>576</v>
      </c>
      <c r="F302" s="191" t="s">
        <v>577</v>
      </c>
      <c r="G302" s="189"/>
      <c r="H302" s="189"/>
      <c r="I302" s="192"/>
      <c r="J302" s="193">
        <f>BK302</f>
        <v>0</v>
      </c>
      <c r="K302" s="189"/>
      <c r="L302" s="194"/>
      <c r="M302" s="195"/>
      <c r="N302" s="196"/>
      <c r="O302" s="196"/>
      <c r="P302" s="197">
        <f>P303+P333</f>
        <v>0</v>
      </c>
      <c r="Q302" s="196"/>
      <c r="R302" s="197">
        <f>R303+R333</f>
        <v>0.12950818</v>
      </c>
      <c r="S302" s="196"/>
      <c r="T302" s="198">
        <f>T303+T333</f>
        <v>0</v>
      </c>
      <c r="AR302" s="199" t="s">
        <v>88</v>
      </c>
      <c r="AT302" s="200" t="s">
        <v>77</v>
      </c>
      <c r="AU302" s="200" t="s">
        <v>78</v>
      </c>
      <c r="AY302" s="199" t="s">
        <v>129</v>
      </c>
      <c r="BK302" s="201">
        <f>BK303+BK333</f>
        <v>0</v>
      </c>
    </row>
    <row r="303" spans="1:65" s="12" customFormat="1" ht="22.85" customHeight="1">
      <c r="B303" s="188"/>
      <c r="C303" s="189"/>
      <c r="D303" s="190" t="s">
        <v>77</v>
      </c>
      <c r="E303" s="202" t="s">
        <v>578</v>
      </c>
      <c r="F303" s="202" t="s">
        <v>579</v>
      </c>
      <c r="G303" s="189"/>
      <c r="H303" s="189"/>
      <c r="I303" s="192"/>
      <c r="J303" s="203">
        <f>BK303</f>
        <v>0</v>
      </c>
      <c r="K303" s="189"/>
      <c r="L303" s="194"/>
      <c r="M303" s="195"/>
      <c r="N303" s="196"/>
      <c r="O303" s="196"/>
      <c r="P303" s="197">
        <f>SUM(P304:P332)</f>
        <v>0</v>
      </c>
      <c r="Q303" s="196"/>
      <c r="R303" s="197">
        <f>SUM(R304:R332)</f>
        <v>1.1641E-2</v>
      </c>
      <c r="S303" s="196"/>
      <c r="T303" s="198">
        <f>SUM(T304:T332)</f>
        <v>0</v>
      </c>
      <c r="AR303" s="199" t="s">
        <v>88</v>
      </c>
      <c r="AT303" s="200" t="s">
        <v>77</v>
      </c>
      <c r="AU303" s="200" t="s">
        <v>86</v>
      </c>
      <c r="AY303" s="199" t="s">
        <v>129</v>
      </c>
      <c r="BK303" s="201">
        <f>SUM(BK304:BK332)</f>
        <v>0</v>
      </c>
    </row>
    <row r="304" spans="1:65" s="2" customFormat="1" ht="16.5" customHeight="1">
      <c r="A304" s="34"/>
      <c r="B304" s="35"/>
      <c r="C304" s="204" t="s">
        <v>306</v>
      </c>
      <c r="D304" s="204" t="s">
        <v>131</v>
      </c>
      <c r="E304" s="205" t="s">
        <v>580</v>
      </c>
      <c r="F304" s="206" t="s">
        <v>581</v>
      </c>
      <c r="G304" s="207" t="s">
        <v>134</v>
      </c>
      <c r="H304" s="208">
        <v>84.825000000000003</v>
      </c>
      <c r="I304" s="209"/>
      <c r="J304" s="210">
        <f>ROUND(I304*H304,2)</f>
        <v>0</v>
      </c>
      <c r="K304" s="211"/>
      <c r="L304" s="39"/>
      <c r="M304" s="212" t="s">
        <v>1</v>
      </c>
      <c r="N304" s="213" t="s">
        <v>43</v>
      </c>
      <c r="O304" s="71"/>
      <c r="P304" s="214">
        <f>O304*H304</f>
        <v>0</v>
      </c>
      <c r="Q304" s="214">
        <v>0</v>
      </c>
      <c r="R304" s="214">
        <f>Q304*H304</f>
        <v>0</v>
      </c>
      <c r="S304" s="214">
        <v>0</v>
      </c>
      <c r="T304" s="215">
        <f>S304*H304</f>
        <v>0</v>
      </c>
      <c r="U304" s="34"/>
      <c r="V304" s="34"/>
      <c r="W304" s="34"/>
      <c r="X304" s="34"/>
      <c r="Y304" s="34"/>
      <c r="Z304" s="34"/>
      <c r="AA304" s="34"/>
      <c r="AB304" s="34"/>
      <c r="AC304" s="34"/>
      <c r="AD304" s="34"/>
      <c r="AE304" s="34"/>
      <c r="AR304" s="216" t="s">
        <v>225</v>
      </c>
      <c r="AT304" s="216" t="s">
        <v>131</v>
      </c>
      <c r="AU304" s="216" t="s">
        <v>88</v>
      </c>
      <c r="AY304" s="17" t="s">
        <v>129</v>
      </c>
      <c r="BE304" s="217">
        <f>IF(N304="základní",J304,0)</f>
        <v>0</v>
      </c>
      <c r="BF304" s="217">
        <f>IF(N304="snížená",J304,0)</f>
        <v>0</v>
      </c>
      <c r="BG304" s="217">
        <f>IF(N304="zákl. přenesená",J304,0)</f>
        <v>0</v>
      </c>
      <c r="BH304" s="217">
        <f>IF(N304="sníž. přenesená",J304,0)</f>
        <v>0</v>
      </c>
      <c r="BI304" s="217">
        <f>IF(N304="nulová",J304,0)</f>
        <v>0</v>
      </c>
      <c r="BJ304" s="17" t="s">
        <v>86</v>
      </c>
      <c r="BK304" s="217">
        <f>ROUND(I304*H304,2)</f>
        <v>0</v>
      </c>
      <c r="BL304" s="17" t="s">
        <v>225</v>
      </c>
      <c r="BM304" s="216" t="s">
        <v>582</v>
      </c>
    </row>
    <row r="305" spans="1:65" s="13" customFormat="1" ht="10.35">
      <c r="B305" s="218"/>
      <c r="C305" s="219"/>
      <c r="D305" s="220" t="s">
        <v>137</v>
      </c>
      <c r="E305" s="221" t="s">
        <v>1</v>
      </c>
      <c r="F305" s="222" t="s">
        <v>445</v>
      </c>
      <c r="G305" s="219"/>
      <c r="H305" s="221" t="s">
        <v>1</v>
      </c>
      <c r="I305" s="223"/>
      <c r="J305" s="219"/>
      <c r="K305" s="219"/>
      <c r="L305" s="224"/>
      <c r="M305" s="225"/>
      <c r="N305" s="226"/>
      <c r="O305" s="226"/>
      <c r="P305" s="226"/>
      <c r="Q305" s="226"/>
      <c r="R305" s="226"/>
      <c r="S305" s="226"/>
      <c r="T305" s="227"/>
      <c r="AT305" s="228" t="s">
        <v>137</v>
      </c>
      <c r="AU305" s="228" t="s">
        <v>88</v>
      </c>
      <c r="AV305" s="13" t="s">
        <v>86</v>
      </c>
      <c r="AW305" s="13" t="s">
        <v>33</v>
      </c>
      <c r="AX305" s="13" t="s">
        <v>78</v>
      </c>
      <c r="AY305" s="228" t="s">
        <v>129</v>
      </c>
    </row>
    <row r="306" spans="1:65" s="14" customFormat="1" ht="10.35">
      <c r="B306" s="229"/>
      <c r="C306" s="230"/>
      <c r="D306" s="220" t="s">
        <v>137</v>
      </c>
      <c r="E306" s="231" t="s">
        <v>1</v>
      </c>
      <c r="F306" s="232" t="s">
        <v>446</v>
      </c>
      <c r="G306" s="230"/>
      <c r="H306" s="233">
        <v>80.2</v>
      </c>
      <c r="I306" s="234"/>
      <c r="J306" s="230"/>
      <c r="K306" s="230"/>
      <c r="L306" s="235"/>
      <c r="M306" s="236"/>
      <c r="N306" s="237"/>
      <c r="O306" s="237"/>
      <c r="P306" s="237"/>
      <c r="Q306" s="237"/>
      <c r="R306" s="237"/>
      <c r="S306" s="237"/>
      <c r="T306" s="238"/>
      <c r="AT306" s="239" t="s">
        <v>137</v>
      </c>
      <c r="AU306" s="239" t="s">
        <v>88</v>
      </c>
      <c r="AV306" s="14" t="s">
        <v>88</v>
      </c>
      <c r="AW306" s="14" t="s">
        <v>33</v>
      </c>
      <c r="AX306" s="14" t="s">
        <v>78</v>
      </c>
      <c r="AY306" s="239" t="s">
        <v>129</v>
      </c>
    </row>
    <row r="307" spans="1:65" s="13" customFormat="1" ht="10.35">
      <c r="B307" s="218"/>
      <c r="C307" s="219"/>
      <c r="D307" s="220" t="s">
        <v>137</v>
      </c>
      <c r="E307" s="221" t="s">
        <v>1</v>
      </c>
      <c r="F307" s="222" t="s">
        <v>583</v>
      </c>
      <c r="G307" s="219"/>
      <c r="H307" s="221" t="s">
        <v>1</v>
      </c>
      <c r="I307" s="223"/>
      <c r="J307" s="219"/>
      <c r="K307" s="219"/>
      <c r="L307" s="224"/>
      <c r="M307" s="225"/>
      <c r="N307" s="226"/>
      <c r="O307" s="226"/>
      <c r="P307" s="226"/>
      <c r="Q307" s="226"/>
      <c r="R307" s="226"/>
      <c r="S307" s="226"/>
      <c r="T307" s="227"/>
      <c r="AT307" s="228" t="s">
        <v>137</v>
      </c>
      <c r="AU307" s="228" t="s">
        <v>88</v>
      </c>
      <c r="AV307" s="13" t="s">
        <v>86</v>
      </c>
      <c r="AW307" s="13" t="s">
        <v>33</v>
      </c>
      <c r="AX307" s="13" t="s">
        <v>78</v>
      </c>
      <c r="AY307" s="228" t="s">
        <v>129</v>
      </c>
    </row>
    <row r="308" spans="1:65" s="14" customFormat="1" ht="10.35">
      <c r="B308" s="229"/>
      <c r="C308" s="230"/>
      <c r="D308" s="220" t="s">
        <v>137</v>
      </c>
      <c r="E308" s="231" t="s">
        <v>1</v>
      </c>
      <c r="F308" s="232" t="s">
        <v>584</v>
      </c>
      <c r="G308" s="230"/>
      <c r="H308" s="233">
        <v>4.625</v>
      </c>
      <c r="I308" s="234"/>
      <c r="J308" s="230"/>
      <c r="K308" s="230"/>
      <c r="L308" s="235"/>
      <c r="M308" s="236"/>
      <c r="N308" s="237"/>
      <c r="O308" s="237"/>
      <c r="P308" s="237"/>
      <c r="Q308" s="237"/>
      <c r="R308" s="237"/>
      <c r="S308" s="237"/>
      <c r="T308" s="238"/>
      <c r="AT308" s="239" t="s">
        <v>137</v>
      </c>
      <c r="AU308" s="239" t="s">
        <v>88</v>
      </c>
      <c r="AV308" s="14" t="s">
        <v>88</v>
      </c>
      <c r="AW308" s="14" t="s">
        <v>33</v>
      </c>
      <c r="AX308" s="14" t="s">
        <v>78</v>
      </c>
      <c r="AY308" s="239" t="s">
        <v>129</v>
      </c>
    </row>
    <row r="309" spans="1:65" s="15" customFormat="1" ht="10.35">
      <c r="B309" s="240"/>
      <c r="C309" s="241"/>
      <c r="D309" s="220" t="s">
        <v>137</v>
      </c>
      <c r="E309" s="242" t="s">
        <v>1</v>
      </c>
      <c r="F309" s="243" t="s">
        <v>140</v>
      </c>
      <c r="G309" s="241"/>
      <c r="H309" s="244">
        <v>84.825000000000003</v>
      </c>
      <c r="I309" s="245"/>
      <c r="J309" s="241"/>
      <c r="K309" s="241"/>
      <c r="L309" s="246"/>
      <c r="M309" s="247"/>
      <c r="N309" s="248"/>
      <c r="O309" s="248"/>
      <c r="P309" s="248"/>
      <c r="Q309" s="248"/>
      <c r="R309" s="248"/>
      <c r="S309" s="248"/>
      <c r="T309" s="249"/>
      <c r="AT309" s="250" t="s">
        <v>137</v>
      </c>
      <c r="AU309" s="250" t="s">
        <v>88</v>
      </c>
      <c r="AV309" s="15" t="s">
        <v>135</v>
      </c>
      <c r="AW309" s="15" t="s">
        <v>33</v>
      </c>
      <c r="AX309" s="15" t="s">
        <v>86</v>
      </c>
      <c r="AY309" s="250" t="s">
        <v>129</v>
      </c>
    </row>
    <row r="310" spans="1:65" s="2" customFormat="1" ht="21.75" customHeight="1">
      <c r="A310" s="34"/>
      <c r="B310" s="35"/>
      <c r="C310" s="251" t="s">
        <v>313</v>
      </c>
      <c r="D310" s="251" t="s">
        <v>207</v>
      </c>
      <c r="E310" s="252" t="s">
        <v>585</v>
      </c>
      <c r="F310" s="253" t="s">
        <v>586</v>
      </c>
      <c r="G310" s="254" t="s">
        <v>460</v>
      </c>
      <c r="H310" s="255">
        <v>9.4640000000000004</v>
      </c>
      <c r="I310" s="256"/>
      <c r="J310" s="257">
        <f>ROUND(I310*H310,2)</f>
        <v>0</v>
      </c>
      <c r="K310" s="258"/>
      <c r="L310" s="259"/>
      <c r="M310" s="260" t="s">
        <v>1</v>
      </c>
      <c r="N310" s="261" t="s">
        <v>43</v>
      </c>
      <c r="O310" s="71"/>
      <c r="P310" s="214">
        <f>O310*H310</f>
        <v>0</v>
      </c>
      <c r="Q310" s="214">
        <v>1E-3</v>
      </c>
      <c r="R310" s="214">
        <f>Q310*H310</f>
        <v>9.4640000000000002E-3</v>
      </c>
      <c r="S310" s="214">
        <v>0</v>
      </c>
      <c r="T310" s="215">
        <f>S310*H310</f>
        <v>0</v>
      </c>
      <c r="U310" s="34"/>
      <c r="V310" s="34"/>
      <c r="W310" s="34"/>
      <c r="X310" s="34"/>
      <c r="Y310" s="34"/>
      <c r="Z310" s="34"/>
      <c r="AA310" s="34"/>
      <c r="AB310" s="34"/>
      <c r="AC310" s="34"/>
      <c r="AD310" s="34"/>
      <c r="AE310" s="34"/>
      <c r="AR310" s="216" t="s">
        <v>306</v>
      </c>
      <c r="AT310" s="216" t="s">
        <v>207</v>
      </c>
      <c r="AU310" s="216" t="s">
        <v>88</v>
      </c>
      <c r="AY310" s="17" t="s">
        <v>129</v>
      </c>
      <c r="BE310" s="217">
        <f>IF(N310="základní",J310,0)</f>
        <v>0</v>
      </c>
      <c r="BF310" s="217">
        <f>IF(N310="snížená",J310,0)</f>
        <v>0</v>
      </c>
      <c r="BG310" s="217">
        <f>IF(N310="zákl. přenesená",J310,0)</f>
        <v>0</v>
      </c>
      <c r="BH310" s="217">
        <f>IF(N310="sníž. přenesená",J310,0)</f>
        <v>0</v>
      </c>
      <c r="BI310" s="217">
        <f>IF(N310="nulová",J310,0)</f>
        <v>0</v>
      </c>
      <c r="BJ310" s="17" t="s">
        <v>86</v>
      </c>
      <c r="BK310" s="217">
        <f>ROUND(I310*H310,2)</f>
        <v>0</v>
      </c>
      <c r="BL310" s="17" t="s">
        <v>225</v>
      </c>
      <c r="BM310" s="216" t="s">
        <v>587</v>
      </c>
    </row>
    <row r="311" spans="1:65" s="14" customFormat="1" ht="10.35">
      <c r="B311" s="229"/>
      <c r="C311" s="230"/>
      <c r="D311" s="220" t="s">
        <v>137</v>
      </c>
      <c r="E311" s="230"/>
      <c r="F311" s="232" t="s">
        <v>588</v>
      </c>
      <c r="G311" s="230"/>
      <c r="H311" s="233">
        <v>9.4640000000000004</v>
      </c>
      <c r="I311" s="234"/>
      <c r="J311" s="230"/>
      <c r="K311" s="230"/>
      <c r="L311" s="235"/>
      <c r="M311" s="236"/>
      <c r="N311" s="237"/>
      <c r="O311" s="237"/>
      <c r="P311" s="237"/>
      <c r="Q311" s="237"/>
      <c r="R311" s="237"/>
      <c r="S311" s="237"/>
      <c r="T311" s="238"/>
      <c r="AT311" s="239" t="s">
        <v>137</v>
      </c>
      <c r="AU311" s="239" t="s">
        <v>88</v>
      </c>
      <c r="AV311" s="14" t="s">
        <v>88</v>
      </c>
      <c r="AW311" s="14" t="s">
        <v>4</v>
      </c>
      <c r="AX311" s="14" t="s">
        <v>86</v>
      </c>
      <c r="AY311" s="239" t="s">
        <v>129</v>
      </c>
    </row>
    <row r="312" spans="1:65" s="2" customFormat="1" ht="16.5" customHeight="1">
      <c r="A312" s="34"/>
      <c r="B312" s="35"/>
      <c r="C312" s="204" t="s">
        <v>322</v>
      </c>
      <c r="D312" s="204" t="s">
        <v>131</v>
      </c>
      <c r="E312" s="205" t="s">
        <v>589</v>
      </c>
      <c r="F312" s="206" t="s">
        <v>590</v>
      </c>
      <c r="G312" s="207" t="s">
        <v>134</v>
      </c>
      <c r="H312" s="208">
        <v>29.489000000000001</v>
      </c>
      <c r="I312" s="209"/>
      <c r="J312" s="210">
        <f>ROUND(I312*H312,2)</f>
        <v>0</v>
      </c>
      <c r="K312" s="211"/>
      <c r="L312" s="39"/>
      <c r="M312" s="212" t="s">
        <v>1</v>
      </c>
      <c r="N312" s="213" t="s">
        <v>43</v>
      </c>
      <c r="O312" s="71"/>
      <c r="P312" s="214">
        <f>O312*H312</f>
        <v>0</v>
      </c>
      <c r="Q312" s="214">
        <v>0</v>
      </c>
      <c r="R312" s="214">
        <f>Q312*H312</f>
        <v>0</v>
      </c>
      <c r="S312" s="214">
        <v>0</v>
      </c>
      <c r="T312" s="215">
        <f>S312*H312</f>
        <v>0</v>
      </c>
      <c r="U312" s="34"/>
      <c r="V312" s="34"/>
      <c r="W312" s="34"/>
      <c r="X312" s="34"/>
      <c r="Y312" s="34"/>
      <c r="Z312" s="34"/>
      <c r="AA312" s="34"/>
      <c r="AB312" s="34"/>
      <c r="AC312" s="34"/>
      <c r="AD312" s="34"/>
      <c r="AE312" s="34"/>
      <c r="AR312" s="216" t="s">
        <v>225</v>
      </c>
      <c r="AT312" s="216" t="s">
        <v>131</v>
      </c>
      <c r="AU312" s="216" t="s">
        <v>88</v>
      </c>
      <c r="AY312" s="17" t="s">
        <v>129</v>
      </c>
      <c r="BE312" s="217">
        <f>IF(N312="základní",J312,0)</f>
        <v>0</v>
      </c>
      <c r="BF312" s="217">
        <f>IF(N312="snížená",J312,0)</f>
        <v>0</v>
      </c>
      <c r="BG312" s="217">
        <f>IF(N312="zákl. přenesená",J312,0)</f>
        <v>0</v>
      </c>
      <c r="BH312" s="217">
        <f>IF(N312="sníž. přenesená",J312,0)</f>
        <v>0</v>
      </c>
      <c r="BI312" s="217">
        <f>IF(N312="nulová",J312,0)</f>
        <v>0</v>
      </c>
      <c r="BJ312" s="17" t="s">
        <v>86</v>
      </c>
      <c r="BK312" s="217">
        <f>ROUND(I312*H312,2)</f>
        <v>0</v>
      </c>
      <c r="BL312" s="17" t="s">
        <v>225</v>
      </c>
      <c r="BM312" s="216" t="s">
        <v>591</v>
      </c>
    </row>
    <row r="313" spans="1:65" s="13" customFormat="1" ht="10.35">
      <c r="B313" s="218"/>
      <c r="C313" s="219"/>
      <c r="D313" s="220" t="s">
        <v>137</v>
      </c>
      <c r="E313" s="221" t="s">
        <v>1</v>
      </c>
      <c r="F313" s="222" t="s">
        <v>541</v>
      </c>
      <c r="G313" s="219"/>
      <c r="H313" s="221" t="s">
        <v>1</v>
      </c>
      <c r="I313" s="223"/>
      <c r="J313" s="219"/>
      <c r="K313" s="219"/>
      <c r="L313" s="224"/>
      <c r="M313" s="225"/>
      <c r="N313" s="226"/>
      <c r="O313" s="226"/>
      <c r="P313" s="226"/>
      <c r="Q313" s="226"/>
      <c r="R313" s="226"/>
      <c r="S313" s="226"/>
      <c r="T313" s="227"/>
      <c r="AT313" s="228" t="s">
        <v>137</v>
      </c>
      <c r="AU313" s="228" t="s">
        <v>88</v>
      </c>
      <c r="AV313" s="13" t="s">
        <v>86</v>
      </c>
      <c r="AW313" s="13" t="s">
        <v>33</v>
      </c>
      <c r="AX313" s="13" t="s">
        <v>78</v>
      </c>
      <c r="AY313" s="228" t="s">
        <v>129</v>
      </c>
    </row>
    <row r="314" spans="1:65" s="14" customFormat="1" ht="10.35">
      <c r="B314" s="229"/>
      <c r="C314" s="230"/>
      <c r="D314" s="220" t="s">
        <v>137</v>
      </c>
      <c r="E314" s="231" t="s">
        <v>1</v>
      </c>
      <c r="F314" s="232" t="s">
        <v>486</v>
      </c>
      <c r="G314" s="230"/>
      <c r="H314" s="233">
        <v>9.84</v>
      </c>
      <c r="I314" s="234"/>
      <c r="J314" s="230"/>
      <c r="K314" s="230"/>
      <c r="L314" s="235"/>
      <c r="M314" s="236"/>
      <c r="N314" s="237"/>
      <c r="O314" s="237"/>
      <c r="P314" s="237"/>
      <c r="Q314" s="237"/>
      <c r="R314" s="237"/>
      <c r="S314" s="237"/>
      <c r="T314" s="238"/>
      <c r="AT314" s="239" t="s">
        <v>137</v>
      </c>
      <c r="AU314" s="239" t="s">
        <v>88</v>
      </c>
      <c r="AV314" s="14" t="s">
        <v>88</v>
      </c>
      <c r="AW314" s="14" t="s">
        <v>33</v>
      </c>
      <c r="AX314" s="14" t="s">
        <v>78</v>
      </c>
      <c r="AY314" s="239" t="s">
        <v>129</v>
      </c>
    </row>
    <row r="315" spans="1:65" s="13" customFormat="1" ht="10.35">
      <c r="B315" s="218"/>
      <c r="C315" s="219"/>
      <c r="D315" s="220" t="s">
        <v>137</v>
      </c>
      <c r="E315" s="221" t="s">
        <v>1</v>
      </c>
      <c r="F315" s="222" t="s">
        <v>487</v>
      </c>
      <c r="G315" s="219"/>
      <c r="H315" s="221" t="s">
        <v>1</v>
      </c>
      <c r="I315" s="223"/>
      <c r="J315" s="219"/>
      <c r="K315" s="219"/>
      <c r="L315" s="224"/>
      <c r="M315" s="225"/>
      <c r="N315" s="226"/>
      <c r="O315" s="226"/>
      <c r="P315" s="226"/>
      <c r="Q315" s="226"/>
      <c r="R315" s="226"/>
      <c r="S315" s="226"/>
      <c r="T315" s="227"/>
      <c r="AT315" s="228" t="s">
        <v>137</v>
      </c>
      <c r="AU315" s="228" t="s">
        <v>88</v>
      </c>
      <c r="AV315" s="13" t="s">
        <v>86</v>
      </c>
      <c r="AW315" s="13" t="s">
        <v>33</v>
      </c>
      <c r="AX315" s="13" t="s">
        <v>78</v>
      </c>
      <c r="AY315" s="228" t="s">
        <v>129</v>
      </c>
    </row>
    <row r="316" spans="1:65" s="14" customFormat="1" ht="10.35">
      <c r="B316" s="229"/>
      <c r="C316" s="230"/>
      <c r="D316" s="220" t="s">
        <v>137</v>
      </c>
      <c r="E316" s="231" t="s">
        <v>1</v>
      </c>
      <c r="F316" s="232" t="s">
        <v>488</v>
      </c>
      <c r="G316" s="230"/>
      <c r="H316" s="233">
        <v>17.248999999999999</v>
      </c>
      <c r="I316" s="234"/>
      <c r="J316" s="230"/>
      <c r="K316" s="230"/>
      <c r="L316" s="235"/>
      <c r="M316" s="236"/>
      <c r="N316" s="237"/>
      <c r="O316" s="237"/>
      <c r="P316" s="237"/>
      <c r="Q316" s="237"/>
      <c r="R316" s="237"/>
      <c r="S316" s="237"/>
      <c r="T316" s="238"/>
      <c r="AT316" s="239" t="s">
        <v>137</v>
      </c>
      <c r="AU316" s="239" t="s">
        <v>88</v>
      </c>
      <c r="AV316" s="14" t="s">
        <v>88</v>
      </c>
      <c r="AW316" s="14" t="s">
        <v>33</v>
      </c>
      <c r="AX316" s="14" t="s">
        <v>78</v>
      </c>
      <c r="AY316" s="239" t="s">
        <v>129</v>
      </c>
    </row>
    <row r="317" spans="1:65" s="13" customFormat="1" ht="10.35">
      <c r="B317" s="218"/>
      <c r="C317" s="219"/>
      <c r="D317" s="220" t="s">
        <v>137</v>
      </c>
      <c r="E317" s="221" t="s">
        <v>1</v>
      </c>
      <c r="F317" s="222" t="s">
        <v>498</v>
      </c>
      <c r="G317" s="219"/>
      <c r="H317" s="221" t="s">
        <v>1</v>
      </c>
      <c r="I317" s="223"/>
      <c r="J317" s="219"/>
      <c r="K317" s="219"/>
      <c r="L317" s="224"/>
      <c r="M317" s="225"/>
      <c r="N317" s="226"/>
      <c r="O317" s="226"/>
      <c r="P317" s="226"/>
      <c r="Q317" s="226"/>
      <c r="R317" s="226"/>
      <c r="S317" s="226"/>
      <c r="T317" s="227"/>
      <c r="AT317" s="228" t="s">
        <v>137</v>
      </c>
      <c r="AU317" s="228" t="s">
        <v>88</v>
      </c>
      <c r="AV317" s="13" t="s">
        <v>86</v>
      </c>
      <c r="AW317" s="13" t="s">
        <v>33</v>
      </c>
      <c r="AX317" s="13" t="s">
        <v>78</v>
      </c>
      <c r="AY317" s="228" t="s">
        <v>129</v>
      </c>
    </row>
    <row r="318" spans="1:65" s="14" customFormat="1" ht="10.35">
      <c r="B318" s="229"/>
      <c r="C318" s="230"/>
      <c r="D318" s="220" t="s">
        <v>137</v>
      </c>
      <c r="E318" s="231" t="s">
        <v>1</v>
      </c>
      <c r="F318" s="232" t="s">
        <v>534</v>
      </c>
      <c r="G318" s="230"/>
      <c r="H318" s="233">
        <v>2.4</v>
      </c>
      <c r="I318" s="234"/>
      <c r="J318" s="230"/>
      <c r="K318" s="230"/>
      <c r="L318" s="235"/>
      <c r="M318" s="236"/>
      <c r="N318" s="237"/>
      <c r="O318" s="237"/>
      <c r="P318" s="237"/>
      <c r="Q318" s="237"/>
      <c r="R318" s="237"/>
      <c r="S318" s="237"/>
      <c r="T318" s="238"/>
      <c r="AT318" s="239" t="s">
        <v>137</v>
      </c>
      <c r="AU318" s="239" t="s">
        <v>88</v>
      </c>
      <c r="AV318" s="14" t="s">
        <v>88</v>
      </c>
      <c r="AW318" s="14" t="s">
        <v>33</v>
      </c>
      <c r="AX318" s="14" t="s">
        <v>78</v>
      </c>
      <c r="AY318" s="239" t="s">
        <v>129</v>
      </c>
    </row>
    <row r="319" spans="1:65" s="15" customFormat="1" ht="10.35">
      <c r="B319" s="240"/>
      <c r="C319" s="241"/>
      <c r="D319" s="220" t="s">
        <v>137</v>
      </c>
      <c r="E319" s="242" t="s">
        <v>1</v>
      </c>
      <c r="F319" s="243" t="s">
        <v>140</v>
      </c>
      <c r="G319" s="241"/>
      <c r="H319" s="244">
        <v>29.488999999999997</v>
      </c>
      <c r="I319" s="245"/>
      <c r="J319" s="241"/>
      <c r="K319" s="241"/>
      <c r="L319" s="246"/>
      <c r="M319" s="247"/>
      <c r="N319" s="248"/>
      <c r="O319" s="248"/>
      <c r="P319" s="248"/>
      <c r="Q319" s="248"/>
      <c r="R319" s="248"/>
      <c r="S319" s="248"/>
      <c r="T319" s="249"/>
      <c r="AT319" s="250" t="s">
        <v>137</v>
      </c>
      <c r="AU319" s="250" t="s">
        <v>88</v>
      </c>
      <c r="AV319" s="15" t="s">
        <v>135</v>
      </c>
      <c r="AW319" s="15" t="s">
        <v>33</v>
      </c>
      <c r="AX319" s="15" t="s">
        <v>86</v>
      </c>
      <c r="AY319" s="250" t="s">
        <v>129</v>
      </c>
    </row>
    <row r="320" spans="1:65" s="2" customFormat="1" ht="16.5" customHeight="1">
      <c r="A320" s="34"/>
      <c r="B320" s="35"/>
      <c r="C320" s="251" t="s">
        <v>327</v>
      </c>
      <c r="D320" s="251" t="s">
        <v>207</v>
      </c>
      <c r="E320" s="252" t="s">
        <v>592</v>
      </c>
      <c r="F320" s="253" t="s">
        <v>593</v>
      </c>
      <c r="G320" s="254" t="s">
        <v>460</v>
      </c>
      <c r="H320" s="255">
        <v>2.177</v>
      </c>
      <c r="I320" s="256"/>
      <c r="J320" s="257">
        <f>ROUND(I320*H320,2)</f>
        <v>0</v>
      </c>
      <c r="K320" s="258"/>
      <c r="L320" s="259"/>
      <c r="M320" s="260" t="s">
        <v>1</v>
      </c>
      <c r="N320" s="261" t="s">
        <v>43</v>
      </c>
      <c r="O320" s="71"/>
      <c r="P320" s="214">
        <f>O320*H320</f>
        <v>0</v>
      </c>
      <c r="Q320" s="214">
        <v>1E-3</v>
      </c>
      <c r="R320" s="214">
        <f>Q320*H320</f>
        <v>2.1770000000000001E-3</v>
      </c>
      <c r="S320" s="214">
        <v>0</v>
      </c>
      <c r="T320" s="215">
        <f>S320*H320</f>
        <v>0</v>
      </c>
      <c r="U320" s="34"/>
      <c r="V320" s="34"/>
      <c r="W320" s="34"/>
      <c r="X320" s="34"/>
      <c r="Y320" s="34"/>
      <c r="Z320" s="34"/>
      <c r="AA320" s="34"/>
      <c r="AB320" s="34"/>
      <c r="AC320" s="34"/>
      <c r="AD320" s="34"/>
      <c r="AE320" s="34"/>
      <c r="AR320" s="216" t="s">
        <v>306</v>
      </c>
      <c r="AT320" s="216" t="s">
        <v>207</v>
      </c>
      <c r="AU320" s="216" t="s">
        <v>88</v>
      </c>
      <c r="AY320" s="17" t="s">
        <v>129</v>
      </c>
      <c r="BE320" s="217">
        <f>IF(N320="základní",J320,0)</f>
        <v>0</v>
      </c>
      <c r="BF320" s="217">
        <f>IF(N320="snížená",J320,0)</f>
        <v>0</v>
      </c>
      <c r="BG320" s="217">
        <f>IF(N320="zákl. přenesená",J320,0)</f>
        <v>0</v>
      </c>
      <c r="BH320" s="217">
        <f>IF(N320="sníž. přenesená",J320,0)</f>
        <v>0</v>
      </c>
      <c r="BI320" s="217">
        <f>IF(N320="nulová",J320,0)</f>
        <v>0</v>
      </c>
      <c r="BJ320" s="17" t="s">
        <v>86</v>
      </c>
      <c r="BK320" s="217">
        <f>ROUND(I320*H320,2)</f>
        <v>0</v>
      </c>
      <c r="BL320" s="17" t="s">
        <v>225</v>
      </c>
      <c r="BM320" s="216" t="s">
        <v>594</v>
      </c>
    </row>
    <row r="321" spans="1:65" s="14" customFormat="1" ht="10.35">
      <c r="B321" s="229"/>
      <c r="C321" s="230"/>
      <c r="D321" s="220" t="s">
        <v>137</v>
      </c>
      <c r="E321" s="230"/>
      <c r="F321" s="232" t="s">
        <v>595</v>
      </c>
      <c r="G321" s="230"/>
      <c r="H321" s="233">
        <v>2.177</v>
      </c>
      <c r="I321" s="234"/>
      <c r="J321" s="230"/>
      <c r="K321" s="230"/>
      <c r="L321" s="235"/>
      <c r="M321" s="236"/>
      <c r="N321" s="237"/>
      <c r="O321" s="237"/>
      <c r="P321" s="237"/>
      <c r="Q321" s="237"/>
      <c r="R321" s="237"/>
      <c r="S321" s="237"/>
      <c r="T321" s="238"/>
      <c r="AT321" s="239" t="s">
        <v>137</v>
      </c>
      <c r="AU321" s="239" t="s">
        <v>88</v>
      </c>
      <c r="AV321" s="14" t="s">
        <v>88</v>
      </c>
      <c r="AW321" s="14" t="s">
        <v>4</v>
      </c>
      <c r="AX321" s="14" t="s">
        <v>86</v>
      </c>
      <c r="AY321" s="239" t="s">
        <v>129</v>
      </c>
    </row>
    <row r="322" spans="1:65" s="2" customFormat="1" ht="21.75" customHeight="1">
      <c r="A322" s="34"/>
      <c r="B322" s="35"/>
      <c r="C322" s="204" t="s">
        <v>333</v>
      </c>
      <c r="D322" s="204" t="s">
        <v>131</v>
      </c>
      <c r="E322" s="205" t="s">
        <v>596</v>
      </c>
      <c r="F322" s="206" t="s">
        <v>597</v>
      </c>
      <c r="G322" s="207" t="s">
        <v>134</v>
      </c>
      <c r="H322" s="208">
        <v>109.68899999999999</v>
      </c>
      <c r="I322" s="209"/>
      <c r="J322" s="210">
        <f>ROUND(I322*H322,2)</f>
        <v>0</v>
      </c>
      <c r="K322" s="211"/>
      <c r="L322" s="39"/>
      <c r="M322" s="212" t="s">
        <v>1</v>
      </c>
      <c r="N322" s="213" t="s">
        <v>43</v>
      </c>
      <c r="O322" s="71"/>
      <c r="P322" s="214">
        <f>O322*H322</f>
        <v>0</v>
      </c>
      <c r="Q322" s="214">
        <v>0</v>
      </c>
      <c r="R322" s="214">
        <f>Q322*H322</f>
        <v>0</v>
      </c>
      <c r="S322" s="214">
        <v>0</v>
      </c>
      <c r="T322" s="215">
        <f>S322*H322</f>
        <v>0</v>
      </c>
      <c r="U322" s="34"/>
      <c r="V322" s="34"/>
      <c r="W322" s="34"/>
      <c r="X322" s="34"/>
      <c r="Y322" s="34"/>
      <c r="Z322" s="34"/>
      <c r="AA322" s="34"/>
      <c r="AB322" s="34"/>
      <c r="AC322" s="34"/>
      <c r="AD322" s="34"/>
      <c r="AE322" s="34"/>
      <c r="AR322" s="216" t="s">
        <v>225</v>
      </c>
      <c r="AT322" s="216" t="s">
        <v>131</v>
      </c>
      <c r="AU322" s="216" t="s">
        <v>88</v>
      </c>
      <c r="AY322" s="17" t="s">
        <v>129</v>
      </c>
      <c r="BE322" s="217">
        <f>IF(N322="základní",J322,0)</f>
        <v>0</v>
      </c>
      <c r="BF322" s="217">
        <f>IF(N322="snížená",J322,0)</f>
        <v>0</v>
      </c>
      <c r="BG322" s="217">
        <f>IF(N322="zákl. přenesená",J322,0)</f>
        <v>0</v>
      </c>
      <c r="BH322" s="217">
        <f>IF(N322="sníž. přenesená",J322,0)</f>
        <v>0</v>
      </c>
      <c r="BI322" s="217">
        <f>IF(N322="nulová",J322,0)</f>
        <v>0</v>
      </c>
      <c r="BJ322" s="17" t="s">
        <v>86</v>
      </c>
      <c r="BK322" s="217">
        <f>ROUND(I322*H322,2)</f>
        <v>0</v>
      </c>
      <c r="BL322" s="17" t="s">
        <v>225</v>
      </c>
      <c r="BM322" s="216" t="s">
        <v>598</v>
      </c>
    </row>
    <row r="323" spans="1:65" s="13" customFormat="1" ht="10.35">
      <c r="B323" s="218"/>
      <c r="C323" s="219"/>
      <c r="D323" s="220" t="s">
        <v>137</v>
      </c>
      <c r="E323" s="221" t="s">
        <v>1</v>
      </c>
      <c r="F323" s="222" t="s">
        <v>445</v>
      </c>
      <c r="G323" s="219"/>
      <c r="H323" s="221" t="s">
        <v>1</v>
      </c>
      <c r="I323" s="223"/>
      <c r="J323" s="219"/>
      <c r="K323" s="219"/>
      <c r="L323" s="224"/>
      <c r="M323" s="225"/>
      <c r="N323" s="226"/>
      <c r="O323" s="226"/>
      <c r="P323" s="226"/>
      <c r="Q323" s="226"/>
      <c r="R323" s="226"/>
      <c r="S323" s="226"/>
      <c r="T323" s="227"/>
      <c r="AT323" s="228" t="s">
        <v>137</v>
      </c>
      <c r="AU323" s="228" t="s">
        <v>88</v>
      </c>
      <c r="AV323" s="13" t="s">
        <v>86</v>
      </c>
      <c r="AW323" s="13" t="s">
        <v>33</v>
      </c>
      <c r="AX323" s="13" t="s">
        <v>78</v>
      </c>
      <c r="AY323" s="228" t="s">
        <v>129</v>
      </c>
    </row>
    <row r="324" spans="1:65" s="14" customFormat="1" ht="10.35">
      <c r="B324" s="229"/>
      <c r="C324" s="230"/>
      <c r="D324" s="220" t="s">
        <v>137</v>
      </c>
      <c r="E324" s="231" t="s">
        <v>1</v>
      </c>
      <c r="F324" s="232" t="s">
        <v>446</v>
      </c>
      <c r="G324" s="230"/>
      <c r="H324" s="233">
        <v>80.2</v>
      </c>
      <c r="I324" s="234"/>
      <c r="J324" s="230"/>
      <c r="K324" s="230"/>
      <c r="L324" s="235"/>
      <c r="M324" s="236"/>
      <c r="N324" s="237"/>
      <c r="O324" s="237"/>
      <c r="P324" s="237"/>
      <c r="Q324" s="237"/>
      <c r="R324" s="237"/>
      <c r="S324" s="237"/>
      <c r="T324" s="238"/>
      <c r="AT324" s="239" t="s">
        <v>137</v>
      </c>
      <c r="AU324" s="239" t="s">
        <v>88</v>
      </c>
      <c r="AV324" s="14" t="s">
        <v>88</v>
      </c>
      <c r="AW324" s="14" t="s">
        <v>33</v>
      </c>
      <c r="AX324" s="14" t="s">
        <v>78</v>
      </c>
      <c r="AY324" s="239" t="s">
        <v>129</v>
      </c>
    </row>
    <row r="325" spans="1:65" s="13" customFormat="1" ht="10.35">
      <c r="B325" s="218"/>
      <c r="C325" s="219"/>
      <c r="D325" s="220" t="s">
        <v>137</v>
      </c>
      <c r="E325" s="221" t="s">
        <v>1</v>
      </c>
      <c r="F325" s="222" t="s">
        <v>541</v>
      </c>
      <c r="G325" s="219"/>
      <c r="H325" s="221" t="s">
        <v>1</v>
      </c>
      <c r="I325" s="223"/>
      <c r="J325" s="219"/>
      <c r="K325" s="219"/>
      <c r="L325" s="224"/>
      <c r="M325" s="225"/>
      <c r="N325" s="226"/>
      <c r="O325" s="226"/>
      <c r="P325" s="226"/>
      <c r="Q325" s="226"/>
      <c r="R325" s="226"/>
      <c r="S325" s="226"/>
      <c r="T325" s="227"/>
      <c r="AT325" s="228" t="s">
        <v>137</v>
      </c>
      <c r="AU325" s="228" t="s">
        <v>88</v>
      </c>
      <c r="AV325" s="13" t="s">
        <v>86</v>
      </c>
      <c r="AW325" s="13" t="s">
        <v>33</v>
      </c>
      <c r="AX325" s="13" t="s">
        <v>78</v>
      </c>
      <c r="AY325" s="228" t="s">
        <v>129</v>
      </c>
    </row>
    <row r="326" spans="1:65" s="14" customFormat="1" ht="10.35">
      <c r="B326" s="229"/>
      <c r="C326" s="230"/>
      <c r="D326" s="220" t="s">
        <v>137</v>
      </c>
      <c r="E326" s="231" t="s">
        <v>1</v>
      </c>
      <c r="F326" s="232" t="s">
        <v>486</v>
      </c>
      <c r="G326" s="230"/>
      <c r="H326" s="233">
        <v>9.84</v>
      </c>
      <c r="I326" s="234"/>
      <c r="J326" s="230"/>
      <c r="K326" s="230"/>
      <c r="L326" s="235"/>
      <c r="M326" s="236"/>
      <c r="N326" s="237"/>
      <c r="O326" s="237"/>
      <c r="P326" s="237"/>
      <c r="Q326" s="237"/>
      <c r="R326" s="237"/>
      <c r="S326" s="237"/>
      <c r="T326" s="238"/>
      <c r="AT326" s="239" t="s">
        <v>137</v>
      </c>
      <c r="AU326" s="239" t="s">
        <v>88</v>
      </c>
      <c r="AV326" s="14" t="s">
        <v>88</v>
      </c>
      <c r="AW326" s="14" t="s">
        <v>33</v>
      </c>
      <c r="AX326" s="14" t="s">
        <v>78</v>
      </c>
      <c r="AY326" s="239" t="s">
        <v>129</v>
      </c>
    </row>
    <row r="327" spans="1:65" s="13" customFormat="1" ht="10.35">
      <c r="B327" s="218"/>
      <c r="C327" s="219"/>
      <c r="D327" s="220" t="s">
        <v>137</v>
      </c>
      <c r="E327" s="221" t="s">
        <v>1</v>
      </c>
      <c r="F327" s="222" t="s">
        <v>487</v>
      </c>
      <c r="G327" s="219"/>
      <c r="H327" s="221" t="s">
        <v>1</v>
      </c>
      <c r="I327" s="223"/>
      <c r="J327" s="219"/>
      <c r="K327" s="219"/>
      <c r="L327" s="224"/>
      <c r="M327" s="225"/>
      <c r="N327" s="226"/>
      <c r="O327" s="226"/>
      <c r="P327" s="226"/>
      <c r="Q327" s="226"/>
      <c r="R327" s="226"/>
      <c r="S327" s="226"/>
      <c r="T327" s="227"/>
      <c r="AT327" s="228" t="s">
        <v>137</v>
      </c>
      <c r="AU327" s="228" t="s">
        <v>88</v>
      </c>
      <c r="AV327" s="13" t="s">
        <v>86</v>
      </c>
      <c r="AW327" s="13" t="s">
        <v>33</v>
      </c>
      <c r="AX327" s="13" t="s">
        <v>78</v>
      </c>
      <c r="AY327" s="228" t="s">
        <v>129</v>
      </c>
    </row>
    <row r="328" spans="1:65" s="14" customFormat="1" ht="10.35">
      <c r="B328" s="229"/>
      <c r="C328" s="230"/>
      <c r="D328" s="220" t="s">
        <v>137</v>
      </c>
      <c r="E328" s="231" t="s">
        <v>1</v>
      </c>
      <c r="F328" s="232" t="s">
        <v>488</v>
      </c>
      <c r="G328" s="230"/>
      <c r="H328" s="233">
        <v>17.248999999999999</v>
      </c>
      <c r="I328" s="234"/>
      <c r="J328" s="230"/>
      <c r="K328" s="230"/>
      <c r="L328" s="235"/>
      <c r="M328" s="236"/>
      <c r="N328" s="237"/>
      <c r="O328" s="237"/>
      <c r="P328" s="237"/>
      <c r="Q328" s="237"/>
      <c r="R328" s="237"/>
      <c r="S328" s="237"/>
      <c r="T328" s="238"/>
      <c r="AT328" s="239" t="s">
        <v>137</v>
      </c>
      <c r="AU328" s="239" t="s">
        <v>88</v>
      </c>
      <c r="AV328" s="14" t="s">
        <v>88</v>
      </c>
      <c r="AW328" s="14" t="s">
        <v>33</v>
      </c>
      <c r="AX328" s="14" t="s">
        <v>78</v>
      </c>
      <c r="AY328" s="239" t="s">
        <v>129</v>
      </c>
    </row>
    <row r="329" spans="1:65" s="13" customFormat="1" ht="10.35">
      <c r="B329" s="218"/>
      <c r="C329" s="219"/>
      <c r="D329" s="220" t="s">
        <v>137</v>
      </c>
      <c r="E329" s="221" t="s">
        <v>1</v>
      </c>
      <c r="F329" s="222" t="s">
        <v>498</v>
      </c>
      <c r="G329" s="219"/>
      <c r="H329" s="221" t="s">
        <v>1</v>
      </c>
      <c r="I329" s="223"/>
      <c r="J329" s="219"/>
      <c r="K329" s="219"/>
      <c r="L329" s="224"/>
      <c r="M329" s="225"/>
      <c r="N329" s="226"/>
      <c r="O329" s="226"/>
      <c r="P329" s="226"/>
      <c r="Q329" s="226"/>
      <c r="R329" s="226"/>
      <c r="S329" s="226"/>
      <c r="T329" s="227"/>
      <c r="AT329" s="228" t="s">
        <v>137</v>
      </c>
      <c r="AU329" s="228" t="s">
        <v>88</v>
      </c>
      <c r="AV329" s="13" t="s">
        <v>86</v>
      </c>
      <c r="AW329" s="13" t="s">
        <v>33</v>
      </c>
      <c r="AX329" s="13" t="s">
        <v>78</v>
      </c>
      <c r="AY329" s="228" t="s">
        <v>129</v>
      </c>
    </row>
    <row r="330" spans="1:65" s="14" customFormat="1" ht="10.35">
      <c r="B330" s="229"/>
      <c r="C330" s="230"/>
      <c r="D330" s="220" t="s">
        <v>137</v>
      </c>
      <c r="E330" s="231" t="s">
        <v>1</v>
      </c>
      <c r="F330" s="232" t="s">
        <v>534</v>
      </c>
      <c r="G330" s="230"/>
      <c r="H330" s="233">
        <v>2.4</v>
      </c>
      <c r="I330" s="234"/>
      <c r="J330" s="230"/>
      <c r="K330" s="230"/>
      <c r="L330" s="235"/>
      <c r="M330" s="236"/>
      <c r="N330" s="237"/>
      <c r="O330" s="237"/>
      <c r="P330" s="237"/>
      <c r="Q330" s="237"/>
      <c r="R330" s="237"/>
      <c r="S330" s="237"/>
      <c r="T330" s="238"/>
      <c r="AT330" s="239" t="s">
        <v>137</v>
      </c>
      <c r="AU330" s="239" t="s">
        <v>88</v>
      </c>
      <c r="AV330" s="14" t="s">
        <v>88</v>
      </c>
      <c r="AW330" s="14" t="s">
        <v>33</v>
      </c>
      <c r="AX330" s="14" t="s">
        <v>78</v>
      </c>
      <c r="AY330" s="239" t="s">
        <v>129</v>
      </c>
    </row>
    <row r="331" spans="1:65" s="15" customFormat="1" ht="10.35">
      <c r="B331" s="240"/>
      <c r="C331" s="241"/>
      <c r="D331" s="220" t="s">
        <v>137</v>
      </c>
      <c r="E331" s="242" t="s">
        <v>1</v>
      </c>
      <c r="F331" s="243" t="s">
        <v>140</v>
      </c>
      <c r="G331" s="241"/>
      <c r="H331" s="244">
        <v>109.68900000000001</v>
      </c>
      <c r="I331" s="245"/>
      <c r="J331" s="241"/>
      <c r="K331" s="241"/>
      <c r="L331" s="246"/>
      <c r="M331" s="247"/>
      <c r="N331" s="248"/>
      <c r="O331" s="248"/>
      <c r="P331" s="248"/>
      <c r="Q331" s="248"/>
      <c r="R331" s="248"/>
      <c r="S331" s="248"/>
      <c r="T331" s="249"/>
      <c r="AT331" s="250" t="s">
        <v>137</v>
      </c>
      <c r="AU331" s="250" t="s">
        <v>88</v>
      </c>
      <c r="AV331" s="15" t="s">
        <v>135</v>
      </c>
      <c r="AW331" s="15" t="s">
        <v>33</v>
      </c>
      <c r="AX331" s="15" t="s">
        <v>86</v>
      </c>
      <c r="AY331" s="250" t="s">
        <v>129</v>
      </c>
    </row>
    <row r="332" spans="1:65" s="2" customFormat="1" ht="21.75" customHeight="1">
      <c r="A332" s="34"/>
      <c r="B332" s="35"/>
      <c r="C332" s="204" t="s">
        <v>338</v>
      </c>
      <c r="D332" s="204" t="s">
        <v>131</v>
      </c>
      <c r="E332" s="205" t="s">
        <v>599</v>
      </c>
      <c r="F332" s="206" t="s">
        <v>600</v>
      </c>
      <c r="G332" s="207" t="s">
        <v>210</v>
      </c>
      <c r="H332" s="208">
        <v>1.2E-2</v>
      </c>
      <c r="I332" s="209"/>
      <c r="J332" s="210">
        <f>ROUND(I332*H332,2)</f>
        <v>0</v>
      </c>
      <c r="K332" s="211"/>
      <c r="L332" s="39"/>
      <c r="M332" s="212" t="s">
        <v>1</v>
      </c>
      <c r="N332" s="213" t="s">
        <v>43</v>
      </c>
      <c r="O332" s="71"/>
      <c r="P332" s="214">
        <f>O332*H332</f>
        <v>0</v>
      </c>
      <c r="Q332" s="214">
        <v>0</v>
      </c>
      <c r="R332" s="214">
        <f>Q332*H332</f>
        <v>0</v>
      </c>
      <c r="S332" s="214">
        <v>0</v>
      </c>
      <c r="T332" s="215">
        <f>S332*H332</f>
        <v>0</v>
      </c>
      <c r="U332" s="34"/>
      <c r="V332" s="34"/>
      <c r="W332" s="34"/>
      <c r="X332" s="34"/>
      <c r="Y332" s="34"/>
      <c r="Z332" s="34"/>
      <c r="AA332" s="34"/>
      <c r="AB332" s="34"/>
      <c r="AC332" s="34"/>
      <c r="AD332" s="34"/>
      <c r="AE332" s="34"/>
      <c r="AR332" s="216" t="s">
        <v>225</v>
      </c>
      <c r="AT332" s="216" t="s">
        <v>131</v>
      </c>
      <c r="AU332" s="216" t="s">
        <v>88</v>
      </c>
      <c r="AY332" s="17" t="s">
        <v>129</v>
      </c>
      <c r="BE332" s="217">
        <f>IF(N332="základní",J332,0)</f>
        <v>0</v>
      </c>
      <c r="BF332" s="217">
        <f>IF(N332="snížená",J332,0)</f>
        <v>0</v>
      </c>
      <c r="BG332" s="217">
        <f>IF(N332="zákl. přenesená",J332,0)</f>
        <v>0</v>
      </c>
      <c r="BH332" s="217">
        <f>IF(N332="sníž. přenesená",J332,0)</f>
        <v>0</v>
      </c>
      <c r="BI332" s="217">
        <f>IF(N332="nulová",J332,0)</f>
        <v>0</v>
      </c>
      <c r="BJ332" s="17" t="s">
        <v>86</v>
      </c>
      <c r="BK332" s="217">
        <f>ROUND(I332*H332,2)</f>
        <v>0</v>
      </c>
      <c r="BL332" s="17" t="s">
        <v>225</v>
      </c>
      <c r="BM332" s="216" t="s">
        <v>601</v>
      </c>
    </row>
    <row r="333" spans="1:65" s="12" customFormat="1" ht="22.85" customHeight="1">
      <c r="B333" s="188"/>
      <c r="C333" s="189"/>
      <c r="D333" s="190" t="s">
        <v>77</v>
      </c>
      <c r="E333" s="202" t="s">
        <v>602</v>
      </c>
      <c r="F333" s="202" t="s">
        <v>603</v>
      </c>
      <c r="G333" s="189"/>
      <c r="H333" s="189"/>
      <c r="I333" s="192"/>
      <c r="J333" s="203">
        <f>BK333</f>
        <v>0</v>
      </c>
      <c r="K333" s="189"/>
      <c r="L333" s="194"/>
      <c r="M333" s="195"/>
      <c r="N333" s="196"/>
      <c r="O333" s="196"/>
      <c r="P333" s="197">
        <f>SUM(P334:P374)</f>
        <v>0</v>
      </c>
      <c r="Q333" s="196"/>
      <c r="R333" s="197">
        <f>SUM(R334:R374)</f>
        <v>0.11786717999999999</v>
      </c>
      <c r="S333" s="196"/>
      <c r="T333" s="198">
        <f>SUM(T334:T374)</f>
        <v>0</v>
      </c>
      <c r="AR333" s="199" t="s">
        <v>88</v>
      </c>
      <c r="AT333" s="200" t="s">
        <v>77</v>
      </c>
      <c r="AU333" s="200" t="s">
        <v>86</v>
      </c>
      <c r="AY333" s="199" t="s">
        <v>129</v>
      </c>
      <c r="BK333" s="201">
        <f>SUM(BK334:BK374)</f>
        <v>0</v>
      </c>
    </row>
    <row r="334" spans="1:65" s="2" customFormat="1" ht="16.5" customHeight="1">
      <c r="A334" s="34"/>
      <c r="B334" s="35"/>
      <c r="C334" s="204" t="s">
        <v>343</v>
      </c>
      <c r="D334" s="204" t="s">
        <v>131</v>
      </c>
      <c r="E334" s="205" t="s">
        <v>604</v>
      </c>
      <c r="F334" s="206" t="s">
        <v>605</v>
      </c>
      <c r="G334" s="207" t="s">
        <v>134</v>
      </c>
      <c r="H334" s="208">
        <v>299.71699999999998</v>
      </c>
      <c r="I334" s="209"/>
      <c r="J334" s="210">
        <f>ROUND(I334*H334,2)</f>
        <v>0</v>
      </c>
      <c r="K334" s="211"/>
      <c r="L334" s="39"/>
      <c r="M334" s="212" t="s">
        <v>1</v>
      </c>
      <c r="N334" s="213" t="s">
        <v>43</v>
      </c>
      <c r="O334" s="71"/>
      <c r="P334" s="214">
        <f>O334*H334</f>
        <v>0</v>
      </c>
      <c r="Q334" s="214">
        <v>0</v>
      </c>
      <c r="R334" s="214">
        <f>Q334*H334</f>
        <v>0</v>
      </c>
      <c r="S334" s="214">
        <v>0</v>
      </c>
      <c r="T334" s="215">
        <f>S334*H334</f>
        <v>0</v>
      </c>
      <c r="U334" s="34"/>
      <c r="V334" s="34"/>
      <c r="W334" s="34"/>
      <c r="X334" s="34"/>
      <c r="Y334" s="34"/>
      <c r="Z334" s="34"/>
      <c r="AA334" s="34"/>
      <c r="AB334" s="34"/>
      <c r="AC334" s="34"/>
      <c r="AD334" s="34"/>
      <c r="AE334" s="34"/>
      <c r="AR334" s="216" t="s">
        <v>225</v>
      </c>
      <c r="AT334" s="216" t="s">
        <v>131</v>
      </c>
      <c r="AU334" s="216" t="s">
        <v>88</v>
      </c>
      <c r="AY334" s="17" t="s">
        <v>129</v>
      </c>
      <c r="BE334" s="217">
        <f>IF(N334="základní",J334,0)</f>
        <v>0</v>
      </c>
      <c r="BF334" s="217">
        <f>IF(N334="snížená",J334,0)</f>
        <v>0</v>
      </c>
      <c r="BG334" s="217">
        <f>IF(N334="zákl. přenesená",J334,0)</f>
        <v>0</v>
      </c>
      <c r="BH334" s="217">
        <f>IF(N334="sníž. přenesená",J334,0)</f>
        <v>0</v>
      </c>
      <c r="BI334" s="217">
        <f>IF(N334="nulová",J334,0)</f>
        <v>0</v>
      </c>
      <c r="BJ334" s="17" t="s">
        <v>86</v>
      </c>
      <c r="BK334" s="217">
        <f>ROUND(I334*H334,2)</f>
        <v>0</v>
      </c>
      <c r="BL334" s="17" t="s">
        <v>225</v>
      </c>
      <c r="BM334" s="216" t="s">
        <v>606</v>
      </c>
    </row>
    <row r="335" spans="1:65" s="13" customFormat="1" ht="10.35">
      <c r="B335" s="218"/>
      <c r="C335" s="219"/>
      <c r="D335" s="220" t="s">
        <v>137</v>
      </c>
      <c r="E335" s="221" t="s">
        <v>1</v>
      </c>
      <c r="F335" s="222" t="s">
        <v>607</v>
      </c>
      <c r="G335" s="219"/>
      <c r="H335" s="221" t="s">
        <v>1</v>
      </c>
      <c r="I335" s="223"/>
      <c r="J335" s="219"/>
      <c r="K335" s="219"/>
      <c r="L335" s="224"/>
      <c r="M335" s="225"/>
      <c r="N335" s="226"/>
      <c r="O335" s="226"/>
      <c r="P335" s="226"/>
      <c r="Q335" s="226"/>
      <c r="R335" s="226"/>
      <c r="S335" s="226"/>
      <c r="T335" s="227"/>
      <c r="AT335" s="228" t="s">
        <v>137</v>
      </c>
      <c r="AU335" s="228" t="s">
        <v>88</v>
      </c>
      <c r="AV335" s="13" t="s">
        <v>86</v>
      </c>
      <c r="AW335" s="13" t="s">
        <v>33</v>
      </c>
      <c r="AX335" s="13" t="s">
        <v>78</v>
      </c>
      <c r="AY335" s="228" t="s">
        <v>129</v>
      </c>
    </row>
    <row r="336" spans="1:65" s="14" customFormat="1" ht="10.35">
      <c r="B336" s="229"/>
      <c r="C336" s="230"/>
      <c r="D336" s="220" t="s">
        <v>137</v>
      </c>
      <c r="E336" s="231" t="s">
        <v>1</v>
      </c>
      <c r="F336" s="232" t="s">
        <v>608</v>
      </c>
      <c r="G336" s="230"/>
      <c r="H336" s="233">
        <v>183.136</v>
      </c>
      <c r="I336" s="234"/>
      <c r="J336" s="230"/>
      <c r="K336" s="230"/>
      <c r="L336" s="235"/>
      <c r="M336" s="236"/>
      <c r="N336" s="237"/>
      <c r="O336" s="237"/>
      <c r="P336" s="237"/>
      <c r="Q336" s="237"/>
      <c r="R336" s="237"/>
      <c r="S336" s="237"/>
      <c r="T336" s="238"/>
      <c r="AT336" s="239" t="s">
        <v>137</v>
      </c>
      <c r="AU336" s="239" t="s">
        <v>88</v>
      </c>
      <c r="AV336" s="14" t="s">
        <v>88</v>
      </c>
      <c r="AW336" s="14" t="s">
        <v>33</v>
      </c>
      <c r="AX336" s="14" t="s">
        <v>78</v>
      </c>
      <c r="AY336" s="239" t="s">
        <v>129</v>
      </c>
    </row>
    <row r="337" spans="1:65" s="13" customFormat="1" ht="10.35">
      <c r="B337" s="218"/>
      <c r="C337" s="219"/>
      <c r="D337" s="220" t="s">
        <v>137</v>
      </c>
      <c r="E337" s="221" t="s">
        <v>1</v>
      </c>
      <c r="F337" s="222" t="s">
        <v>609</v>
      </c>
      <c r="G337" s="219"/>
      <c r="H337" s="221" t="s">
        <v>1</v>
      </c>
      <c r="I337" s="223"/>
      <c r="J337" s="219"/>
      <c r="K337" s="219"/>
      <c r="L337" s="224"/>
      <c r="M337" s="225"/>
      <c r="N337" s="226"/>
      <c r="O337" s="226"/>
      <c r="P337" s="226"/>
      <c r="Q337" s="226"/>
      <c r="R337" s="226"/>
      <c r="S337" s="226"/>
      <c r="T337" s="227"/>
      <c r="AT337" s="228" t="s">
        <v>137</v>
      </c>
      <c r="AU337" s="228" t="s">
        <v>88</v>
      </c>
      <c r="AV337" s="13" t="s">
        <v>86</v>
      </c>
      <c r="AW337" s="13" t="s">
        <v>33</v>
      </c>
      <c r="AX337" s="13" t="s">
        <v>78</v>
      </c>
      <c r="AY337" s="228" t="s">
        <v>129</v>
      </c>
    </row>
    <row r="338" spans="1:65" s="14" customFormat="1" ht="10.35">
      <c r="B338" s="229"/>
      <c r="C338" s="230"/>
      <c r="D338" s="220" t="s">
        <v>137</v>
      </c>
      <c r="E338" s="231" t="s">
        <v>1</v>
      </c>
      <c r="F338" s="232" t="s">
        <v>610</v>
      </c>
      <c r="G338" s="230"/>
      <c r="H338" s="233">
        <v>21.483000000000001</v>
      </c>
      <c r="I338" s="234"/>
      <c r="J338" s="230"/>
      <c r="K338" s="230"/>
      <c r="L338" s="235"/>
      <c r="M338" s="236"/>
      <c r="N338" s="237"/>
      <c r="O338" s="237"/>
      <c r="P338" s="237"/>
      <c r="Q338" s="237"/>
      <c r="R338" s="237"/>
      <c r="S338" s="237"/>
      <c r="T338" s="238"/>
      <c r="AT338" s="239" t="s">
        <v>137</v>
      </c>
      <c r="AU338" s="239" t="s">
        <v>88</v>
      </c>
      <c r="AV338" s="14" t="s">
        <v>88</v>
      </c>
      <c r="AW338" s="14" t="s">
        <v>33</v>
      </c>
      <c r="AX338" s="14" t="s">
        <v>78</v>
      </c>
      <c r="AY338" s="239" t="s">
        <v>129</v>
      </c>
    </row>
    <row r="339" spans="1:65" s="13" customFormat="1" ht="10.35">
      <c r="B339" s="218"/>
      <c r="C339" s="219"/>
      <c r="D339" s="220" t="s">
        <v>137</v>
      </c>
      <c r="E339" s="221" t="s">
        <v>1</v>
      </c>
      <c r="F339" s="222" t="s">
        <v>611</v>
      </c>
      <c r="G339" s="219"/>
      <c r="H339" s="221" t="s">
        <v>1</v>
      </c>
      <c r="I339" s="223"/>
      <c r="J339" s="219"/>
      <c r="K339" s="219"/>
      <c r="L339" s="224"/>
      <c r="M339" s="225"/>
      <c r="N339" s="226"/>
      <c r="O339" s="226"/>
      <c r="P339" s="226"/>
      <c r="Q339" s="226"/>
      <c r="R339" s="226"/>
      <c r="S339" s="226"/>
      <c r="T339" s="227"/>
      <c r="AT339" s="228" t="s">
        <v>137</v>
      </c>
      <c r="AU339" s="228" t="s">
        <v>88</v>
      </c>
      <c r="AV339" s="13" t="s">
        <v>86</v>
      </c>
      <c r="AW339" s="13" t="s">
        <v>33</v>
      </c>
      <c r="AX339" s="13" t="s">
        <v>78</v>
      </c>
      <c r="AY339" s="228" t="s">
        <v>129</v>
      </c>
    </row>
    <row r="340" spans="1:65" s="14" customFormat="1" ht="20.7">
      <c r="B340" s="229"/>
      <c r="C340" s="230"/>
      <c r="D340" s="220" t="s">
        <v>137</v>
      </c>
      <c r="E340" s="231" t="s">
        <v>1</v>
      </c>
      <c r="F340" s="232" t="s">
        <v>612</v>
      </c>
      <c r="G340" s="230"/>
      <c r="H340" s="233">
        <v>28.86</v>
      </c>
      <c r="I340" s="234"/>
      <c r="J340" s="230"/>
      <c r="K340" s="230"/>
      <c r="L340" s="235"/>
      <c r="M340" s="236"/>
      <c r="N340" s="237"/>
      <c r="O340" s="237"/>
      <c r="P340" s="237"/>
      <c r="Q340" s="237"/>
      <c r="R340" s="237"/>
      <c r="S340" s="237"/>
      <c r="T340" s="238"/>
      <c r="AT340" s="239" t="s">
        <v>137</v>
      </c>
      <c r="AU340" s="239" t="s">
        <v>88</v>
      </c>
      <c r="AV340" s="14" t="s">
        <v>88</v>
      </c>
      <c r="AW340" s="14" t="s">
        <v>33</v>
      </c>
      <c r="AX340" s="14" t="s">
        <v>78</v>
      </c>
      <c r="AY340" s="239" t="s">
        <v>129</v>
      </c>
    </row>
    <row r="341" spans="1:65" s="13" customFormat="1" ht="10.35">
      <c r="B341" s="218"/>
      <c r="C341" s="219"/>
      <c r="D341" s="220" t="s">
        <v>137</v>
      </c>
      <c r="E341" s="221" t="s">
        <v>1</v>
      </c>
      <c r="F341" s="222" t="s">
        <v>613</v>
      </c>
      <c r="G341" s="219"/>
      <c r="H341" s="221" t="s">
        <v>1</v>
      </c>
      <c r="I341" s="223"/>
      <c r="J341" s="219"/>
      <c r="K341" s="219"/>
      <c r="L341" s="224"/>
      <c r="M341" s="225"/>
      <c r="N341" s="226"/>
      <c r="O341" s="226"/>
      <c r="P341" s="226"/>
      <c r="Q341" s="226"/>
      <c r="R341" s="226"/>
      <c r="S341" s="226"/>
      <c r="T341" s="227"/>
      <c r="AT341" s="228" t="s">
        <v>137</v>
      </c>
      <c r="AU341" s="228" t="s">
        <v>88</v>
      </c>
      <c r="AV341" s="13" t="s">
        <v>86</v>
      </c>
      <c r="AW341" s="13" t="s">
        <v>33</v>
      </c>
      <c r="AX341" s="13" t="s">
        <v>78</v>
      </c>
      <c r="AY341" s="228" t="s">
        <v>129</v>
      </c>
    </row>
    <row r="342" spans="1:65" s="14" customFormat="1" ht="10.35">
      <c r="B342" s="229"/>
      <c r="C342" s="230"/>
      <c r="D342" s="220" t="s">
        <v>137</v>
      </c>
      <c r="E342" s="231" t="s">
        <v>1</v>
      </c>
      <c r="F342" s="232" t="s">
        <v>614</v>
      </c>
      <c r="G342" s="230"/>
      <c r="H342" s="233">
        <v>66.238</v>
      </c>
      <c r="I342" s="234"/>
      <c r="J342" s="230"/>
      <c r="K342" s="230"/>
      <c r="L342" s="235"/>
      <c r="M342" s="236"/>
      <c r="N342" s="237"/>
      <c r="O342" s="237"/>
      <c r="P342" s="237"/>
      <c r="Q342" s="237"/>
      <c r="R342" s="237"/>
      <c r="S342" s="237"/>
      <c r="T342" s="238"/>
      <c r="AT342" s="239" t="s">
        <v>137</v>
      </c>
      <c r="AU342" s="239" t="s">
        <v>88</v>
      </c>
      <c r="AV342" s="14" t="s">
        <v>88</v>
      </c>
      <c r="AW342" s="14" t="s">
        <v>33</v>
      </c>
      <c r="AX342" s="14" t="s">
        <v>78</v>
      </c>
      <c r="AY342" s="239" t="s">
        <v>129</v>
      </c>
    </row>
    <row r="343" spans="1:65" s="15" customFormat="1" ht="10.35">
      <c r="B343" s="240"/>
      <c r="C343" s="241"/>
      <c r="D343" s="220" t="s">
        <v>137</v>
      </c>
      <c r="E343" s="242" t="s">
        <v>1</v>
      </c>
      <c r="F343" s="243" t="s">
        <v>140</v>
      </c>
      <c r="G343" s="241"/>
      <c r="H343" s="244">
        <v>299.71699999999998</v>
      </c>
      <c r="I343" s="245"/>
      <c r="J343" s="241"/>
      <c r="K343" s="241"/>
      <c r="L343" s="246"/>
      <c r="M343" s="247"/>
      <c r="N343" s="248"/>
      <c r="O343" s="248"/>
      <c r="P343" s="248"/>
      <c r="Q343" s="248"/>
      <c r="R343" s="248"/>
      <c r="S343" s="248"/>
      <c r="T343" s="249"/>
      <c r="AT343" s="250" t="s">
        <v>137</v>
      </c>
      <c r="AU343" s="250" t="s">
        <v>88</v>
      </c>
      <c r="AV343" s="15" t="s">
        <v>135</v>
      </c>
      <c r="AW343" s="15" t="s">
        <v>33</v>
      </c>
      <c r="AX343" s="15" t="s">
        <v>86</v>
      </c>
      <c r="AY343" s="250" t="s">
        <v>129</v>
      </c>
    </row>
    <row r="344" spans="1:65" s="2" customFormat="1" ht="21.75" customHeight="1">
      <c r="A344" s="34"/>
      <c r="B344" s="35"/>
      <c r="C344" s="204" t="s">
        <v>348</v>
      </c>
      <c r="D344" s="204" t="s">
        <v>131</v>
      </c>
      <c r="E344" s="205" t="s">
        <v>615</v>
      </c>
      <c r="F344" s="206" t="s">
        <v>616</v>
      </c>
      <c r="G344" s="207" t="s">
        <v>134</v>
      </c>
      <c r="H344" s="208">
        <v>299.71699999999998</v>
      </c>
      <c r="I344" s="209"/>
      <c r="J344" s="210">
        <f>ROUND(I344*H344,2)</f>
        <v>0</v>
      </c>
      <c r="K344" s="211"/>
      <c r="L344" s="39"/>
      <c r="M344" s="212" t="s">
        <v>1</v>
      </c>
      <c r="N344" s="213" t="s">
        <v>43</v>
      </c>
      <c r="O344" s="71"/>
      <c r="P344" s="214">
        <f>O344*H344</f>
        <v>0</v>
      </c>
      <c r="Q344" s="214">
        <v>6.0000000000000002E-5</v>
      </c>
      <c r="R344" s="214">
        <f>Q344*H344</f>
        <v>1.7983019999999999E-2</v>
      </c>
      <c r="S344" s="214">
        <v>0</v>
      </c>
      <c r="T344" s="215">
        <f>S344*H344</f>
        <v>0</v>
      </c>
      <c r="U344" s="34"/>
      <c r="V344" s="34"/>
      <c r="W344" s="34"/>
      <c r="X344" s="34"/>
      <c r="Y344" s="34"/>
      <c r="Z344" s="34"/>
      <c r="AA344" s="34"/>
      <c r="AB344" s="34"/>
      <c r="AC344" s="34"/>
      <c r="AD344" s="34"/>
      <c r="AE344" s="34"/>
      <c r="AR344" s="216" t="s">
        <v>225</v>
      </c>
      <c r="AT344" s="216" t="s">
        <v>131</v>
      </c>
      <c r="AU344" s="216" t="s">
        <v>88</v>
      </c>
      <c r="AY344" s="17" t="s">
        <v>129</v>
      </c>
      <c r="BE344" s="217">
        <f>IF(N344="základní",J344,0)</f>
        <v>0</v>
      </c>
      <c r="BF344" s="217">
        <f>IF(N344="snížená",J344,0)</f>
        <v>0</v>
      </c>
      <c r="BG344" s="217">
        <f>IF(N344="zákl. přenesená",J344,0)</f>
        <v>0</v>
      </c>
      <c r="BH344" s="217">
        <f>IF(N344="sníž. přenesená",J344,0)</f>
        <v>0</v>
      </c>
      <c r="BI344" s="217">
        <f>IF(N344="nulová",J344,0)</f>
        <v>0</v>
      </c>
      <c r="BJ344" s="17" t="s">
        <v>86</v>
      </c>
      <c r="BK344" s="217">
        <f>ROUND(I344*H344,2)</f>
        <v>0</v>
      </c>
      <c r="BL344" s="17" t="s">
        <v>225</v>
      </c>
      <c r="BM344" s="216" t="s">
        <v>617</v>
      </c>
    </row>
    <row r="345" spans="1:65" s="15" customFormat="1" ht="10.35">
      <c r="B345" s="240"/>
      <c r="C345" s="241"/>
      <c r="D345" s="220" t="s">
        <v>137</v>
      </c>
      <c r="E345" s="242" t="s">
        <v>1</v>
      </c>
      <c r="F345" s="243" t="s">
        <v>140</v>
      </c>
      <c r="G345" s="241"/>
      <c r="H345" s="244">
        <v>0</v>
      </c>
      <c r="I345" s="245"/>
      <c r="J345" s="241"/>
      <c r="K345" s="241"/>
      <c r="L345" s="246"/>
      <c r="M345" s="247"/>
      <c r="N345" s="248"/>
      <c r="O345" s="248"/>
      <c r="P345" s="248"/>
      <c r="Q345" s="248"/>
      <c r="R345" s="248"/>
      <c r="S345" s="248"/>
      <c r="T345" s="249"/>
      <c r="AT345" s="250" t="s">
        <v>137</v>
      </c>
      <c r="AU345" s="250" t="s">
        <v>88</v>
      </c>
      <c r="AV345" s="15" t="s">
        <v>135</v>
      </c>
      <c r="AW345" s="15" t="s">
        <v>33</v>
      </c>
      <c r="AX345" s="15" t="s">
        <v>78</v>
      </c>
      <c r="AY345" s="250" t="s">
        <v>129</v>
      </c>
    </row>
    <row r="346" spans="1:65" s="13" customFormat="1" ht="10.35">
      <c r="B346" s="218"/>
      <c r="C346" s="219"/>
      <c r="D346" s="220" t="s">
        <v>137</v>
      </c>
      <c r="E346" s="221" t="s">
        <v>1</v>
      </c>
      <c r="F346" s="222" t="s">
        <v>607</v>
      </c>
      <c r="G346" s="219"/>
      <c r="H346" s="221" t="s">
        <v>1</v>
      </c>
      <c r="I346" s="223"/>
      <c r="J346" s="219"/>
      <c r="K346" s="219"/>
      <c r="L346" s="224"/>
      <c r="M346" s="225"/>
      <c r="N346" s="226"/>
      <c r="O346" s="226"/>
      <c r="P346" s="226"/>
      <c r="Q346" s="226"/>
      <c r="R346" s="226"/>
      <c r="S346" s="226"/>
      <c r="T346" s="227"/>
      <c r="AT346" s="228" t="s">
        <v>137</v>
      </c>
      <c r="AU346" s="228" t="s">
        <v>88</v>
      </c>
      <c r="AV346" s="13" t="s">
        <v>86</v>
      </c>
      <c r="AW346" s="13" t="s">
        <v>33</v>
      </c>
      <c r="AX346" s="13" t="s">
        <v>78</v>
      </c>
      <c r="AY346" s="228" t="s">
        <v>129</v>
      </c>
    </row>
    <row r="347" spans="1:65" s="14" customFormat="1" ht="10.35">
      <c r="B347" s="229"/>
      <c r="C347" s="230"/>
      <c r="D347" s="220" t="s">
        <v>137</v>
      </c>
      <c r="E347" s="231" t="s">
        <v>1</v>
      </c>
      <c r="F347" s="232" t="s">
        <v>608</v>
      </c>
      <c r="G347" s="230"/>
      <c r="H347" s="233">
        <v>183.136</v>
      </c>
      <c r="I347" s="234"/>
      <c r="J347" s="230"/>
      <c r="K347" s="230"/>
      <c r="L347" s="235"/>
      <c r="M347" s="236"/>
      <c r="N347" s="237"/>
      <c r="O347" s="237"/>
      <c r="P347" s="237"/>
      <c r="Q347" s="237"/>
      <c r="R347" s="237"/>
      <c r="S347" s="237"/>
      <c r="T347" s="238"/>
      <c r="AT347" s="239" t="s">
        <v>137</v>
      </c>
      <c r="AU347" s="239" t="s">
        <v>88</v>
      </c>
      <c r="AV347" s="14" t="s">
        <v>88</v>
      </c>
      <c r="AW347" s="14" t="s">
        <v>33</v>
      </c>
      <c r="AX347" s="14" t="s">
        <v>78</v>
      </c>
      <c r="AY347" s="239" t="s">
        <v>129</v>
      </c>
    </row>
    <row r="348" spans="1:65" s="13" customFormat="1" ht="10.35">
      <c r="B348" s="218"/>
      <c r="C348" s="219"/>
      <c r="D348" s="220" t="s">
        <v>137</v>
      </c>
      <c r="E348" s="221" t="s">
        <v>1</v>
      </c>
      <c r="F348" s="222" t="s">
        <v>609</v>
      </c>
      <c r="G348" s="219"/>
      <c r="H348" s="221" t="s">
        <v>1</v>
      </c>
      <c r="I348" s="223"/>
      <c r="J348" s="219"/>
      <c r="K348" s="219"/>
      <c r="L348" s="224"/>
      <c r="M348" s="225"/>
      <c r="N348" s="226"/>
      <c r="O348" s="226"/>
      <c r="P348" s="226"/>
      <c r="Q348" s="226"/>
      <c r="R348" s="226"/>
      <c r="S348" s="226"/>
      <c r="T348" s="227"/>
      <c r="AT348" s="228" t="s">
        <v>137</v>
      </c>
      <c r="AU348" s="228" t="s">
        <v>88</v>
      </c>
      <c r="AV348" s="13" t="s">
        <v>86</v>
      </c>
      <c r="AW348" s="13" t="s">
        <v>33</v>
      </c>
      <c r="AX348" s="13" t="s">
        <v>78</v>
      </c>
      <c r="AY348" s="228" t="s">
        <v>129</v>
      </c>
    </row>
    <row r="349" spans="1:65" s="14" customFormat="1" ht="10.35">
      <c r="B349" s="229"/>
      <c r="C349" s="230"/>
      <c r="D349" s="220" t="s">
        <v>137</v>
      </c>
      <c r="E349" s="231" t="s">
        <v>1</v>
      </c>
      <c r="F349" s="232" t="s">
        <v>610</v>
      </c>
      <c r="G349" s="230"/>
      <c r="H349" s="233">
        <v>21.483000000000001</v>
      </c>
      <c r="I349" s="234"/>
      <c r="J349" s="230"/>
      <c r="K349" s="230"/>
      <c r="L349" s="235"/>
      <c r="M349" s="236"/>
      <c r="N349" s="237"/>
      <c r="O349" s="237"/>
      <c r="P349" s="237"/>
      <c r="Q349" s="237"/>
      <c r="R349" s="237"/>
      <c r="S349" s="237"/>
      <c r="T349" s="238"/>
      <c r="AT349" s="239" t="s">
        <v>137</v>
      </c>
      <c r="AU349" s="239" t="s">
        <v>88</v>
      </c>
      <c r="AV349" s="14" t="s">
        <v>88</v>
      </c>
      <c r="AW349" s="14" t="s">
        <v>33</v>
      </c>
      <c r="AX349" s="14" t="s">
        <v>78</v>
      </c>
      <c r="AY349" s="239" t="s">
        <v>129</v>
      </c>
    </row>
    <row r="350" spans="1:65" s="13" customFormat="1" ht="10.35">
      <c r="B350" s="218"/>
      <c r="C350" s="219"/>
      <c r="D350" s="220" t="s">
        <v>137</v>
      </c>
      <c r="E350" s="221" t="s">
        <v>1</v>
      </c>
      <c r="F350" s="222" t="s">
        <v>611</v>
      </c>
      <c r="G350" s="219"/>
      <c r="H350" s="221" t="s">
        <v>1</v>
      </c>
      <c r="I350" s="223"/>
      <c r="J350" s="219"/>
      <c r="K350" s="219"/>
      <c r="L350" s="224"/>
      <c r="M350" s="225"/>
      <c r="N350" s="226"/>
      <c r="O350" s="226"/>
      <c r="P350" s="226"/>
      <c r="Q350" s="226"/>
      <c r="R350" s="226"/>
      <c r="S350" s="226"/>
      <c r="T350" s="227"/>
      <c r="AT350" s="228" t="s">
        <v>137</v>
      </c>
      <c r="AU350" s="228" t="s">
        <v>88</v>
      </c>
      <c r="AV350" s="13" t="s">
        <v>86</v>
      </c>
      <c r="AW350" s="13" t="s">
        <v>33</v>
      </c>
      <c r="AX350" s="13" t="s">
        <v>78</v>
      </c>
      <c r="AY350" s="228" t="s">
        <v>129</v>
      </c>
    </row>
    <row r="351" spans="1:65" s="14" customFormat="1" ht="20.7">
      <c r="B351" s="229"/>
      <c r="C351" s="230"/>
      <c r="D351" s="220" t="s">
        <v>137</v>
      </c>
      <c r="E351" s="231" t="s">
        <v>1</v>
      </c>
      <c r="F351" s="232" t="s">
        <v>612</v>
      </c>
      <c r="G351" s="230"/>
      <c r="H351" s="233">
        <v>28.86</v>
      </c>
      <c r="I351" s="234"/>
      <c r="J351" s="230"/>
      <c r="K351" s="230"/>
      <c r="L351" s="235"/>
      <c r="M351" s="236"/>
      <c r="N351" s="237"/>
      <c r="O351" s="237"/>
      <c r="P351" s="237"/>
      <c r="Q351" s="237"/>
      <c r="R351" s="237"/>
      <c r="S351" s="237"/>
      <c r="T351" s="238"/>
      <c r="AT351" s="239" t="s">
        <v>137</v>
      </c>
      <c r="AU351" s="239" t="s">
        <v>88</v>
      </c>
      <c r="AV351" s="14" t="s">
        <v>88</v>
      </c>
      <c r="AW351" s="14" t="s">
        <v>33</v>
      </c>
      <c r="AX351" s="14" t="s">
        <v>78</v>
      </c>
      <c r="AY351" s="239" t="s">
        <v>129</v>
      </c>
    </row>
    <row r="352" spans="1:65" s="13" customFormat="1" ht="10.35">
      <c r="B352" s="218"/>
      <c r="C352" s="219"/>
      <c r="D352" s="220" t="s">
        <v>137</v>
      </c>
      <c r="E352" s="221" t="s">
        <v>1</v>
      </c>
      <c r="F352" s="222" t="s">
        <v>613</v>
      </c>
      <c r="G352" s="219"/>
      <c r="H352" s="221" t="s">
        <v>1</v>
      </c>
      <c r="I352" s="223"/>
      <c r="J352" s="219"/>
      <c r="K352" s="219"/>
      <c r="L352" s="224"/>
      <c r="M352" s="225"/>
      <c r="N352" s="226"/>
      <c r="O352" s="226"/>
      <c r="P352" s="226"/>
      <c r="Q352" s="226"/>
      <c r="R352" s="226"/>
      <c r="S352" s="226"/>
      <c r="T352" s="227"/>
      <c r="AT352" s="228" t="s">
        <v>137</v>
      </c>
      <c r="AU352" s="228" t="s">
        <v>88</v>
      </c>
      <c r="AV352" s="13" t="s">
        <v>86</v>
      </c>
      <c r="AW352" s="13" t="s">
        <v>33</v>
      </c>
      <c r="AX352" s="13" t="s">
        <v>78</v>
      </c>
      <c r="AY352" s="228" t="s">
        <v>129</v>
      </c>
    </row>
    <row r="353" spans="1:65" s="14" customFormat="1" ht="10.35">
      <c r="B353" s="229"/>
      <c r="C353" s="230"/>
      <c r="D353" s="220" t="s">
        <v>137</v>
      </c>
      <c r="E353" s="231" t="s">
        <v>1</v>
      </c>
      <c r="F353" s="232" t="s">
        <v>614</v>
      </c>
      <c r="G353" s="230"/>
      <c r="H353" s="233">
        <v>66.238</v>
      </c>
      <c r="I353" s="234"/>
      <c r="J353" s="230"/>
      <c r="K353" s="230"/>
      <c r="L353" s="235"/>
      <c r="M353" s="236"/>
      <c r="N353" s="237"/>
      <c r="O353" s="237"/>
      <c r="P353" s="237"/>
      <c r="Q353" s="237"/>
      <c r="R353" s="237"/>
      <c r="S353" s="237"/>
      <c r="T353" s="238"/>
      <c r="AT353" s="239" t="s">
        <v>137</v>
      </c>
      <c r="AU353" s="239" t="s">
        <v>88</v>
      </c>
      <c r="AV353" s="14" t="s">
        <v>88</v>
      </c>
      <c r="AW353" s="14" t="s">
        <v>33</v>
      </c>
      <c r="AX353" s="14" t="s">
        <v>78</v>
      </c>
      <c r="AY353" s="239" t="s">
        <v>129</v>
      </c>
    </row>
    <row r="354" spans="1:65" s="15" customFormat="1" ht="10.35">
      <c r="B354" s="240"/>
      <c r="C354" s="241"/>
      <c r="D354" s="220" t="s">
        <v>137</v>
      </c>
      <c r="E354" s="242" t="s">
        <v>1</v>
      </c>
      <c r="F354" s="243" t="s">
        <v>140</v>
      </c>
      <c r="G354" s="241"/>
      <c r="H354" s="244">
        <v>299.71699999999998</v>
      </c>
      <c r="I354" s="245"/>
      <c r="J354" s="241"/>
      <c r="K354" s="241"/>
      <c r="L354" s="246"/>
      <c r="M354" s="247"/>
      <c r="N354" s="248"/>
      <c r="O354" s="248"/>
      <c r="P354" s="248"/>
      <c r="Q354" s="248"/>
      <c r="R354" s="248"/>
      <c r="S354" s="248"/>
      <c r="T354" s="249"/>
      <c r="AT354" s="250" t="s">
        <v>137</v>
      </c>
      <c r="AU354" s="250" t="s">
        <v>88</v>
      </c>
      <c r="AV354" s="15" t="s">
        <v>135</v>
      </c>
      <c r="AW354" s="15" t="s">
        <v>33</v>
      </c>
      <c r="AX354" s="15" t="s">
        <v>86</v>
      </c>
      <c r="AY354" s="250" t="s">
        <v>129</v>
      </c>
    </row>
    <row r="355" spans="1:65" s="2" customFormat="1" ht="21.75" customHeight="1">
      <c r="A355" s="34"/>
      <c r="B355" s="35"/>
      <c r="C355" s="204" t="s">
        <v>356</v>
      </c>
      <c r="D355" s="204" t="s">
        <v>131</v>
      </c>
      <c r="E355" s="205" t="s">
        <v>618</v>
      </c>
      <c r="F355" s="206" t="s">
        <v>619</v>
      </c>
      <c r="G355" s="207" t="s">
        <v>134</v>
      </c>
      <c r="H355" s="208">
        <v>299.71699999999998</v>
      </c>
      <c r="I355" s="209"/>
      <c r="J355" s="210">
        <f>ROUND(I355*H355,2)</f>
        <v>0</v>
      </c>
      <c r="K355" s="211"/>
      <c r="L355" s="39"/>
      <c r="M355" s="212" t="s">
        <v>1</v>
      </c>
      <c r="N355" s="213" t="s">
        <v>43</v>
      </c>
      <c r="O355" s="71"/>
      <c r="P355" s="214">
        <f>O355*H355</f>
        <v>0</v>
      </c>
      <c r="Q355" s="214">
        <v>0</v>
      </c>
      <c r="R355" s="214">
        <f>Q355*H355</f>
        <v>0</v>
      </c>
      <c r="S355" s="214">
        <v>0</v>
      </c>
      <c r="T355" s="215">
        <f>S355*H355</f>
        <v>0</v>
      </c>
      <c r="U355" s="34"/>
      <c r="V355" s="34"/>
      <c r="W355" s="34"/>
      <c r="X355" s="34"/>
      <c r="Y355" s="34"/>
      <c r="Z355" s="34"/>
      <c r="AA355" s="34"/>
      <c r="AB355" s="34"/>
      <c r="AC355" s="34"/>
      <c r="AD355" s="34"/>
      <c r="AE355" s="34"/>
      <c r="AR355" s="216" t="s">
        <v>225</v>
      </c>
      <c r="AT355" s="216" t="s">
        <v>131</v>
      </c>
      <c r="AU355" s="216" t="s">
        <v>88</v>
      </c>
      <c r="AY355" s="17" t="s">
        <v>129</v>
      </c>
      <c r="BE355" s="217">
        <f>IF(N355="základní",J355,0)</f>
        <v>0</v>
      </c>
      <c r="BF355" s="217">
        <f>IF(N355="snížená",J355,0)</f>
        <v>0</v>
      </c>
      <c r="BG355" s="217">
        <f>IF(N355="zákl. přenesená",J355,0)</f>
        <v>0</v>
      </c>
      <c r="BH355" s="217">
        <f>IF(N355="sníž. přenesená",J355,0)</f>
        <v>0</v>
      </c>
      <c r="BI355" s="217">
        <f>IF(N355="nulová",J355,0)</f>
        <v>0</v>
      </c>
      <c r="BJ355" s="17" t="s">
        <v>86</v>
      </c>
      <c r="BK355" s="217">
        <f>ROUND(I355*H355,2)</f>
        <v>0</v>
      </c>
      <c r="BL355" s="17" t="s">
        <v>225</v>
      </c>
      <c r="BM355" s="216" t="s">
        <v>620</v>
      </c>
    </row>
    <row r="356" spans="1:65" s="14" customFormat="1" ht="10.35">
      <c r="B356" s="229"/>
      <c r="C356" s="230"/>
      <c r="D356" s="220" t="s">
        <v>137</v>
      </c>
      <c r="E356" s="231" t="s">
        <v>1</v>
      </c>
      <c r="F356" s="232" t="s">
        <v>621</v>
      </c>
      <c r="G356" s="230"/>
      <c r="H356" s="233">
        <v>299.71699999999998</v>
      </c>
      <c r="I356" s="234"/>
      <c r="J356" s="230"/>
      <c r="K356" s="230"/>
      <c r="L356" s="235"/>
      <c r="M356" s="236"/>
      <c r="N356" s="237"/>
      <c r="O356" s="237"/>
      <c r="P356" s="237"/>
      <c r="Q356" s="237"/>
      <c r="R356" s="237"/>
      <c r="S356" s="237"/>
      <c r="T356" s="238"/>
      <c r="AT356" s="239" t="s">
        <v>137</v>
      </c>
      <c r="AU356" s="239" t="s">
        <v>88</v>
      </c>
      <c r="AV356" s="14" t="s">
        <v>88</v>
      </c>
      <c r="AW356" s="14" t="s">
        <v>33</v>
      </c>
      <c r="AX356" s="14" t="s">
        <v>78</v>
      </c>
      <c r="AY356" s="239" t="s">
        <v>129</v>
      </c>
    </row>
    <row r="357" spans="1:65" s="15" customFormat="1" ht="10.35">
      <c r="B357" s="240"/>
      <c r="C357" s="241"/>
      <c r="D357" s="220" t="s">
        <v>137</v>
      </c>
      <c r="E357" s="242" t="s">
        <v>1</v>
      </c>
      <c r="F357" s="243" t="s">
        <v>140</v>
      </c>
      <c r="G357" s="241"/>
      <c r="H357" s="244">
        <v>299.71699999999998</v>
      </c>
      <c r="I357" s="245"/>
      <c r="J357" s="241"/>
      <c r="K357" s="241"/>
      <c r="L357" s="246"/>
      <c r="M357" s="247"/>
      <c r="N357" s="248"/>
      <c r="O357" s="248"/>
      <c r="P357" s="248"/>
      <c r="Q357" s="248"/>
      <c r="R357" s="248"/>
      <c r="S357" s="248"/>
      <c r="T357" s="249"/>
      <c r="AT357" s="250" t="s">
        <v>137</v>
      </c>
      <c r="AU357" s="250" t="s">
        <v>88</v>
      </c>
      <c r="AV357" s="15" t="s">
        <v>135</v>
      </c>
      <c r="AW357" s="15" t="s">
        <v>33</v>
      </c>
      <c r="AX357" s="15" t="s">
        <v>86</v>
      </c>
      <c r="AY357" s="250" t="s">
        <v>129</v>
      </c>
    </row>
    <row r="358" spans="1:65" s="2" customFormat="1" ht="21.75" customHeight="1">
      <c r="A358" s="34"/>
      <c r="B358" s="35"/>
      <c r="C358" s="204" t="s">
        <v>361</v>
      </c>
      <c r="D358" s="204" t="s">
        <v>131</v>
      </c>
      <c r="E358" s="205" t="s">
        <v>622</v>
      </c>
      <c r="F358" s="206" t="s">
        <v>623</v>
      </c>
      <c r="G358" s="207" t="s">
        <v>134</v>
      </c>
      <c r="H358" s="208">
        <v>299.71699999999998</v>
      </c>
      <c r="I358" s="209"/>
      <c r="J358" s="210">
        <f>ROUND(I358*H358,2)</f>
        <v>0</v>
      </c>
      <c r="K358" s="211"/>
      <c r="L358" s="39"/>
      <c r="M358" s="212" t="s">
        <v>1</v>
      </c>
      <c r="N358" s="213" t="s">
        <v>43</v>
      </c>
      <c r="O358" s="71"/>
      <c r="P358" s="214">
        <f>O358*H358</f>
        <v>0</v>
      </c>
      <c r="Q358" s="214">
        <v>1.3999999999999999E-4</v>
      </c>
      <c r="R358" s="214">
        <f>Q358*H358</f>
        <v>4.1960379999999992E-2</v>
      </c>
      <c r="S358" s="214">
        <v>0</v>
      </c>
      <c r="T358" s="215">
        <f>S358*H358</f>
        <v>0</v>
      </c>
      <c r="U358" s="34"/>
      <c r="V358" s="34"/>
      <c r="W358" s="34"/>
      <c r="X358" s="34"/>
      <c r="Y358" s="34"/>
      <c r="Z358" s="34"/>
      <c r="AA358" s="34"/>
      <c r="AB358" s="34"/>
      <c r="AC358" s="34"/>
      <c r="AD358" s="34"/>
      <c r="AE358" s="34"/>
      <c r="AR358" s="216" t="s">
        <v>225</v>
      </c>
      <c r="AT358" s="216" t="s">
        <v>131</v>
      </c>
      <c r="AU358" s="216" t="s">
        <v>88</v>
      </c>
      <c r="AY358" s="17" t="s">
        <v>129</v>
      </c>
      <c r="BE358" s="217">
        <f>IF(N358="základní",J358,0)</f>
        <v>0</v>
      </c>
      <c r="BF358" s="217">
        <f>IF(N358="snížená",J358,0)</f>
        <v>0</v>
      </c>
      <c r="BG358" s="217">
        <f>IF(N358="zákl. přenesená",J358,0)</f>
        <v>0</v>
      </c>
      <c r="BH358" s="217">
        <f>IF(N358="sníž. přenesená",J358,0)</f>
        <v>0</v>
      </c>
      <c r="BI358" s="217">
        <f>IF(N358="nulová",J358,0)</f>
        <v>0</v>
      </c>
      <c r="BJ358" s="17" t="s">
        <v>86</v>
      </c>
      <c r="BK358" s="217">
        <f>ROUND(I358*H358,2)</f>
        <v>0</v>
      </c>
      <c r="BL358" s="17" t="s">
        <v>225</v>
      </c>
      <c r="BM358" s="216" t="s">
        <v>624</v>
      </c>
    </row>
    <row r="359" spans="1:65" s="14" customFormat="1" ht="10.35">
      <c r="B359" s="229"/>
      <c r="C359" s="230"/>
      <c r="D359" s="220" t="s">
        <v>137</v>
      </c>
      <c r="E359" s="231" t="s">
        <v>1</v>
      </c>
      <c r="F359" s="232" t="s">
        <v>621</v>
      </c>
      <c r="G359" s="230"/>
      <c r="H359" s="233">
        <v>299.71699999999998</v>
      </c>
      <c r="I359" s="234"/>
      <c r="J359" s="230"/>
      <c r="K359" s="230"/>
      <c r="L359" s="235"/>
      <c r="M359" s="236"/>
      <c r="N359" s="237"/>
      <c r="O359" s="237"/>
      <c r="P359" s="237"/>
      <c r="Q359" s="237"/>
      <c r="R359" s="237"/>
      <c r="S359" s="237"/>
      <c r="T359" s="238"/>
      <c r="AT359" s="239" t="s">
        <v>137</v>
      </c>
      <c r="AU359" s="239" t="s">
        <v>88</v>
      </c>
      <c r="AV359" s="14" t="s">
        <v>88</v>
      </c>
      <c r="AW359" s="14" t="s">
        <v>33</v>
      </c>
      <c r="AX359" s="14" t="s">
        <v>78</v>
      </c>
      <c r="AY359" s="239" t="s">
        <v>129</v>
      </c>
    </row>
    <row r="360" spans="1:65" s="15" customFormat="1" ht="10.35">
      <c r="B360" s="240"/>
      <c r="C360" s="241"/>
      <c r="D360" s="220" t="s">
        <v>137</v>
      </c>
      <c r="E360" s="242" t="s">
        <v>1</v>
      </c>
      <c r="F360" s="243" t="s">
        <v>140</v>
      </c>
      <c r="G360" s="241"/>
      <c r="H360" s="244">
        <v>299.71699999999998</v>
      </c>
      <c r="I360" s="245"/>
      <c r="J360" s="241"/>
      <c r="K360" s="241"/>
      <c r="L360" s="246"/>
      <c r="M360" s="247"/>
      <c r="N360" s="248"/>
      <c r="O360" s="248"/>
      <c r="P360" s="248"/>
      <c r="Q360" s="248"/>
      <c r="R360" s="248"/>
      <c r="S360" s="248"/>
      <c r="T360" s="249"/>
      <c r="AT360" s="250" t="s">
        <v>137</v>
      </c>
      <c r="AU360" s="250" t="s">
        <v>88</v>
      </c>
      <c r="AV360" s="15" t="s">
        <v>135</v>
      </c>
      <c r="AW360" s="15" t="s">
        <v>33</v>
      </c>
      <c r="AX360" s="15" t="s">
        <v>86</v>
      </c>
      <c r="AY360" s="250" t="s">
        <v>129</v>
      </c>
    </row>
    <row r="361" spans="1:65" s="2" customFormat="1" ht="21.75" customHeight="1">
      <c r="A361" s="34"/>
      <c r="B361" s="35"/>
      <c r="C361" s="204" t="s">
        <v>366</v>
      </c>
      <c r="D361" s="204" t="s">
        <v>131</v>
      </c>
      <c r="E361" s="205" t="s">
        <v>625</v>
      </c>
      <c r="F361" s="206" t="s">
        <v>626</v>
      </c>
      <c r="G361" s="207" t="s">
        <v>134</v>
      </c>
      <c r="H361" s="208">
        <v>299.71699999999998</v>
      </c>
      <c r="I361" s="209"/>
      <c r="J361" s="210">
        <f>ROUND(I361*H361,2)</f>
        <v>0</v>
      </c>
      <c r="K361" s="211"/>
      <c r="L361" s="39"/>
      <c r="M361" s="212" t="s">
        <v>1</v>
      </c>
      <c r="N361" s="213" t="s">
        <v>43</v>
      </c>
      <c r="O361" s="71"/>
      <c r="P361" s="214">
        <f>O361*H361</f>
        <v>0</v>
      </c>
      <c r="Q361" s="214">
        <v>1.3999999999999999E-4</v>
      </c>
      <c r="R361" s="214">
        <f>Q361*H361</f>
        <v>4.1960379999999992E-2</v>
      </c>
      <c r="S361" s="214">
        <v>0</v>
      </c>
      <c r="T361" s="215">
        <f>S361*H361</f>
        <v>0</v>
      </c>
      <c r="U361" s="34"/>
      <c r="V361" s="34"/>
      <c r="W361" s="34"/>
      <c r="X361" s="34"/>
      <c r="Y361" s="34"/>
      <c r="Z361" s="34"/>
      <c r="AA361" s="34"/>
      <c r="AB361" s="34"/>
      <c r="AC361" s="34"/>
      <c r="AD361" s="34"/>
      <c r="AE361" s="34"/>
      <c r="AR361" s="216" t="s">
        <v>225</v>
      </c>
      <c r="AT361" s="216" t="s">
        <v>131</v>
      </c>
      <c r="AU361" s="216" t="s">
        <v>88</v>
      </c>
      <c r="AY361" s="17" t="s">
        <v>129</v>
      </c>
      <c r="BE361" s="217">
        <f>IF(N361="základní",J361,0)</f>
        <v>0</v>
      </c>
      <c r="BF361" s="217">
        <f>IF(N361="snížená",J361,0)</f>
        <v>0</v>
      </c>
      <c r="BG361" s="217">
        <f>IF(N361="zákl. přenesená",J361,0)</f>
        <v>0</v>
      </c>
      <c r="BH361" s="217">
        <f>IF(N361="sníž. přenesená",J361,0)</f>
        <v>0</v>
      </c>
      <c r="BI361" s="217">
        <f>IF(N361="nulová",J361,0)</f>
        <v>0</v>
      </c>
      <c r="BJ361" s="17" t="s">
        <v>86</v>
      </c>
      <c r="BK361" s="217">
        <f>ROUND(I361*H361,2)</f>
        <v>0</v>
      </c>
      <c r="BL361" s="17" t="s">
        <v>225</v>
      </c>
      <c r="BM361" s="216" t="s">
        <v>627</v>
      </c>
    </row>
    <row r="362" spans="1:65" s="14" customFormat="1" ht="10.35">
      <c r="B362" s="229"/>
      <c r="C362" s="230"/>
      <c r="D362" s="220" t="s">
        <v>137</v>
      </c>
      <c r="E362" s="231" t="s">
        <v>1</v>
      </c>
      <c r="F362" s="232" t="s">
        <v>621</v>
      </c>
      <c r="G362" s="230"/>
      <c r="H362" s="233">
        <v>299.71699999999998</v>
      </c>
      <c r="I362" s="234"/>
      <c r="J362" s="230"/>
      <c r="K362" s="230"/>
      <c r="L362" s="235"/>
      <c r="M362" s="236"/>
      <c r="N362" s="237"/>
      <c r="O362" s="237"/>
      <c r="P362" s="237"/>
      <c r="Q362" s="237"/>
      <c r="R362" s="237"/>
      <c r="S362" s="237"/>
      <c r="T362" s="238"/>
      <c r="AT362" s="239" t="s">
        <v>137</v>
      </c>
      <c r="AU362" s="239" t="s">
        <v>88</v>
      </c>
      <c r="AV362" s="14" t="s">
        <v>88</v>
      </c>
      <c r="AW362" s="14" t="s">
        <v>33</v>
      </c>
      <c r="AX362" s="14" t="s">
        <v>78</v>
      </c>
      <c r="AY362" s="239" t="s">
        <v>129</v>
      </c>
    </row>
    <row r="363" spans="1:65" s="15" customFormat="1" ht="10.35">
      <c r="B363" s="240"/>
      <c r="C363" s="241"/>
      <c r="D363" s="220" t="s">
        <v>137</v>
      </c>
      <c r="E363" s="242" t="s">
        <v>1</v>
      </c>
      <c r="F363" s="243" t="s">
        <v>140</v>
      </c>
      <c r="G363" s="241"/>
      <c r="H363" s="244">
        <v>299.71699999999998</v>
      </c>
      <c r="I363" s="245"/>
      <c r="J363" s="241"/>
      <c r="K363" s="241"/>
      <c r="L363" s="246"/>
      <c r="M363" s="247"/>
      <c r="N363" s="248"/>
      <c r="O363" s="248"/>
      <c r="P363" s="248"/>
      <c r="Q363" s="248"/>
      <c r="R363" s="248"/>
      <c r="S363" s="248"/>
      <c r="T363" s="249"/>
      <c r="AT363" s="250" t="s">
        <v>137</v>
      </c>
      <c r="AU363" s="250" t="s">
        <v>88</v>
      </c>
      <c r="AV363" s="15" t="s">
        <v>135</v>
      </c>
      <c r="AW363" s="15" t="s">
        <v>33</v>
      </c>
      <c r="AX363" s="15" t="s">
        <v>86</v>
      </c>
      <c r="AY363" s="250" t="s">
        <v>129</v>
      </c>
    </row>
    <row r="364" spans="1:65" s="2" customFormat="1" ht="21.75" customHeight="1">
      <c r="A364" s="34"/>
      <c r="B364" s="35"/>
      <c r="C364" s="204" t="s">
        <v>370</v>
      </c>
      <c r="D364" s="204" t="s">
        <v>131</v>
      </c>
      <c r="E364" s="205" t="s">
        <v>628</v>
      </c>
      <c r="F364" s="206" t="s">
        <v>629</v>
      </c>
      <c r="G364" s="207" t="s">
        <v>134</v>
      </c>
      <c r="H364" s="208">
        <v>21.873999999999999</v>
      </c>
      <c r="I364" s="209"/>
      <c r="J364" s="210">
        <f>ROUND(I364*H364,2)</f>
        <v>0</v>
      </c>
      <c r="K364" s="211"/>
      <c r="L364" s="39"/>
      <c r="M364" s="212" t="s">
        <v>1</v>
      </c>
      <c r="N364" s="213" t="s">
        <v>43</v>
      </c>
      <c r="O364" s="71"/>
      <c r="P364" s="214">
        <f>O364*H364</f>
        <v>0</v>
      </c>
      <c r="Q364" s="214">
        <v>1E-4</v>
      </c>
      <c r="R364" s="214">
        <f>Q364*H364</f>
        <v>2.1873999999999999E-3</v>
      </c>
      <c r="S364" s="214">
        <v>0</v>
      </c>
      <c r="T364" s="215">
        <f>S364*H364</f>
        <v>0</v>
      </c>
      <c r="U364" s="34"/>
      <c r="V364" s="34"/>
      <c r="W364" s="34"/>
      <c r="X364" s="34"/>
      <c r="Y364" s="34"/>
      <c r="Z364" s="34"/>
      <c r="AA364" s="34"/>
      <c r="AB364" s="34"/>
      <c r="AC364" s="34"/>
      <c r="AD364" s="34"/>
      <c r="AE364" s="34"/>
      <c r="AR364" s="216" t="s">
        <v>225</v>
      </c>
      <c r="AT364" s="216" t="s">
        <v>131</v>
      </c>
      <c r="AU364" s="216" t="s">
        <v>88</v>
      </c>
      <c r="AY364" s="17" t="s">
        <v>129</v>
      </c>
      <c r="BE364" s="217">
        <f>IF(N364="základní",J364,0)</f>
        <v>0</v>
      </c>
      <c r="BF364" s="217">
        <f>IF(N364="snížená",J364,0)</f>
        <v>0</v>
      </c>
      <c r="BG364" s="217">
        <f>IF(N364="zákl. přenesená",J364,0)</f>
        <v>0</v>
      </c>
      <c r="BH364" s="217">
        <f>IF(N364="sníž. přenesená",J364,0)</f>
        <v>0</v>
      </c>
      <c r="BI364" s="217">
        <f>IF(N364="nulová",J364,0)</f>
        <v>0</v>
      </c>
      <c r="BJ364" s="17" t="s">
        <v>86</v>
      </c>
      <c r="BK364" s="217">
        <f>ROUND(I364*H364,2)</f>
        <v>0</v>
      </c>
      <c r="BL364" s="17" t="s">
        <v>225</v>
      </c>
      <c r="BM364" s="216" t="s">
        <v>630</v>
      </c>
    </row>
    <row r="365" spans="1:65" s="13" customFormat="1" ht="10.35">
      <c r="B365" s="218"/>
      <c r="C365" s="219"/>
      <c r="D365" s="220" t="s">
        <v>137</v>
      </c>
      <c r="E365" s="221" t="s">
        <v>1</v>
      </c>
      <c r="F365" s="222" t="s">
        <v>487</v>
      </c>
      <c r="G365" s="219"/>
      <c r="H365" s="221" t="s">
        <v>1</v>
      </c>
      <c r="I365" s="223"/>
      <c r="J365" s="219"/>
      <c r="K365" s="219"/>
      <c r="L365" s="224"/>
      <c r="M365" s="225"/>
      <c r="N365" s="226"/>
      <c r="O365" s="226"/>
      <c r="P365" s="226"/>
      <c r="Q365" s="226"/>
      <c r="R365" s="226"/>
      <c r="S365" s="226"/>
      <c r="T365" s="227"/>
      <c r="AT365" s="228" t="s">
        <v>137</v>
      </c>
      <c r="AU365" s="228" t="s">
        <v>88</v>
      </c>
      <c r="AV365" s="13" t="s">
        <v>86</v>
      </c>
      <c r="AW365" s="13" t="s">
        <v>33</v>
      </c>
      <c r="AX365" s="13" t="s">
        <v>78</v>
      </c>
      <c r="AY365" s="228" t="s">
        <v>129</v>
      </c>
    </row>
    <row r="366" spans="1:65" s="14" customFormat="1" ht="10.35">
      <c r="B366" s="229"/>
      <c r="C366" s="230"/>
      <c r="D366" s="220" t="s">
        <v>137</v>
      </c>
      <c r="E366" s="231" t="s">
        <v>1</v>
      </c>
      <c r="F366" s="232" t="s">
        <v>488</v>
      </c>
      <c r="G366" s="230"/>
      <c r="H366" s="233">
        <v>17.248999999999999</v>
      </c>
      <c r="I366" s="234"/>
      <c r="J366" s="230"/>
      <c r="K366" s="230"/>
      <c r="L366" s="235"/>
      <c r="M366" s="236"/>
      <c r="N366" s="237"/>
      <c r="O366" s="237"/>
      <c r="P366" s="237"/>
      <c r="Q366" s="237"/>
      <c r="R366" s="237"/>
      <c r="S366" s="237"/>
      <c r="T366" s="238"/>
      <c r="AT366" s="239" t="s">
        <v>137</v>
      </c>
      <c r="AU366" s="239" t="s">
        <v>88</v>
      </c>
      <c r="AV366" s="14" t="s">
        <v>88</v>
      </c>
      <c r="AW366" s="14" t="s">
        <v>33</v>
      </c>
      <c r="AX366" s="14" t="s">
        <v>78</v>
      </c>
      <c r="AY366" s="239" t="s">
        <v>129</v>
      </c>
    </row>
    <row r="367" spans="1:65" s="14" customFormat="1" ht="10.35">
      <c r="B367" s="229"/>
      <c r="C367" s="230"/>
      <c r="D367" s="220" t="s">
        <v>137</v>
      </c>
      <c r="E367" s="231" t="s">
        <v>1</v>
      </c>
      <c r="F367" s="232" t="s">
        <v>489</v>
      </c>
      <c r="G367" s="230"/>
      <c r="H367" s="233">
        <v>4.625</v>
      </c>
      <c r="I367" s="234"/>
      <c r="J367" s="230"/>
      <c r="K367" s="230"/>
      <c r="L367" s="235"/>
      <c r="M367" s="236"/>
      <c r="N367" s="237"/>
      <c r="O367" s="237"/>
      <c r="P367" s="237"/>
      <c r="Q367" s="237"/>
      <c r="R367" s="237"/>
      <c r="S367" s="237"/>
      <c r="T367" s="238"/>
      <c r="AT367" s="239" t="s">
        <v>137</v>
      </c>
      <c r="AU367" s="239" t="s">
        <v>88</v>
      </c>
      <c r="AV367" s="14" t="s">
        <v>88</v>
      </c>
      <c r="AW367" s="14" t="s">
        <v>33</v>
      </c>
      <c r="AX367" s="14" t="s">
        <v>78</v>
      </c>
      <c r="AY367" s="239" t="s">
        <v>129</v>
      </c>
    </row>
    <row r="368" spans="1:65" s="15" customFormat="1" ht="10.35">
      <c r="B368" s="240"/>
      <c r="C368" s="241"/>
      <c r="D368" s="220" t="s">
        <v>137</v>
      </c>
      <c r="E368" s="242" t="s">
        <v>1</v>
      </c>
      <c r="F368" s="243" t="s">
        <v>140</v>
      </c>
      <c r="G368" s="241"/>
      <c r="H368" s="244">
        <v>21.873999999999999</v>
      </c>
      <c r="I368" s="245"/>
      <c r="J368" s="241"/>
      <c r="K368" s="241"/>
      <c r="L368" s="246"/>
      <c r="M368" s="247"/>
      <c r="N368" s="248"/>
      <c r="O368" s="248"/>
      <c r="P368" s="248"/>
      <c r="Q368" s="248"/>
      <c r="R368" s="248"/>
      <c r="S368" s="248"/>
      <c r="T368" s="249"/>
      <c r="AT368" s="250" t="s">
        <v>137</v>
      </c>
      <c r="AU368" s="250" t="s">
        <v>88</v>
      </c>
      <c r="AV368" s="15" t="s">
        <v>135</v>
      </c>
      <c r="AW368" s="15" t="s">
        <v>33</v>
      </c>
      <c r="AX368" s="15" t="s">
        <v>86</v>
      </c>
      <c r="AY368" s="250" t="s">
        <v>129</v>
      </c>
    </row>
    <row r="369" spans="1:65" s="2" customFormat="1" ht="21.75" customHeight="1">
      <c r="A369" s="34"/>
      <c r="B369" s="35"/>
      <c r="C369" s="204" t="s">
        <v>378</v>
      </c>
      <c r="D369" s="204" t="s">
        <v>131</v>
      </c>
      <c r="E369" s="205" t="s">
        <v>631</v>
      </c>
      <c r="F369" s="206" t="s">
        <v>632</v>
      </c>
      <c r="G369" s="207" t="s">
        <v>134</v>
      </c>
      <c r="H369" s="208">
        <v>91.84</v>
      </c>
      <c r="I369" s="209"/>
      <c r="J369" s="210">
        <f>ROUND(I369*H369,2)</f>
        <v>0</v>
      </c>
      <c r="K369" s="211"/>
      <c r="L369" s="39"/>
      <c r="M369" s="212" t="s">
        <v>1</v>
      </c>
      <c r="N369" s="213" t="s">
        <v>43</v>
      </c>
      <c r="O369" s="71"/>
      <c r="P369" s="214">
        <f>O369*H369</f>
        <v>0</v>
      </c>
      <c r="Q369" s="214">
        <v>1.4999999999999999E-4</v>
      </c>
      <c r="R369" s="214">
        <f>Q369*H369</f>
        <v>1.3776E-2</v>
      </c>
      <c r="S369" s="214">
        <v>0</v>
      </c>
      <c r="T369" s="215">
        <f>S369*H369</f>
        <v>0</v>
      </c>
      <c r="U369" s="34"/>
      <c r="V369" s="34"/>
      <c r="W369" s="34"/>
      <c r="X369" s="34"/>
      <c r="Y369" s="34"/>
      <c r="Z369" s="34"/>
      <c r="AA369" s="34"/>
      <c r="AB369" s="34"/>
      <c r="AC369" s="34"/>
      <c r="AD369" s="34"/>
      <c r="AE369" s="34"/>
      <c r="AR369" s="216" t="s">
        <v>225</v>
      </c>
      <c r="AT369" s="216" t="s">
        <v>131</v>
      </c>
      <c r="AU369" s="216" t="s">
        <v>88</v>
      </c>
      <c r="AY369" s="17" t="s">
        <v>129</v>
      </c>
      <c r="BE369" s="217">
        <f>IF(N369="základní",J369,0)</f>
        <v>0</v>
      </c>
      <c r="BF369" s="217">
        <f>IF(N369="snížená",J369,0)</f>
        <v>0</v>
      </c>
      <c r="BG369" s="217">
        <f>IF(N369="zákl. přenesená",J369,0)</f>
        <v>0</v>
      </c>
      <c r="BH369" s="217">
        <f>IF(N369="sníž. přenesená",J369,0)</f>
        <v>0</v>
      </c>
      <c r="BI369" s="217">
        <f>IF(N369="nulová",J369,0)</f>
        <v>0</v>
      </c>
      <c r="BJ369" s="17" t="s">
        <v>86</v>
      </c>
      <c r="BK369" s="217">
        <f>ROUND(I369*H369,2)</f>
        <v>0</v>
      </c>
      <c r="BL369" s="17" t="s">
        <v>225</v>
      </c>
      <c r="BM369" s="216" t="s">
        <v>633</v>
      </c>
    </row>
    <row r="370" spans="1:65" s="13" customFormat="1" ht="10.35">
      <c r="B370" s="218"/>
      <c r="C370" s="219"/>
      <c r="D370" s="220" t="s">
        <v>137</v>
      </c>
      <c r="E370" s="221" t="s">
        <v>1</v>
      </c>
      <c r="F370" s="222" t="s">
        <v>518</v>
      </c>
      <c r="G370" s="219"/>
      <c r="H370" s="221" t="s">
        <v>1</v>
      </c>
      <c r="I370" s="223"/>
      <c r="J370" s="219"/>
      <c r="K370" s="219"/>
      <c r="L370" s="224"/>
      <c r="M370" s="225"/>
      <c r="N370" s="226"/>
      <c r="O370" s="226"/>
      <c r="P370" s="226"/>
      <c r="Q370" s="226"/>
      <c r="R370" s="226"/>
      <c r="S370" s="226"/>
      <c r="T370" s="227"/>
      <c r="AT370" s="228" t="s">
        <v>137</v>
      </c>
      <c r="AU370" s="228" t="s">
        <v>88</v>
      </c>
      <c r="AV370" s="13" t="s">
        <v>86</v>
      </c>
      <c r="AW370" s="13" t="s">
        <v>33</v>
      </c>
      <c r="AX370" s="13" t="s">
        <v>78</v>
      </c>
      <c r="AY370" s="228" t="s">
        <v>129</v>
      </c>
    </row>
    <row r="371" spans="1:65" s="14" customFormat="1" ht="10.35">
      <c r="B371" s="229"/>
      <c r="C371" s="230"/>
      <c r="D371" s="220" t="s">
        <v>137</v>
      </c>
      <c r="E371" s="231" t="s">
        <v>1</v>
      </c>
      <c r="F371" s="232" t="s">
        <v>533</v>
      </c>
      <c r="G371" s="230"/>
      <c r="H371" s="233">
        <v>82</v>
      </c>
      <c r="I371" s="234"/>
      <c r="J371" s="230"/>
      <c r="K371" s="230"/>
      <c r="L371" s="235"/>
      <c r="M371" s="236"/>
      <c r="N371" s="237"/>
      <c r="O371" s="237"/>
      <c r="P371" s="237"/>
      <c r="Q371" s="237"/>
      <c r="R371" s="237"/>
      <c r="S371" s="237"/>
      <c r="T371" s="238"/>
      <c r="AT371" s="239" t="s">
        <v>137</v>
      </c>
      <c r="AU371" s="239" t="s">
        <v>88</v>
      </c>
      <c r="AV371" s="14" t="s">
        <v>88</v>
      </c>
      <c r="AW371" s="14" t="s">
        <v>33</v>
      </c>
      <c r="AX371" s="14" t="s">
        <v>78</v>
      </c>
      <c r="AY371" s="239" t="s">
        <v>129</v>
      </c>
    </row>
    <row r="372" spans="1:65" s="13" customFormat="1" ht="10.35">
      <c r="B372" s="218"/>
      <c r="C372" s="219"/>
      <c r="D372" s="220" t="s">
        <v>137</v>
      </c>
      <c r="E372" s="221" t="s">
        <v>1</v>
      </c>
      <c r="F372" s="222" t="s">
        <v>485</v>
      </c>
      <c r="G372" s="219"/>
      <c r="H372" s="221" t="s">
        <v>1</v>
      </c>
      <c r="I372" s="223"/>
      <c r="J372" s="219"/>
      <c r="K372" s="219"/>
      <c r="L372" s="224"/>
      <c r="M372" s="225"/>
      <c r="N372" s="226"/>
      <c r="O372" s="226"/>
      <c r="P372" s="226"/>
      <c r="Q372" s="226"/>
      <c r="R372" s="226"/>
      <c r="S372" s="226"/>
      <c r="T372" s="227"/>
      <c r="AT372" s="228" t="s">
        <v>137</v>
      </c>
      <c r="AU372" s="228" t="s">
        <v>88</v>
      </c>
      <c r="AV372" s="13" t="s">
        <v>86</v>
      </c>
      <c r="AW372" s="13" t="s">
        <v>33</v>
      </c>
      <c r="AX372" s="13" t="s">
        <v>78</v>
      </c>
      <c r="AY372" s="228" t="s">
        <v>129</v>
      </c>
    </row>
    <row r="373" spans="1:65" s="14" customFormat="1" ht="10.35">
      <c r="B373" s="229"/>
      <c r="C373" s="230"/>
      <c r="D373" s="220" t="s">
        <v>137</v>
      </c>
      <c r="E373" s="231" t="s">
        <v>1</v>
      </c>
      <c r="F373" s="232" t="s">
        <v>486</v>
      </c>
      <c r="G373" s="230"/>
      <c r="H373" s="233">
        <v>9.84</v>
      </c>
      <c r="I373" s="234"/>
      <c r="J373" s="230"/>
      <c r="K373" s="230"/>
      <c r="L373" s="235"/>
      <c r="M373" s="236"/>
      <c r="N373" s="237"/>
      <c r="O373" s="237"/>
      <c r="P373" s="237"/>
      <c r="Q373" s="237"/>
      <c r="R373" s="237"/>
      <c r="S373" s="237"/>
      <c r="T373" s="238"/>
      <c r="AT373" s="239" t="s">
        <v>137</v>
      </c>
      <c r="AU373" s="239" t="s">
        <v>88</v>
      </c>
      <c r="AV373" s="14" t="s">
        <v>88</v>
      </c>
      <c r="AW373" s="14" t="s">
        <v>33</v>
      </c>
      <c r="AX373" s="14" t="s">
        <v>78</v>
      </c>
      <c r="AY373" s="239" t="s">
        <v>129</v>
      </c>
    </row>
    <row r="374" spans="1:65" s="15" customFormat="1" ht="10.35">
      <c r="B374" s="240"/>
      <c r="C374" s="241"/>
      <c r="D374" s="220" t="s">
        <v>137</v>
      </c>
      <c r="E374" s="242" t="s">
        <v>1</v>
      </c>
      <c r="F374" s="243" t="s">
        <v>140</v>
      </c>
      <c r="G374" s="241"/>
      <c r="H374" s="244">
        <v>91.84</v>
      </c>
      <c r="I374" s="245"/>
      <c r="J374" s="241"/>
      <c r="K374" s="241"/>
      <c r="L374" s="246"/>
      <c r="M374" s="267"/>
      <c r="N374" s="268"/>
      <c r="O374" s="268"/>
      <c r="P374" s="268"/>
      <c r="Q374" s="268"/>
      <c r="R374" s="268"/>
      <c r="S374" s="268"/>
      <c r="T374" s="269"/>
      <c r="AT374" s="250" t="s">
        <v>137</v>
      </c>
      <c r="AU374" s="250" t="s">
        <v>88</v>
      </c>
      <c r="AV374" s="15" t="s">
        <v>135</v>
      </c>
      <c r="AW374" s="15" t="s">
        <v>33</v>
      </c>
      <c r="AX374" s="15" t="s">
        <v>86</v>
      </c>
      <c r="AY374" s="250" t="s">
        <v>129</v>
      </c>
    </row>
    <row r="375" spans="1:65" s="2" customFormat="1" ht="6.95" customHeight="1">
      <c r="A375" s="34"/>
      <c r="B375" s="54"/>
      <c r="C375" s="55"/>
      <c r="D375" s="55"/>
      <c r="E375" s="55"/>
      <c r="F375" s="55"/>
      <c r="G375" s="55"/>
      <c r="H375" s="55"/>
      <c r="I375" s="152"/>
      <c r="J375" s="55"/>
      <c r="K375" s="55"/>
      <c r="L375" s="39"/>
      <c r="M375" s="34"/>
      <c r="O375" s="34"/>
      <c r="P375" s="34"/>
      <c r="Q375" s="34"/>
      <c r="R375" s="34"/>
      <c r="S375" s="34"/>
      <c r="T375" s="34"/>
      <c r="U375" s="34"/>
      <c r="V375" s="34"/>
      <c r="W375" s="34"/>
      <c r="X375" s="34"/>
      <c r="Y375" s="34"/>
      <c r="Z375" s="34"/>
      <c r="AA375" s="34"/>
      <c r="AB375" s="34"/>
      <c r="AC375" s="34"/>
      <c r="AD375" s="34"/>
      <c r="AE375" s="34"/>
    </row>
  </sheetData>
  <sheetProtection algorithmName="SHA-512" hashValue="wLFAiSSr3g2+e41kLsX3qs/xnqSWi03xK4UUL41V4AsLeGrjcCsm9zeLcOuKV3ng7BhGmFJ2VWZyfwwL4NMPsg==" saltValue="swuxF/8eAQjxQXcImfeho8CSdKQc27/OQsX2wuYfhpwJYwRQT8qMNJIehRqXkh+iGiX3PWMwp2jAdBU3u7/gJA==" spinCount="100000" sheet="1" objects="1" scenarios="1" formatColumns="0" formatRows="0" autoFilter="0"/>
  <autoFilter ref="C125:K374" xr:uid="{00000000-0009-0000-0000-000002000000}"/>
  <mergeCells count="9">
    <mergeCell ref="E87:H87"/>
    <mergeCell ref="E116:H116"/>
    <mergeCell ref="E118:H118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BM251"/>
  <sheetViews>
    <sheetView showGridLines="0" workbookViewId="0"/>
  </sheetViews>
  <sheetFormatPr defaultRowHeight="14.35"/>
  <cols>
    <col min="1" max="1" width="8.3046875" style="1" customWidth="1"/>
    <col min="2" max="2" width="1.69140625" style="1" customWidth="1"/>
    <col min="3" max="3" width="4.15234375" style="1" customWidth="1"/>
    <col min="4" max="4" width="4.3046875" style="1" customWidth="1"/>
    <col min="5" max="5" width="17.15234375" style="1" customWidth="1"/>
    <col min="6" max="6" width="50.84375" style="1" customWidth="1"/>
    <col min="7" max="7" width="7" style="1" customWidth="1"/>
    <col min="8" max="8" width="11.4609375" style="1" customWidth="1"/>
    <col min="9" max="9" width="20.15234375" style="108" customWidth="1"/>
    <col min="10" max="10" width="20.15234375" style="1" customWidth="1"/>
    <col min="11" max="11" width="20.15234375" style="1" hidden="1" customWidth="1"/>
    <col min="12" max="12" width="9.3046875" style="1" customWidth="1"/>
    <col min="13" max="13" width="10.84375" style="1" hidden="1" customWidth="1"/>
    <col min="14" max="14" width="9.3046875" style="1" hidden="1"/>
    <col min="15" max="20" width="14.15234375" style="1" hidden="1" customWidth="1"/>
    <col min="21" max="21" width="16.3046875" style="1" hidden="1" customWidth="1"/>
    <col min="22" max="22" width="12.3046875" style="1" customWidth="1"/>
    <col min="23" max="23" width="16.3046875" style="1" customWidth="1"/>
    <col min="24" max="24" width="12.3046875" style="1" customWidth="1"/>
    <col min="25" max="25" width="15" style="1" customWidth="1"/>
    <col min="26" max="26" width="11" style="1" customWidth="1"/>
    <col min="27" max="27" width="15" style="1" customWidth="1"/>
    <col min="28" max="28" width="16.3046875" style="1" customWidth="1"/>
    <col min="29" max="29" width="11" style="1" customWidth="1"/>
    <col min="30" max="30" width="15" style="1" customWidth="1"/>
    <col min="31" max="31" width="16.3046875" style="1" customWidth="1"/>
    <col min="44" max="65" width="9.3046875" style="1" hidden="1"/>
  </cols>
  <sheetData>
    <row r="2" spans="1:46" s="1" customFormat="1" ht="36.950000000000003" customHeight="1">
      <c r="I2" s="108"/>
      <c r="L2" s="311"/>
      <c r="M2" s="311"/>
      <c r="N2" s="311"/>
      <c r="O2" s="311"/>
      <c r="P2" s="311"/>
      <c r="Q2" s="311"/>
      <c r="R2" s="311"/>
      <c r="S2" s="311"/>
      <c r="T2" s="311"/>
      <c r="U2" s="311"/>
      <c r="V2" s="311"/>
      <c r="AT2" s="17" t="s">
        <v>94</v>
      </c>
    </row>
    <row r="3" spans="1:46" s="1" customFormat="1" ht="6.95" customHeight="1">
      <c r="B3" s="109"/>
      <c r="C3" s="110"/>
      <c r="D3" s="110"/>
      <c r="E3" s="110"/>
      <c r="F3" s="110"/>
      <c r="G3" s="110"/>
      <c r="H3" s="110"/>
      <c r="I3" s="111"/>
      <c r="J3" s="110"/>
      <c r="K3" s="110"/>
      <c r="L3" s="20"/>
      <c r="AT3" s="17" t="s">
        <v>88</v>
      </c>
    </row>
    <row r="4" spans="1:46" s="1" customFormat="1" ht="24.95" customHeight="1">
      <c r="B4" s="20"/>
      <c r="D4" s="112" t="s">
        <v>98</v>
      </c>
      <c r="I4" s="108"/>
      <c r="L4" s="20"/>
      <c r="M4" s="113" t="s">
        <v>10</v>
      </c>
      <c r="AT4" s="17" t="s">
        <v>4</v>
      </c>
    </row>
    <row r="5" spans="1:46" s="1" customFormat="1" ht="6.95" customHeight="1">
      <c r="B5" s="20"/>
      <c r="I5" s="108"/>
      <c r="L5" s="20"/>
    </row>
    <row r="6" spans="1:46" s="1" customFormat="1" ht="12" customHeight="1">
      <c r="B6" s="20"/>
      <c r="D6" s="114" t="s">
        <v>16</v>
      </c>
      <c r="I6" s="108"/>
      <c r="L6" s="20"/>
    </row>
    <row r="7" spans="1:46" s="1" customFormat="1" ht="16.5" customHeight="1">
      <c r="B7" s="20"/>
      <c r="E7" s="312" t="str">
        <f>'Rekapitulace stavby'!K6</f>
        <v>Výstavba a opravy chodníku a lávky pro pěší v Obci Malšovice</v>
      </c>
      <c r="F7" s="313"/>
      <c r="G7" s="313"/>
      <c r="H7" s="313"/>
      <c r="I7" s="108"/>
      <c r="L7" s="20"/>
    </row>
    <row r="8" spans="1:46" s="2" customFormat="1" ht="12" customHeight="1">
      <c r="A8" s="34"/>
      <c r="B8" s="39"/>
      <c r="C8" s="34"/>
      <c r="D8" s="114" t="s">
        <v>99</v>
      </c>
      <c r="E8" s="34"/>
      <c r="F8" s="34"/>
      <c r="G8" s="34"/>
      <c r="H8" s="34"/>
      <c r="I8" s="115"/>
      <c r="J8" s="34"/>
      <c r="K8" s="34"/>
      <c r="L8" s="51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pans="1:46" s="2" customFormat="1" ht="16.5" customHeight="1">
      <c r="A9" s="34"/>
      <c r="B9" s="39"/>
      <c r="C9" s="34"/>
      <c r="D9" s="34"/>
      <c r="E9" s="314" t="s">
        <v>634</v>
      </c>
      <c r="F9" s="315"/>
      <c r="G9" s="315"/>
      <c r="H9" s="315"/>
      <c r="I9" s="115"/>
      <c r="J9" s="34"/>
      <c r="K9" s="34"/>
      <c r="L9" s="51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pans="1:46" s="2" customFormat="1" ht="10.35">
      <c r="A10" s="34"/>
      <c r="B10" s="39"/>
      <c r="C10" s="34"/>
      <c r="D10" s="34"/>
      <c r="E10" s="34"/>
      <c r="F10" s="34"/>
      <c r="G10" s="34"/>
      <c r="H10" s="34"/>
      <c r="I10" s="115"/>
      <c r="J10" s="34"/>
      <c r="K10" s="34"/>
      <c r="L10" s="51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pans="1:46" s="2" customFormat="1" ht="12" customHeight="1">
      <c r="A11" s="34"/>
      <c r="B11" s="39"/>
      <c r="C11" s="34"/>
      <c r="D11" s="114" t="s">
        <v>18</v>
      </c>
      <c r="E11" s="34"/>
      <c r="F11" s="116" t="s">
        <v>1</v>
      </c>
      <c r="G11" s="34"/>
      <c r="H11" s="34"/>
      <c r="I11" s="117" t="s">
        <v>19</v>
      </c>
      <c r="J11" s="116" t="s">
        <v>1</v>
      </c>
      <c r="K11" s="34"/>
      <c r="L11" s="51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pans="1:46" s="2" customFormat="1" ht="12" customHeight="1">
      <c r="A12" s="34"/>
      <c r="B12" s="39"/>
      <c r="C12" s="34"/>
      <c r="D12" s="114" t="s">
        <v>20</v>
      </c>
      <c r="E12" s="34"/>
      <c r="F12" s="116" t="s">
        <v>21</v>
      </c>
      <c r="G12" s="34"/>
      <c r="H12" s="34"/>
      <c r="I12" s="117" t="s">
        <v>22</v>
      </c>
      <c r="J12" s="118" t="str">
        <f>'Rekapitulace stavby'!AN8</f>
        <v>21. 5. 2020</v>
      </c>
      <c r="K12" s="34"/>
      <c r="L12" s="51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pans="1:46" s="2" customFormat="1" ht="10.85" customHeight="1">
      <c r="A13" s="34"/>
      <c r="B13" s="39"/>
      <c r="C13" s="34"/>
      <c r="D13" s="34"/>
      <c r="E13" s="34"/>
      <c r="F13" s="34"/>
      <c r="G13" s="34"/>
      <c r="H13" s="34"/>
      <c r="I13" s="115"/>
      <c r="J13" s="34"/>
      <c r="K13" s="34"/>
      <c r="L13" s="51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pans="1:46" s="2" customFormat="1" ht="12" customHeight="1">
      <c r="A14" s="34"/>
      <c r="B14" s="39"/>
      <c r="C14" s="34"/>
      <c r="D14" s="114" t="s">
        <v>24</v>
      </c>
      <c r="E14" s="34"/>
      <c r="F14" s="34"/>
      <c r="G14" s="34"/>
      <c r="H14" s="34"/>
      <c r="I14" s="117" t="s">
        <v>25</v>
      </c>
      <c r="J14" s="116" t="s">
        <v>26</v>
      </c>
      <c r="K14" s="34"/>
      <c r="L14" s="51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pans="1:46" s="2" customFormat="1" ht="18" customHeight="1">
      <c r="A15" s="34"/>
      <c r="B15" s="39"/>
      <c r="C15" s="34"/>
      <c r="D15" s="34"/>
      <c r="E15" s="116" t="s">
        <v>27</v>
      </c>
      <c r="F15" s="34"/>
      <c r="G15" s="34"/>
      <c r="H15" s="34"/>
      <c r="I15" s="117" t="s">
        <v>28</v>
      </c>
      <c r="J15" s="116" t="s">
        <v>29</v>
      </c>
      <c r="K15" s="34"/>
      <c r="L15" s="51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pans="1:46" s="2" customFormat="1" ht="6.95" customHeight="1">
      <c r="A16" s="34"/>
      <c r="B16" s="39"/>
      <c r="C16" s="34"/>
      <c r="D16" s="34"/>
      <c r="E16" s="34"/>
      <c r="F16" s="34"/>
      <c r="G16" s="34"/>
      <c r="H16" s="34"/>
      <c r="I16" s="115"/>
      <c r="J16" s="34"/>
      <c r="K16" s="34"/>
      <c r="L16" s="51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pans="1:31" s="2" customFormat="1" ht="12" customHeight="1">
      <c r="A17" s="34"/>
      <c r="B17" s="39"/>
      <c r="C17" s="34"/>
      <c r="D17" s="114" t="s">
        <v>30</v>
      </c>
      <c r="E17" s="34"/>
      <c r="F17" s="34"/>
      <c r="G17" s="34"/>
      <c r="H17" s="34"/>
      <c r="I17" s="117" t="s">
        <v>25</v>
      </c>
      <c r="J17" s="30" t="str">
        <f>'Rekapitulace stavby'!AN13</f>
        <v>Vyplň údaj</v>
      </c>
      <c r="K17" s="34"/>
      <c r="L17" s="51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pans="1:31" s="2" customFormat="1" ht="18" customHeight="1">
      <c r="A18" s="34"/>
      <c r="B18" s="39"/>
      <c r="C18" s="34"/>
      <c r="D18" s="34"/>
      <c r="E18" s="316" t="str">
        <f>'Rekapitulace stavby'!E14</f>
        <v>Vyplň údaj</v>
      </c>
      <c r="F18" s="317"/>
      <c r="G18" s="317"/>
      <c r="H18" s="317"/>
      <c r="I18" s="117" t="s">
        <v>28</v>
      </c>
      <c r="J18" s="30" t="str">
        <f>'Rekapitulace stavby'!AN14</f>
        <v>Vyplň údaj</v>
      </c>
      <c r="K18" s="34"/>
      <c r="L18" s="51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pans="1:31" s="2" customFormat="1" ht="6.95" customHeight="1">
      <c r="A19" s="34"/>
      <c r="B19" s="39"/>
      <c r="C19" s="34"/>
      <c r="D19" s="34"/>
      <c r="E19" s="34"/>
      <c r="F19" s="34"/>
      <c r="G19" s="34"/>
      <c r="H19" s="34"/>
      <c r="I19" s="115"/>
      <c r="J19" s="34"/>
      <c r="K19" s="34"/>
      <c r="L19" s="51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pans="1:31" s="2" customFormat="1" ht="12" customHeight="1">
      <c r="A20" s="34"/>
      <c r="B20" s="39"/>
      <c r="C20" s="34"/>
      <c r="D20" s="114" t="s">
        <v>32</v>
      </c>
      <c r="E20" s="34"/>
      <c r="F20" s="34"/>
      <c r="G20" s="34"/>
      <c r="H20" s="34"/>
      <c r="I20" s="117" t="s">
        <v>25</v>
      </c>
      <c r="J20" s="116" t="s">
        <v>26</v>
      </c>
      <c r="K20" s="34"/>
      <c r="L20" s="51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pans="1:31" s="2" customFormat="1" ht="18" customHeight="1">
      <c r="A21" s="34"/>
      <c r="B21" s="39"/>
      <c r="C21" s="34"/>
      <c r="D21" s="34"/>
      <c r="E21" s="116" t="s">
        <v>27</v>
      </c>
      <c r="F21" s="34"/>
      <c r="G21" s="34"/>
      <c r="H21" s="34"/>
      <c r="I21" s="117" t="s">
        <v>28</v>
      </c>
      <c r="J21" s="116" t="s">
        <v>29</v>
      </c>
      <c r="K21" s="34"/>
      <c r="L21" s="51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pans="1:31" s="2" customFormat="1" ht="6.95" customHeight="1">
      <c r="A22" s="34"/>
      <c r="B22" s="39"/>
      <c r="C22" s="34"/>
      <c r="D22" s="34"/>
      <c r="E22" s="34"/>
      <c r="F22" s="34"/>
      <c r="G22" s="34"/>
      <c r="H22" s="34"/>
      <c r="I22" s="115"/>
      <c r="J22" s="34"/>
      <c r="K22" s="34"/>
      <c r="L22" s="51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pans="1:31" s="2" customFormat="1" ht="12" customHeight="1">
      <c r="A23" s="34"/>
      <c r="B23" s="39"/>
      <c r="C23" s="34"/>
      <c r="D23" s="114" t="s">
        <v>34</v>
      </c>
      <c r="E23" s="34"/>
      <c r="F23" s="34"/>
      <c r="G23" s="34"/>
      <c r="H23" s="34"/>
      <c r="I23" s="117" t="s">
        <v>25</v>
      </c>
      <c r="J23" s="116" t="s">
        <v>35</v>
      </c>
      <c r="K23" s="34"/>
      <c r="L23" s="51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pans="1:31" s="2" customFormat="1" ht="18" customHeight="1">
      <c r="A24" s="34"/>
      <c r="B24" s="39"/>
      <c r="C24" s="34"/>
      <c r="D24" s="34"/>
      <c r="E24" s="116" t="s">
        <v>36</v>
      </c>
      <c r="F24" s="34"/>
      <c r="G24" s="34"/>
      <c r="H24" s="34"/>
      <c r="I24" s="117" t="s">
        <v>28</v>
      </c>
      <c r="J24" s="116" t="s">
        <v>1</v>
      </c>
      <c r="K24" s="34"/>
      <c r="L24" s="51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pans="1:31" s="2" customFormat="1" ht="6.95" customHeight="1">
      <c r="A25" s="34"/>
      <c r="B25" s="39"/>
      <c r="C25" s="34"/>
      <c r="D25" s="34"/>
      <c r="E25" s="34"/>
      <c r="F25" s="34"/>
      <c r="G25" s="34"/>
      <c r="H25" s="34"/>
      <c r="I25" s="115"/>
      <c r="J25" s="34"/>
      <c r="K25" s="34"/>
      <c r="L25" s="51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pans="1:31" s="2" customFormat="1" ht="12" customHeight="1">
      <c r="A26" s="34"/>
      <c r="B26" s="39"/>
      <c r="C26" s="34"/>
      <c r="D26" s="114" t="s">
        <v>37</v>
      </c>
      <c r="E26" s="34"/>
      <c r="F26" s="34"/>
      <c r="G26" s="34"/>
      <c r="H26" s="34"/>
      <c r="I26" s="115"/>
      <c r="J26" s="34"/>
      <c r="K26" s="34"/>
      <c r="L26" s="51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pans="1:31" s="8" customFormat="1" ht="16.5" customHeight="1">
      <c r="A27" s="119"/>
      <c r="B27" s="120"/>
      <c r="C27" s="119"/>
      <c r="D27" s="119"/>
      <c r="E27" s="318" t="s">
        <v>1</v>
      </c>
      <c r="F27" s="318"/>
      <c r="G27" s="318"/>
      <c r="H27" s="318"/>
      <c r="I27" s="121"/>
      <c r="J27" s="119"/>
      <c r="K27" s="119"/>
      <c r="L27" s="122"/>
      <c r="S27" s="119"/>
      <c r="T27" s="119"/>
      <c r="U27" s="119"/>
      <c r="V27" s="119"/>
      <c r="W27" s="119"/>
      <c r="X27" s="119"/>
      <c r="Y27" s="119"/>
      <c r="Z27" s="119"/>
      <c r="AA27" s="119"/>
      <c r="AB27" s="119"/>
      <c r="AC27" s="119"/>
      <c r="AD27" s="119"/>
      <c r="AE27" s="119"/>
    </row>
    <row r="28" spans="1:31" s="2" customFormat="1" ht="6.95" customHeight="1">
      <c r="A28" s="34"/>
      <c r="B28" s="39"/>
      <c r="C28" s="34"/>
      <c r="D28" s="34"/>
      <c r="E28" s="34"/>
      <c r="F28" s="34"/>
      <c r="G28" s="34"/>
      <c r="H28" s="34"/>
      <c r="I28" s="115"/>
      <c r="J28" s="34"/>
      <c r="K28" s="34"/>
      <c r="L28" s="51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pans="1:31" s="2" customFormat="1" ht="6.95" customHeight="1">
      <c r="A29" s="34"/>
      <c r="B29" s="39"/>
      <c r="C29" s="34"/>
      <c r="D29" s="123"/>
      <c r="E29" s="123"/>
      <c r="F29" s="123"/>
      <c r="G29" s="123"/>
      <c r="H29" s="123"/>
      <c r="I29" s="124"/>
      <c r="J29" s="123"/>
      <c r="K29" s="123"/>
      <c r="L29" s="51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pans="1:31" s="2" customFormat="1" ht="25.45" customHeight="1">
      <c r="A30" s="34"/>
      <c r="B30" s="39"/>
      <c r="C30" s="34"/>
      <c r="D30" s="125" t="s">
        <v>38</v>
      </c>
      <c r="E30" s="34"/>
      <c r="F30" s="34"/>
      <c r="G30" s="34"/>
      <c r="H30" s="34"/>
      <c r="I30" s="115"/>
      <c r="J30" s="126">
        <f>ROUND(J123, 2)</f>
        <v>0</v>
      </c>
      <c r="K30" s="34"/>
      <c r="L30" s="51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pans="1:31" s="2" customFormat="1" ht="6.95" customHeight="1">
      <c r="A31" s="34"/>
      <c r="B31" s="39"/>
      <c r="C31" s="34"/>
      <c r="D31" s="123"/>
      <c r="E31" s="123"/>
      <c r="F31" s="123"/>
      <c r="G31" s="123"/>
      <c r="H31" s="123"/>
      <c r="I31" s="124"/>
      <c r="J31" s="123"/>
      <c r="K31" s="123"/>
      <c r="L31" s="51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pans="1:31" s="2" customFormat="1" ht="14.45" customHeight="1">
      <c r="A32" s="34"/>
      <c r="B32" s="39"/>
      <c r="C32" s="34"/>
      <c r="D32" s="34"/>
      <c r="E32" s="34"/>
      <c r="F32" s="127" t="s">
        <v>40</v>
      </c>
      <c r="G32" s="34"/>
      <c r="H32" s="34"/>
      <c r="I32" s="128" t="s">
        <v>39</v>
      </c>
      <c r="J32" s="127" t="s">
        <v>41</v>
      </c>
      <c r="K32" s="34"/>
      <c r="L32" s="51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pans="1:31" s="2" customFormat="1" ht="14.45" customHeight="1">
      <c r="A33" s="34"/>
      <c r="B33" s="39"/>
      <c r="C33" s="34"/>
      <c r="D33" s="129" t="s">
        <v>42</v>
      </c>
      <c r="E33" s="114" t="s">
        <v>43</v>
      </c>
      <c r="F33" s="130">
        <f>ROUND((SUM(BE123:BE250)),  2)</f>
        <v>0</v>
      </c>
      <c r="G33" s="34"/>
      <c r="H33" s="34"/>
      <c r="I33" s="131">
        <v>0.21</v>
      </c>
      <c r="J33" s="130">
        <f>ROUND(((SUM(BE123:BE250))*I33),  2)</f>
        <v>0</v>
      </c>
      <c r="K33" s="34"/>
      <c r="L33" s="51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pans="1:31" s="2" customFormat="1" ht="14.45" customHeight="1">
      <c r="A34" s="34"/>
      <c r="B34" s="39"/>
      <c r="C34" s="34"/>
      <c r="D34" s="34"/>
      <c r="E34" s="114" t="s">
        <v>44</v>
      </c>
      <c r="F34" s="130">
        <f>ROUND((SUM(BF123:BF250)),  2)</f>
        <v>0</v>
      </c>
      <c r="G34" s="34"/>
      <c r="H34" s="34"/>
      <c r="I34" s="131">
        <v>0.15</v>
      </c>
      <c r="J34" s="130">
        <f>ROUND(((SUM(BF123:BF250))*I34),  2)</f>
        <v>0</v>
      </c>
      <c r="K34" s="34"/>
      <c r="L34" s="51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pans="1:31" s="2" customFormat="1" ht="14.45" hidden="1" customHeight="1">
      <c r="A35" s="34"/>
      <c r="B35" s="39"/>
      <c r="C35" s="34"/>
      <c r="D35" s="34"/>
      <c r="E35" s="114" t="s">
        <v>45</v>
      </c>
      <c r="F35" s="130">
        <f>ROUND((SUM(BG123:BG250)),  2)</f>
        <v>0</v>
      </c>
      <c r="G35" s="34"/>
      <c r="H35" s="34"/>
      <c r="I35" s="131">
        <v>0.21</v>
      </c>
      <c r="J35" s="130">
        <f>0</f>
        <v>0</v>
      </c>
      <c r="K35" s="34"/>
      <c r="L35" s="51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pans="1:31" s="2" customFormat="1" ht="14.45" hidden="1" customHeight="1">
      <c r="A36" s="34"/>
      <c r="B36" s="39"/>
      <c r="C36" s="34"/>
      <c r="D36" s="34"/>
      <c r="E36" s="114" t="s">
        <v>46</v>
      </c>
      <c r="F36" s="130">
        <f>ROUND((SUM(BH123:BH250)),  2)</f>
        <v>0</v>
      </c>
      <c r="G36" s="34"/>
      <c r="H36" s="34"/>
      <c r="I36" s="131">
        <v>0.15</v>
      </c>
      <c r="J36" s="130">
        <f>0</f>
        <v>0</v>
      </c>
      <c r="K36" s="34"/>
      <c r="L36" s="51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pans="1:31" s="2" customFormat="1" ht="14.45" hidden="1" customHeight="1">
      <c r="A37" s="34"/>
      <c r="B37" s="39"/>
      <c r="C37" s="34"/>
      <c r="D37" s="34"/>
      <c r="E37" s="114" t="s">
        <v>47</v>
      </c>
      <c r="F37" s="130">
        <f>ROUND((SUM(BI123:BI250)),  2)</f>
        <v>0</v>
      </c>
      <c r="G37" s="34"/>
      <c r="H37" s="34"/>
      <c r="I37" s="131">
        <v>0</v>
      </c>
      <c r="J37" s="130">
        <f>0</f>
        <v>0</v>
      </c>
      <c r="K37" s="34"/>
      <c r="L37" s="51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pans="1:31" s="2" customFormat="1" ht="6.95" customHeight="1">
      <c r="A38" s="34"/>
      <c r="B38" s="39"/>
      <c r="C38" s="34"/>
      <c r="D38" s="34"/>
      <c r="E38" s="34"/>
      <c r="F38" s="34"/>
      <c r="G38" s="34"/>
      <c r="H38" s="34"/>
      <c r="I38" s="115"/>
      <c r="J38" s="34"/>
      <c r="K38" s="34"/>
      <c r="L38" s="51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pans="1:31" s="2" customFormat="1" ht="25.45" customHeight="1">
      <c r="A39" s="34"/>
      <c r="B39" s="39"/>
      <c r="C39" s="132"/>
      <c r="D39" s="133" t="s">
        <v>48</v>
      </c>
      <c r="E39" s="134"/>
      <c r="F39" s="134"/>
      <c r="G39" s="135" t="s">
        <v>49</v>
      </c>
      <c r="H39" s="136" t="s">
        <v>50</v>
      </c>
      <c r="I39" s="137"/>
      <c r="J39" s="138">
        <f>SUM(J30:J37)</f>
        <v>0</v>
      </c>
      <c r="K39" s="139"/>
      <c r="L39" s="51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pans="1:31" s="2" customFormat="1" ht="14.45" customHeight="1">
      <c r="A40" s="34"/>
      <c r="B40" s="39"/>
      <c r="C40" s="34"/>
      <c r="D40" s="34"/>
      <c r="E40" s="34"/>
      <c r="F40" s="34"/>
      <c r="G40" s="34"/>
      <c r="H40" s="34"/>
      <c r="I40" s="115"/>
      <c r="J40" s="34"/>
      <c r="K40" s="34"/>
      <c r="L40" s="51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pans="1:31" s="1" customFormat="1" ht="14.45" customHeight="1">
      <c r="B41" s="20"/>
      <c r="I41" s="108"/>
      <c r="L41" s="20"/>
    </row>
    <row r="42" spans="1:31" s="1" customFormat="1" ht="14.45" customHeight="1">
      <c r="B42" s="20"/>
      <c r="I42" s="108"/>
      <c r="L42" s="20"/>
    </row>
    <row r="43" spans="1:31" s="1" customFormat="1" ht="14.45" customHeight="1">
      <c r="B43" s="20"/>
      <c r="I43" s="108"/>
      <c r="L43" s="20"/>
    </row>
    <row r="44" spans="1:31" s="1" customFormat="1" ht="14.45" customHeight="1">
      <c r="B44" s="20"/>
      <c r="I44" s="108"/>
      <c r="L44" s="20"/>
    </row>
    <row r="45" spans="1:31" s="1" customFormat="1" ht="14.45" customHeight="1">
      <c r="B45" s="20"/>
      <c r="I45" s="108"/>
      <c r="L45" s="20"/>
    </row>
    <row r="46" spans="1:31" s="1" customFormat="1" ht="14.45" customHeight="1">
      <c r="B46" s="20"/>
      <c r="I46" s="108"/>
      <c r="L46" s="20"/>
    </row>
    <row r="47" spans="1:31" s="1" customFormat="1" ht="14.45" customHeight="1">
      <c r="B47" s="20"/>
      <c r="I47" s="108"/>
      <c r="L47" s="20"/>
    </row>
    <row r="48" spans="1:31" s="1" customFormat="1" ht="14.45" customHeight="1">
      <c r="B48" s="20"/>
      <c r="I48" s="108"/>
      <c r="L48" s="20"/>
    </row>
    <row r="49" spans="1:31" s="1" customFormat="1" ht="14.45" customHeight="1">
      <c r="B49" s="20"/>
      <c r="I49" s="108"/>
      <c r="L49" s="20"/>
    </row>
    <row r="50" spans="1:31" s="2" customFormat="1" ht="14.45" customHeight="1">
      <c r="B50" s="51"/>
      <c r="D50" s="140" t="s">
        <v>51</v>
      </c>
      <c r="E50" s="141"/>
      <c r="F50" s="141"/>
      <c r="G50" s="140" t="s">
        <v>52</v>
      </c>
      <c r="H50" s="141"/>
      <c r="I50" s="142"/>
      <c r="J50" s="141"/>
      <c r="K50" s="141"/>
      <c r="L50" s="51"/>
    </row>
    <row r="51" spans="1:31" ht="10.35">
      <c r="B51" s="20"/>
      <c r="L51" s="20"/>
    </row>
    <row r="52" spans="1:31" ht="10.35">
      <c r="B52" s="20"/>
      <c r="L52" s="20"/>
    </row>
    <row r="53" spans="1:31" ht="10.35">
      <c r="B53" s="20"/>
      <c r="L53" s="20"/>
    </row>
    <row r="54" spans="1:31" ht="10.35">
      <c r="B54" s="20"/>
      <c r="L54" s="20"/>
    </row>
    <row r="55" spans="1:31" ht="10.35">
      <c r="B55" s="20"/>
      <c r="L55" s="20"/>
    </row>
    <row r="56" spans="1:31" ht="10.35">
      <c r="B56" s="20"/>
      <c r="L56" s="20"/>
    </row>
    <row r="57" spans="1:31" ht="10.35">
      <c r="B57" s="20"/>
      <c r="L57" s="20"/>
    </row>
    <row r="58" spans="1:31" ht="10.35">
      <c r="B58" s="20"/>
      <c r="L58" s="20"/>
    </row>
    <row r="59" spans="1:31" ht="10.35">
      <c r="B59" s="20"/>
      <c r="L59" s="20"/>
    </row>
    <row r="60" spans="1:31" ht="10.35">
      <c r="B60" s="20"/>
      <c r="L60" s="20"/>
    </row>
    <row r="61" spans="1:31" s="2" customFormat="1" ht="12.7">
      <c r="A61" s="34"/>
      <c r="B61" s="39"/>
      <c r="C61" s="34"/>
      <c r="D61" s="143" t="s">
        <v>53</v>
      </c>
      <c r="E61" s="144"/>
      <c r="F61" s="145" t="s">
        <v>54</v>
      </c>
      <c r="G61" s="143" t="s">
        <v>53</v>
      </c>
      <c r="H61" s="144"/>
      <c r="I61" s="146"/>
      <c r="J61" s="147" t="s">
        <v>54</v>
      </c>
      <c r="K61" s="144"/>
      <c r="L61" s="51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 spans="1:31" ht="10.35">
      <c r="B62" s="20"/>
      <c r="L62" s="20"/>
    </row>
    <row r="63" spans="1:31" ht="10.35">
      <c r="B63" s="20"/>
      <c r="L63" s="20"/>
    </row>
    <row r="64" spans="1:31" ht="10.35">
      <c r="B64" s="20"/>
      <c r="L64" s="20"/>
    </row>
    <row r="65" spans="1:31" s="2" customFormat="1" ht="12.7">
      <c r="A65" s="34"/>
      <c r="B65" s="39"/>
      <c r="C65" s="34"/>
      <c r="D65" s="140" t="s">
        <v>55</v>
      </c>
      <c r="E65" s="148"/>
      <c r="F65" s="148"/>
      <c r="G65" s="140" t="s">
        <v>56</v>
      </c>
      <c r="H65" s="148"/>
      <c r="I65" s="149"/>
      <c r="J65" s="148"/>
      <c r="K65" s="148"/>
      <c r="L65" s="51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 spans="1:31" ht="10.35">
      <c r="B66" s="20"/>
      <c r="L66" s="20"/>
    </row>
    <row r="67" spans="1:31" ht="10.35">
      <c r="B67" s="20"/>
      <c r="L67" s="20"/>
    </row>
    <row r="68" spans="1:31" ht="10.35">
      <c r="B68" s="20"/>
      <c r="L68" s="20"/>
    </row>
    <row r="69" spans="1:31" ht="10.35">
      <c r="B69" s="20"/>
      <c r="L69" s="20"/>
    </row>
    <row r="70" spans="1:31" ht="10.35">
      <c r="B70" s="20"/>
      <c r="L70" s="20"/>
    </row>
    <row r="71" spans="1:31" ht="10.35">
      <c r="B71" s="20"/>
      <c r="L71" s="20"/>
    </row>
    <row r="72" spans="1:31" ht="10.35">
      <c r="B72" s="20"/>
      <c r="L72" s="20"/>
    </row>
    <row r="73" spans="1:31" ht="10.35">
      <c r="B73" s="20"/>
      <c r="L73" s="20"/>
    </row>
    <row r="74" spans="1:31" ht="10.35">
      <c r="B74" s="20"/>
      <c r="L74" s="20"/>
    </row>
    <row r="75" spans="1:31" ht="10.35">
      <c r="B75" s="20"/>
      <c r="L75" s="20"/>
    </row>
    <row r="76" spans="1:31" s="2" customFormat="1" ht="12.7">
      <c r="A76" s="34"/>
      <c r="B76" s="39"/>
      <c r="C76" s="34"/>
      <c r="D76" s="143" t="s">
        <v>53</v>
      </c>
      <c r="E76" s="144"/>
      <c r="F76" s="145" t="s">
        <v>54</v>
      </c>
      <c r="G76" s="143" t="s">
        <v>53</v>
      </c>
      <c r="H76" s="144"/>
      <c r="I76" s="146"/>
      <c r="J76" s="147" t="s">
        <v>54</v>
      </c>
      <c r="K76" s="144"/>
      <c r="L76" s="51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pans="1:31" s="2" customFormat="1" ht="14.45" customHeight="1">
      <c r="A77" s="34"/>
      <c r="B77" s="150"/>
      <c r="C77" s="151"/>
      <c r="D77" s="151"/>
      <c r="E77" s="151"/>
      <c r="F77" s="151"/>
      <c r="G77" s="151"/>
      <c r="H77" s="151"/>
      <c r="I77" s="152"/>
      <c r="J77" s="151"/>
      <c r="K77" s="151"/>
      <c r="L77" s="51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pans="1:47" s="2" customFormat="1" ht="6.95" customHeight="1">
      <c r="A81" s="34"/>
      <c r="B81" s="153"/>
      <c r="C81" s="154"/>
      <c r="D81" s="154"/>
      <c r="E81" s="154"/>
      <c r="F81" s="154"/>
      <c r="G81" s="154"/>
      <c r="H81" s="154"/>
      <c r="I81" s="155"/>
      <c r="J81" s="154"/>
      <c r="K81" s="154"/>
      <c r="L81" s="51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pans="1:47" s="2" customFormat="1" ht="24.95" customHeight="1">
      <c r="A82" s="34"/>
      <c r="B82" s="35"/>
      <c r="C82" s="23" t="s">
        <v>101</v>
      </c>
      <c r="D82" s="36"/>
      <c r="E82" s="36"/>
      <c r="F82" s="36"/>
      <c r="G82" s="36"/>
      <c r="H82" s="36"/>
      <c r="I82" s="115"/>
      <c r="J82" s="36"/>
      <c r="K82" s="36"/>
      <c r="L82" s="51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pans="1:47" s="2" customFormat="1" ht="6.95" customHeight="1">
      <c r="A83" s="34"/>
      <c r="B83" s="35"/>
      <c r="C83" s="36"/>
      <c r="D83" s="36"/>
      <c r="E83" s="36"/>
      <c r="F83" s="36"/>
      <c r="G83" s="36"/>
      <c r="H83" s="36"/>
      <c r="I83" s="115"/>
      <c r="J83" s="36"/>
      <c r="K83" s="36"/>
      <c r="L83" s="51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pans="1:47" s="2" customFormat="1" ht="12" customHeight="1">
      <c r="A84" s="34"/>
      <c r="B84" s="35"/>
      <c r="C84" s="29" t="s">
        <v>16</v>
      </c>
      <c r="D84" s="36"/>
      <c r="E84" s="36"/>
      <c r="F84" s="36"/>
      <c r="G84" s="36"/>
      <c r="H84" s="36"/>
      <c r="I84" s="115"/>
      <c r="J84" s="36"/>
      <c r="K84" s="36"/>
      <c r="L84" s="51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pans="1:47" s="2" customFormat="1" ht="16.5" customHeight="1">
      <c r="A85" s="34"/>
      <c r="B85" s="35"/>
      <c r="C85" s="36"/>
      <c r="D85" s="36"/>
      <c r="E85" s="319" t="str">
        <f>E7</f>
        <v>Výstavba a opravy chodníku a lávky pro pěší v Obci Malšovice</v>
      </c>
      <c r="F85" s="320"/>
      <c r="G85" s="320"/>
      <c r="H85" s="320"/>
      <c r="I85" s="115"/>
      <c r="J85" s="36"/>
      <c r="K85" s="36"/>
      <c r="L85" s="51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pans="1:47" s="2" customFormat="1" ht="12" customHeight="1">
      <c r="A86" s="34"/>
      <c r="B86" s="35"/>
      <c r="C86" s="29" t="s">
        <v>99</v>
      </c>
      <c r="D86" s="36"/>
      <c r="E86" s="36"/>
      <c r="F86" s="36"/>
      <c r="G86" s="36"/>
      <c r="H86" s="36"/>
      <c r="I86" s="115"/>
      <c r="J86" s="36"/>
      <c r="K86" s="36"/>
      <c r="L86" s="51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pans="1:47" s="2" customFormat="1" ht="16.5" customHeight="1">
      <c r="A87" s="34"/>
      <c r="B87" s="35"/>
      <c r="C87" s="36"/>
      <c r="D87" s="36"/>
      <c r="E87" s="271" t="str">
        <f>E9</f>
        <v>03 - II.ETAPA SO 03 - Výstavba chodníku u hřiště</v>
      </c>
      <c r="F87" s="321"/>
      <c r="G87" s="321"/>
      <c r="H87" s="321"/>
      <c r="I87" s="115"/>
      <c r="J87" s="36"/>
      <c r="K87" s="36"/>
      <c r="L87" s="51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pans="1:47" s="2" customFormat="1" ht="6.95" customHeight="1">
      <c r="A88" s="34"/>
      <c r="B88" s="35"/>
      <c r="C88" s="36"/>
      <c r="D88" s="36"/>
      <c r="E88" s="36"/>
      <c r="F88" s="36"/>
      <c r="G88" s="36"/>
      <c r="H88" s="36"/>
      <c r="I88" s="115"/>
      <c r="J88" s="36"/>
      <c r="K88" s="36"/>
      <c r="L88" s="51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pans="1:47" s="2" customFormat="1" ht="12" customHeight="1">
      <c r="A89" s="34"/>
      <c r="B89" s="35"/>
      <c r="C89" s="29" t="s">
        <v>20</v>
      </c>
      <c r="D89" s="36"/>
      <c r="E89" s="36"/>
      <c r="F89" s="27" t="str">
        <f>F12</f>
        <v>Malšovice p.p.č. 930/2, 473/7 a 479/7</v>
      </c>
      <c r="G89" s="36"/>
      <c r="H89" s="36"/>
      <c r="I89" s="117" t="s">
        <v>22</v>
      </c>
      <c r="J89" s="66" t="str">
        <f>IF(J12="","",J12)</f>
        <v>21. 5. 2020</v>
      </c>
      <c r="K89" s="36"/>
      <c r="L89" s="51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pans="1:47" s="2" customFormat="1" ht="6.95" customHeight="1">
      <c r="A90" s="34"/>
      <c r="B90" s="35"/>
      <c r="C90" s="36"/>
      <c r="D90" s="36"/>
      <c r="E90" s="36"/>
      <c r="F90" s="36"/>
      <c r="G90" s="36"/>
      <c r="H90" s="36"/>
      <c r="I90" s="115"/>
      <c r="J90" s="36"/>
      <c r="K90" s="36"/>
      <c r="L90" s="51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pans="1:47" s="2" customFormat="1" ht="25.7" customHeight="1">
      <c r="A91" s="34"/>
      <c r="B91" s="35"/>
      <c r="C91" s="29" t="s">
        <v>24</v>
      </c>
      <c r="D91" s="36"/>
      <c r="E91" s="36"/>
      <c r="F91" s="27" t="str">
        <f>E15</f>
        <v>HORTECH control s.r.o.</v>
      </c>
      <c r="G91" s="36"/>
      <c r="H91" s="36"/>
      <c r="I91" s="117" t="s">
        <v>32</v>
      </c>
      <c r="J91" s="32" t="str">
        <f>E21</f>
        <v>HORTECH control s.r.o.</v>
      </c>
      <c r="K91" s="36"/>
      <c r="L91" s="51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pans="1:47" s="2" customFormat="1" ht="25.7" customHeight="1">
      <c r="A92" s="34"/>
      <c r="B92" s="35"/>
      <c r="C92" s="29" t="s">
        <v>30</v>
      </c>
      <c r="D92" s="36"/>
      <c r="E92" s="36"/>
      <c r="F92" s="27" t="str">
        <f>IF(E18="","",E18)</f>
        <v>Vyplň údaj</v>
      </c>
      <c r="G92" s="36"/>
      <c r="H92" s="36"/>
      <c r="I92" s="117" t="s">
        <v>34</v>
      </c>
      <c r="J92" s="32" t="str">
        <f>E24</f>
        <v>Josef Beran-STAVO</v>
      </c>
      <c r="K92" s="36"/>
      <c r="L92" s="51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pans="1:47" s="2" customFormat="1" ht="10.35" customHeight="1">
      <c r="A93" s="34"/>
      <c r="B93" s="35"/>
      <c r="C93" s="36"/>
      <c r="D93" s="36"/>
      <c r="E93" s="36"/>
      <c r="F93" s="36"/>
      <c r="G93" s="36"/>
      <c r="H93" s="36"/>
      <c r="I93" s="115"/>
      <c r="J93" s="36"/>
      <c r="K93" s="36"/>
      <c r="L93" s="51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pans="1:47" s="2" customFormat="1" ht="29.25" customHeight="1">
      <c r="A94" s="34"/>
      <c r="B94" s="35"/>
      <c r="C94" s="156" t="s">
        <v>102</v>
      </c>
      <c r="D94" s="157"/>
      <c r="E94" s="157"/>
      <c r="F94" s="157"/>
      <c r="G94" s="157"/>
      <c r="H94" s="157"/>
      <c r="I94" s="158"/>
      <c r="J94" s="159" t="s">
        <v>103</v>
      </c>
      <c r="K94" s="157"/>
      <c r="L94" s="51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pans="1:47" s="2" customFormat="1" ht="10.35" customHeight="1">
      <c r="A95" s="34"/>
      <c r="B95" s="35"/>
      <c r="C95" s="36"/>
      <c r="D95" s="36"/>
      <c r="E95" s="36"/>
      <c r="F95" s="36"/>
      <c r="G95" s="36"/>
      <c r="H95" s="36"/>
      <c r="I95" s="115"/>
      <c r="J95" s="36"/>
      <c r="K95" s="36"/>
      <c r="L95" s="51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pans="1:47" s="2" customFormat="1" ht="22.85" customHeight="1">
      <c r="A96" s="34"/>
      <c r="B96" s="35"/>
      <c r="C96" s="160" t="s">
        <v>104</v>
      </c>
      <c r="D96" s="36"/>
      <c r="E96" s="36"/>
      <c r="F96" s="36"/>
      <c r="G96" s="36"/>
      <c r="H96" s="36"/>
      <c r="I96" s="115"/>
      <c r="J96" s="84">
        <f>J123</f>
        <v>0</v>
      </c>
      <c r="K96" s="36"/>
      <c r="L96" s="51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7" t="s">
        <v>105</v>
      </c>
    </row>
    <row r="97" spans="1:31" s="9" customFormat="1" ht="24.95" customHeight="1">
      <c r="B97" s="161"/>
      <c r="C97" s="162"/>
      <c r="D97" s="163" t="s">
        <v>106</v>
      </c>
      <c r="E97" s="164"/>
      <c r="F97" s="164"/>
      <c r="G97" s="164"/>
      <c r="H97" s="164"/>
      <c r="I97" s="165"/>
      <c r="J97" s="166">
        <f>J124</f>
        <v>0</v>
      </c>
      <c r="K97" s="162"/>
      <c r="L97" s="167"/>
    </row>
    <row r="98" spans="1:31" s="10" customFormat="1" ht="19.95" customHeight="1">
      <c r="B98" s="168"/>
      <c r="C98" s="169"/>
      <c r="D98" s="170" t="s">
        <v>107</v>
      </c>
      <c r="E98" s="171"/>
      <c r="F98" s="171"/>
      <c r="G98" s="171"/>
      <c r="H98" s="171"/>
      <c r="I98" s="172"/>
      <c r="J98" s="173">
        <f>J125</f>
        <v>0</v>
      </c>
      <c r="K98" s="169"/>
      <c r="L98" s="174"/>
    </row>
    <row r="99" spans="1:31" s="10" customFormat="1" ht="19.95" customHeight="1">
      <c r="B99" s="168"/>
      <c r="C99" s="169"/>
      <c r="D99" s="170" t="s">
        <v>635</v>
      </c>
      <c r="E99" s="171"/>
      <c r="F99" s="171"/>
      <c r="G99" s="171"/>
      <c r="H99" s="171"/>
      <c r="I99" s="172"/>
      <c r="J99" s="173">
        <f>J186</f>
        <v>0</v>
      </c>
      <c r="K99" s="169"/>
      <c r="L99" s="174"/>
    </row>
    <row r="100" spans="1:31" s="10" customFormat="1" ht="19.95" customHeight="1">
      <c r="B100" s="168"/>
      <c r="C100" s="169"/>
      <c r="D100" s="170" t="s">
        <v>109</v>
      </c>
      <c r="E100" s="171"/>
      <c r="F100" s="171"/>
      <c r="G100" s="171"/>
      <c r="H100" s="171"/>
      <c r="I100" s="172"/>
      <c r="J100" s="173">
        <f>J194</f>
        <v>0</v>
      </c>
      <c r="K100" s="169"/>
      <c r="L100" s="174"/>
    </row>
    <row r="101" spans="1:31" s="10" customFormat="1" ht="19.95" customHeight="1">
      <c r="B101" s="168"/>
      <c r="C101" s="169"/>
      <c r="D101" s="170" t="s">
        <v>110</v>
      </c>
      <c r="E101" s="171"/>
      <c r="F101" s="171"/>
      <c r="G101" s="171"/>
      <c r="H101" s="171"/>
      <c r="I101" s="172"/>
      <c r="J101" s="173">
        <f>J220</f>
        <v>0</v>
      </c>
      <c r="K101" s="169"/>
      <c r="L101" s="174"/>
    </row>
    <row r="102" spans="1:31" s="10" customFormat="1" ht="19.95" customHeight="1">
      <c r="B102" s="168"/>
      <c r="C102" s="169"/>
      <c r="D102" s="170" t="s">
        <v>111</v>
      </c>
      <c r="E102" s="171"/>
      <c r="F102" s="171"/>
      <c r="G102" s="171"/>
      <c r="H102" s="171"/>
      <c r="I102" s="172"/>
      <c r="J102" s="173">
        <f>J224</f>
        <v>0</v>
      </c>
      <c r="K102" s="169"/>
      <c r="L102" s="174"/>
    </row>
    <row r="103" spans="1:31" s="10" customFormat="1" ht="19.95" customHeight="1">
      <c r="B103" s="168"/>
      <c r="C103" s="169"/>
      <c r="D103" s="170" t="s">
        <v>113</v>
      </c>
      <c r="E103" s="171"/>
      <c r="F103" s="171"/>
      <c r="G103" s="171"/>
      <c r="H103" s="171"/>
      <c r="I103" s="172"/>
      <c r="J103" s="173">
        <f>J249</f>
        <v>0</v>
      </c>
      <c r="K103" s="169"/>
      <c r="L103" s="174"/>
    </row>
    <row r="104" spans="1:31" s="2" customFormat="1" ht="21.85" customHeight="1">
      <c r="A104" s="34"/>
      <c r="B104" s="35"/>
      <c r="C104" s="36"/>
      <c r="D104" s="36"/>
      <c r="E104" s="36"/>
      <c r="F104" s="36"/>
      <c r="G104" s="36"/>
      <c r="H104" s="36"/>
      <c r="I104" s="115"/>
      <c r="J104" s="36"/>
      <c r="K104" s="36"/>
      <c r="L104" s="51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</row>
    <row r="105" spans="1:31" s="2" customFormat="1" ht="6.95" customHeight="1">
      <c r="A105" s="34"/>
      <c r="B105" s="54"/>
      <c r="C105" s="55"/>
      <c r="D105" s="55"/>
      <c r="E105" s="55"/>
      <c r="F105" s="55"/>
      <c r="G105" s="55"/>
      <c r="H105" s="55"/>
      <c r="I105" s="152"/>
      <c r="J105" s="55"/>
      <c r="K105" s="55"/>
      <c r="L105" s="51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34"/>
    </row>
    <row r="109" spans="1:31" s="2" customFormat="1" ht="6.95" customHeight="1">
      <c r="A109" s="34"/>
      <c r="B109" s="56"/>
      <c r="C109" s="57"/>
      <c r="D109" s="57"/>
      <c r="E109" s="57"/>
      <c r="F109" s="57"/>
      <c r="G109" s="57"/>
      <c r="H109" s="57"/>
      <c r="I109" s="155"/>
      <c r="J109" s="57"/>
      <c r="K109" s="57"/>
      <c r="L109" s="51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pans="1:31" s="2" customFormat="1" ht="24.95" customHeight="1">
      <c r="A110" s="34"/>
      <c r="B110" s="35"/>
      <c r="C110" s="23" t="s">
        <v>114</v>
      </c>
      <c r="D110" s="36"/>
      <c r="E110" s="36"/>
      <c r="F110" s="36"/>
      <c r="G110" s="36"/>
      <c r="H110" s="36"/>
      <c r="I110" s="115"/>
      <c r="J110" s="36"/>
      <c r="K110" s="36"/>
      <c r="L110" s="51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pans="1:31" s="2" customFormat="1" ht="6.95" customHeight="1">
      <c r="A111" s="34"/>
      <c r="B111" s="35"/>
      <c r="C111" s="36"/>
      <c r="D111" s="36"/>
      <c r="E111" s="36"/>
      <c r="F111" s="36"/>
      <c r="G111" s="36"/>
      <c r="H111" s="36"/>
      <c r="I111" s="115"/>
      <c r="J111" s="36"/>
      <c r="K111" s="36"/>
      <c r="L111" s="51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pans="1:31" s="2" customFormat="1" ht="12" customHeight="1">
      <c r="A112" s="34"/>
      <c r="B112" s="35"/>
      <c r="C112" s="29" t="s">
        <v>16</v>
      </c>
      <c r="D112" s="36"/>
      <c r="E112" s="36"/>
      <c r="F112" s="36"/>
      <c r="G112" s="36"/>
      <c r="H112" s="36"/>
      <c r="I112" s="115"/>
      <c r="J112" s="36"/>
      <c r="K112" s="36"/>
      <c r="L112" s="51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pans="1:65" s="2" customFormat="1" ht="16.5" customHeight="1">
      <c r="A113" s="34"/>
      <c r="B113" s="35"/>
      <c r="C113" s="36"/>
      <c r="D113" s="36"/>
      <c r="E113" s="319" t="str">
        <f>E7</f>
        <v>Výstavba a opravy chodníku a lávky pro pěší v Obci Malšovice</v>
      </c>
      <c r="F113" s="320"/>
      <c r="G113" s="320"/>
      <c r="H113" s="320"/>
      <c r="I113" s="115"/>
      <c r="J113" s="36"/>
      <c r="K113" s="36"/>
      <c r="L113" s="51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pans="1:65" s="2" customFormat="1" ht="12" customHeight="1">
      <c r="A114" s="34"/>
      <c r="B114" s="35"/>
      <c r="C114" s="29" t="s">
        <v>99</v>
      </c>
      <c r="D114" s="36"/>
      <c r="E114" s="36"/>
      <c r="F114" s="36"/>
      <c r="G114" s="36"/>
      <c r="H114" s="36"/>
      <c r="I114" s="115"/>
      <c r="J114" s="36"/>
      <c r="K114" s="36"/>
      <c r="L114" s="51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pans="1:65" s="2" customFormat="1" ht="16.5" customHeight="1">
      <c r="A115" s="34"/>
      <c r="B115" s="35"/>
      <c r="C115" s="36"/>
      <c r="D115" s="36"/>
      <c r="E115" s="271" t="str">
        <f>E9</f>
        <v>03 - II.ETAPA SO 03 - Výstavba chodníku u hřiště</v>
      </c>
      <c r="F115" s="321"/>
      <c r="G115" s="321"/>
      <c r="H115" s="321"/>
      <c r="I115" s="115"/>
      <c r="J115" s="36"/>
      <c r="K115" s="36"/>
      <c r="L115" s="51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pans="1:65" s="2" customFormat="1" ht="6.95" customHeight="1">
      <c r="A116" s="34"/>
      <c r="B116" s="35"/>
      <c r="C116" s="36"/>
      <c r="D116" s="36"/>
      <c r="E116" s="36"/>
      <c r="F116" s="36"/>
      <c r="G116" s="36"/>
      <c r="H116" s="36"/>
      <c r="I116" s="115"/>
      <c r="J116" s="36"/>
      <c r="K116" s="36"/>
      <c r="L116" s="51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pans="1:65" s="2" customFormat="1" ht="12" customHeight="1">
      <c r="A117" s="34"/>
      <c r="B117" s="35"/>
      <c r="C117" s="29" t="s">
        <v>20</v>
      </c>
      <c r="D117" s="36"/>
      <c r="E117" s="36"/>
      <c r="F117" s="27" t="str">
        <f>F12</f>
        <v>Malšovice p.p.č. 930/2, 473/7 a 479/7</v>
      </c>
      <c r="G117" s="36"/>
      <c r="H117" s="36"/>
      <c r="I117" s="117" t="s">
        <v>22</v>
      </c>
      <c r="J117" s="66" t="str">
        <f>IF(J12="","",J12)</f>
        <v>21. 5. 2020</v>
      </c>
      <c r="K117" s="36"/>
      <c r="L117" s="51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pans="1:65" s="2" customFormat="1" ht="6.95" customHeight="1">
      <c r="A118" s="34"/>
      <c r="B118" s="35"/>
      <c r="C118" s="36"/>
      <c r="D118" s="36"/>
      <c r="E118" s="36"/>
      <c r="F118" s="36"/>
      <c r="G118" s="36"/>
      <c r="H118" s="36"/>
      <c r="I118" s="115"/>
      <c r="J118" s="36"/>
      <c r="K118" s="36"/>
      <c r="L118" s="51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pans="1:65" s="2" customFormat="1" ht="25.7" customHeight="1">
      <c r="A119" s="34"/>
      <c r="B119" s="35"/>
      <c r="C119" s="29" t="s">
        <v>24</v>
      </c>
      <c r="D119" s="36"/>
      <c r="E119" s="36"/>
      <c r="F119" s="27" t="str">
        <f>E15</f>
        <v>HORTECH control s.r.o.</v>
      </c>
      <c r="G119" s="36"/>
      <c r="H119" s="36"/>
      <c r="I119" s="117" t="s">
        <v>32</v>
      </c>
      <c r="J119" s="32" t="str">
        <f>E21</f>
        <v>HORTECH control s.r.o.</v>
      </c>
      <c r="K119" s="36"/>
      <c r="L119" s="51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pans="1:65" s="2" customFormat="1" ht="25.7" customHeight="1">
      <c r="A120" s="34"/>
      <c r="B120" s="35"/>
      <c r="C120" s="29" t="s">
        <v>30</v>
      </c>
      <c r="D120" s="36"/>
      <c r="E120" s="36"/>
      <c r="F120" s="27" t="str">
        <f>IF(E18="","",E18)</f>
        <v>Vyplň údaj</v>
      </c>
      <c r="G120" s="36"/>
      <c r="H120" s="36"/>
      <c r="I120" s="117" t="s">
        <v>34</v>
      </c>
      <c r="J120" s="32" t="str">
        <f>E24</f>
        <v>Josef Beran-STAVO</v>
      </c>
      <c r="K120" s="36"/>
      <c r="L120" s="51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pans="1:65" s="2" customFormat="1" ht="10.35" customHeight="1">
      <c r="A121" s="34"/>
      <c r="B121" s="35"/>
      <c r="C121" s="36"/>
      <c r="D121" s="36"/>
      <c r="E121" s="36"/>
      <c r="F121" s="36"/>
      <c r="G121" s="36"/>
      <c r="H121" s="36"/>
      <c r="I121" s="115"/>
      <c r="J121" s="36"/>
      <c r="K121" s="36"/>
      <c r="L121" s="51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pans="1:65" s="11" customFormat="1" ht="29.25" customHeight="1">
      <c r="A122" s="175"/>
      <c r="B122" s="176"/>
      <c r="C122" s="177" t="s">
        <v>115</v>
      </c>
      <c r="D122" s="178" t="s">
        <v>63</v>
      </c>
      <c r="E122" s="178" t="s">
        <v>59</v>
      </c>
      <c r="F122" s="178" t="s">
        <v>60</v>
      </c>
      <c r="G122" s="178" t="s">
        <v>116</v>
      </c>
      <c r="H122" s="178" t="s">
        <v>117</v>
      </c>
      <c r="I122" s="179" t="s">
        <v>118</v>
      </c>
      <c r="J122" s="180" t="s">
        <v>103</v>
      </c>
      <c r="K122" s="181" t="s">
        <v>119</v>
      </c>
      <c r="L122" s="182"/>
      <c r="M122" s="75" t="s">
        <v>1</v>
      </c>
      <c r="N122" s="76" t="s">
        <v>42</v>
      </c>
      <c r="O122" s="76" t="s">
        <v>120</v>
      </c>
      <c r="P122" s="76" t="s">
        <v>121</v>
      </c>
      <c r="Q122" s="76" t="s">
        <v>122</v>
      </c>
      <c r="R122" s="76" t="s">
        <v>123</v>
      </c>
      <c r="S122" s="76" t="s">
        <v>124</v>
      </c>
      <c r="T122" s="77" t="s">
        <v>125</v>
      </c>
      <c r="U122" s="175"/>
      <c r="V122" s="175"/>
      <c r="W122" s="175"/>
      <c r="X122" s="175"/>
      <c r="Y122" s="175"/>
      <c r="Z122" s="175"/>
      <c r="AA122" s="175"/>
      <c r="AB122" s="175"/>
      <c r="AC122" s="175"/>
      <c r="AD122" s="175"/>
      <c r="AE122" s="175"/>
    </row>
    <row r="123" spans="1:65" s="2" customFormat="1" ht="22.85" customHeight="1">
      <c r="A123" s="34"/>
      <c r="B123" s="35"/>
      <c r="C123" s="82" t="s">
        <v>126</v>
      </c>
      <c r="D123" s="36"/>
      <c r="E123" s="36"/>
      <c r="F123" s="36"/>
      <c r="G123" s="36"/>
      <c r="H123" s="36"/>
      <c r="I123" s="115"/>
      <c r="J123" s="183">
        <f>BK123</f>
        <v>0</v>
      </c>
      <c r="K123" s="36"/>
      <c r="L123" s="39"/>
      <c r="M123" s="78"/>
      <c r="N123" s="184"/>
      <c r="O123" s="79"/>
      <c r="P123" s="185">
        <f>P124</f>
        <v>0</v>
      </c>
      <c r="Q123" s="79"/>
      <c r="R123" s="185">
        <f>R124</f>
        <v>261.20956278</v>
      </c>
      <c r="S123" s="79"/>
      <c r="T123" s="186">
        <f>T124</f>
        <v>0</v>
      </c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  <c r="AT123" s="17" t="s">
        <v>77</v>
      </c>
      <c r="AU123" s="17" t="s">
        <v>105</v>
      </c>
      <c r="BK123" s="187">
        <f>BK124</f>
        <v>0</v>
      </c>
    </row>
    <row r="124" spans="1:65" s="12" customFormat="1" ht="25.95" customHeight="1">
      <c r="B124" s="188"/>
      <c r="C124" s="189"/>
      <c r="D124" s="190" t="s">
        <v>77</v>
      </c>
      <c r="E124" s="191" t="s">
        <v>127</v>
      </c>
      <c r="F124" s="191" t="s">
        <v>128</v>
      </c>
      <c r="G124" s="189"/>
      <c r="H124" s="189"/>
      <c r="I124" s="192"/>
      <c r="J124" s="193">
        <f>BK124</f>
        <v>0</v>
      </c>
      <c r="K124" s="189"/>
      <c r="L124" s="194"/>
      <c r="M124" s="195"/>
      <c r="N124" s="196"/>
      <c r="O124" s="196"/>
      <c r="P124" s="197">
        <f>P125+P186+P194+P220+P224+P249</f>
        <v>0</v>
      </c>
      <c r="Q124" s="196"/>
      <c r="R124" s="197">
        <f>R125+R186+R194+R220+R224+R249</f>
        <v>261.20956278</v>
      </c>
      <c r="S124" s="196"/>
      <c r="T124" s="198">
        <f>T125+T186+T194+T220+T224+T249</f>
        <v>0</v>
      </c>
      <c r="AR124" s="199" t="s">
        <v>86</v>
      </c>
      <c r="AT124" s="200" t="s">
        <v>77</v>
      </c>
      <c r="AU124" s="200" t="s">
        <v>78</v>
      </c>
      <c r="AY124" s="199" t="s">
        <v>129</v>
      </c>
      <c r="BK124" s="201">
        <f>BK125+BK186+BK194+BK220+BK224+BK249</f>
        <v>0</v>
      </c>
    </row>
    <row r="125" spans="1:65" s="12" customFormat="1" ht="22.85" customHeight="1">
      <c r="B125" s="188"/>
      <c r="C125" s="189"/>
      <c r="D125" s="190" t="s">
        <v>77</v>
      </c>
      <c r="E125" s="202" t="s">
        <v>86</v>
      </c>
      <c r="F125" s="202" t="s">
        <v>130</v>
      </c>
      <c r="G125" s="189"/>
      <c r="H125" s="189"/>
      <c r="I125" s="192"/>
      <c r="J125" s="203">
        <f>BK125</f>
        <v>0</v>
      </c>
      <c r="K125" s="189"/>
      <c r="L125" s="194"/>
      <c r="M125" s="195"/>
      <c r="N125" s="196"/>
      <c r="O125" s="196"/>
      <c r="P125" s="197">
        <f>SUM(P126:P185)</f>
        <v>0</v>
      </c>
      <c r="Q125" s="196"/>
      <c r="R125" s="197">
        <f>SUM(R126:R185)</f>
        <v>2.96E-3</v>
      </c>
      <c r="S125" s="196"/>
      <c r="T125" s="198">
        <f>SUM(T126:T185)</f>
        <v>0</v>
      </c>
      <c r="AR125" s="199" t="s">
        <v>86</v>
      </c>
      <c r="AT125" s="200" t="s">
        <v>77</v>
      </c>
      <c r="AU125" s="200" t="s">
        <v>86</v>
      </c>
      <c r="AY125" s="199" t="s">
        <v>129</v>
      </c>
      <c r="BK125" s="201">
        <f>SUM(BK126:BK185)</f>
        <v>0</v>
      </c>
    </row>
    <row r="126" spans="1:65" s="2" customFormat="1" ht="21.75" customHeight="1">
      <c r="A126" s="34"/>
      <c r="B126" s="35"/>
      <c r="C126" s="204" t="s">
        <v>86</v>
      </c>
      <c r="D126" s="204" t="s">
        <v>131</v>
      </c>
      <c r="E126" s="205" t="s">
        <v>636</v>
      </c>
      <c r="F126" s="206" t="s">
        <v>637</v>
      </c>
      <c r="G126" s="207" t="s">
        <v>134</v>
      </c>
      <c r="H126" s="208">
        <v>208.29</v>
      </c>
      <c r="I126" s="209"/>
      <c r="J126" s="210">
        <f>ROUND(I126*H126,2)</f>
        <v>0</v>
      </c>
      <c r="K126" s="211"/>
      <c r="L126" s="39"/>
      <c r="M126" s="212" t="s">
        <v>1</v>
      </c>
      <c r="N126" s="213" t="s">
        <v>43</v>
      </c>
      <c r="O126" s="71"/>
      <c r="P126" s="214">
        <f>O126*H126</f>
        <v>0</v>
      </c>
      <c r="Q126" s="214">
        <v>0</v>
      </c>
      <c r="R126" s="214">
        <f>Q126*H126</f>
        <v>0</v>
      </c>
      <c r="S126" s="214">
        <v>0</v>
      </c>
      <c r="T126" s="215">
        <f>S126*H126</f>
        <v>0</v>
      </c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R126" s="216" t="s">
        <v>135</v>
      </c>
      <c r="AT126" s="216" t="s">
        <v>131</v>
      </c>
      <c r="AU126" s="216" t="s">
        <v>88</v>
      </c>
      <c r="AY126" s="17" t="s">
        <v>129</v>
      </c>
      <c r="BE126" s="217">
        <f>IF(N126="základní",J126,0)</f>
        <v>0</v>
      </c>
      <c r="BF126" s="217">
        <f>IF(N126="snížená",J126,0)</f>
        <v>0</v>
      </c>
      <c r="BG126" s="217">
        <f>IF(N126="zákl. přenesená",J126,0)</f>
        <v>0</v>
      </c>
      <c r="BH126" s="217">
        <f>IF(N126="sníž. přenesená",J126,0)</f>
        <v>0</v>
      </c>
      <c r="BI126" s="217">
        <f>IF(N126="nulová",J126,0)</f>
        <v>0</v>
      </c>
      <c r="BJ126" s="17" t="s">
        <v>86</v>
      </c>
      <c r="BK126" s="217">
        <f>ROUND(I126*H126,2)</f>
        <v>0</v>
      </c>
      <c r="BL126" s="17" t="s">
        <v>135</v>
      </c>
      <c r="BM126" s="216" t="s">
        <v>638</v>
      </c>
    </row>
    <row r="127" spans="1:65" s="13" customFormat="1" ht="10.35">
      <c r="B127" s="218"/>
      <c r="C127" s="219"/>
      <c r="D127" s="220" t="s">
        <v>137</v>
      </c>
      <c r="E127" s="221" t="s">
        <v>1</v>
      </c>
      <c r="F127" s="222" t="s">
        <v>639</v>
      </c>
      <c r="G127" s="219"/>
      <c r="H127" s="221" t="s">
        <v>1</v>
      </c>
      <c r="I127" s="223"/>
      <c r="J127" s="219"/>
      <c r="K127" s="219"/>
      <c r="L127" s="224"/>
      <c r="M127" s="225"/>
      <c r="N127" s="226"/>
      <c r="O127" s="226"/>
      <c r="P127" s="226"/>
      <c r="Q127" s="226"/>
      <c r="R127" s="226"/>
      <c r="S127" s="226"/>
      <c r="T127" s="227"/>
      <c r="AT127" s="228" t="s">
        <v>137</v>
      </c>
      <c r="AU127" s="228" t="s">
        <v>88</v>
      </c>
      <c r="AV127" s="13" t="s">
        <v>86</v>
      </c>
      <c r="AW127" s="13" t="s">
        <v>33</v>
      </c>
      <c r="AX127" s="13" t="s">
        <v>78</v>
      </c>
      <c r="AY127" s="228" t="s">
        <v>129</v>
      </c>
    </row>
    <row r="128" spans="1:65" s="13" customFormat="1" ht="10.35">
      <c r="B128" s="218"/>
      <c r="C128" s="219"/>
      <c r="D128" s="220" t="s">
        <v>137</v>
      </c>
      <c r="E128" s="221" t="s">
        <v>1</v>
      </c>
      <c r="F128" s="222" t="s">
        <v>640</v>
      </c>
      <c r="G128" s="219"/>
      <c r="H128" s="221" t="s">
        <v>1</v>
      </c>
      <c r="I128" s="223"/>
      <c r="J128" s="219"/>
      <c r="K128" s="219"/>
      <c r="L128" s="224"/>
      <c r="M128" s="225"/>
      <c r="N128" s="226"/>
      <c r="O128" s="226"/>
      <c r="P128" s="226"/>
      <c r="Q128" s="226"/>
      <c r="R128" s="226"/>
      <c r="S128" s="226"/>
      <c r="T128" s="227"/>
      <c r="AT128" s="228" t="s">
        <v>137</v>
      </c>
      <c r="AU128" s="228" t="s">
        <v>88</v>
      </c>
      <c r="AV128" s="13" t="s">
        <v>86</v>
      </c>
      <c r="AW128" s="13" t="s">
        <v>33</v>
      </c>
      <c r="AX128" s="13" t="s">
        <v>78</v>
      </c>
      <c r="AY128" s="228" t="s">
        <v>129</v>
      </c>
    </row>
    <row r="129" spans="1:65" s="14" customFormat="1" ht="10.35">
      <c r="B129" s="229"/>
      <c r="C129" s="230"/>
      <c r="D129" s="220" t="s">
        <v>137</v>
      </c>
      <c r="E129" s="231" t="s">
        <v>1</v>
      </c>
      <c r="F129" s="232" t="s">
        <v>641</v>
      </c>
      <c r="G129" s="230"/>
      <c r="H129" s="233">
        <v>85.17</v>
      </c>
      <c r="I129" s="234"/>
      <c r="J129" s="230"/>
      <c r="K129" s="230"/>
      <c r="L129" s="235"/>
      <c r="M129" s="236"/>
      <c r="N129" s="237"/>
      <c r="O129" s="237"/>
      <c r="P129" s="237"/>
      <c r="Q129" s="237"/>
      <c r="R129" s="237"/>
      <c r="S129" s="237"/>
      <c r="T129" s="238"/>
      <c r="AT129" s="239" t="s">
        <v>137</v>
      </c>
      <c r="AU129" s="239" t="s">
        <v>88</v>
      </c>
      <c r="AV129" s="14" t="s">
        <v>88</v>
      </c>
      <c r="AW129" s="14" t="s">
        <v>33</v>
      </c>
      <c r="AX129" s="14" t="s">
        <v>78</v>
      </c>
      <c r="AY129" s="239" t="s">
        <v>129</v>
      </c>
    </row>
    <row r="130" spans="1:65" s="13" customFormat="1" ht="10.35">
      <c r="B130" s="218"/>
      <c r="C130" s="219"/>
      <c r="D130" s="220" t="s">
        <v>137</v>
      </c>
      <c r="E130" s="221" t="s">
        <v>1</v>
      </c>
      <c r="F130" s="222" t="s">
        <v>642</v>
      </c>
      <c r="G130" s="219"/>
      <c r="H130" s="221" t="s">
        <v>1</v>
      </c>
      <c r="I130" s="223"/>
      <c r="J130" s="219"/>
      <c r="K130" s="219"/>
      <c r="L130" s="224"/>
      <c r="M130" s="225"/>
      <c r="N130" s="226"/>
      <c r="O130" s="226"/>
      <c r="P130" s="226"/>
      <c r="Q130" s="226"/>
      <c r="R130" s="226"/>
      <c r="S130" s="226"/>
      <c r="T130" s="227"/>
      <c r="AT130" s="228" t="s">
        <v>137</v>
      </c>
      <c r="AU130" s="228" t="s">
        <v>88</v>
      </c>
      <c r="AV130" s="13" t="s">
        <v>86</v>
      </c>
      <c r="AW130" s="13" t="s">
        <v>33</v>
      </c>
      <c r="AX130" s="13" t="s">
        <v>78</v>
      </c>
      <c r="AY130" s="228" t="s">
        <v>129</v>
      </c>
    </row>
    <row r="131" spans="1:65" s="14" customFormat="1" ht="10.35">
      <c r="B131" s="229"/>
      <c r="C131" s="230"/>
      <c r="D131" s="220" t="s">
        <v>137</v>
      </c>
      <c r="E131" s="231" t="s">
        <v>1</v>
      </c>
      <c r="F131" s="232" t="s">
        <v>643</v>
      </c>
      <c r="G131" s="230"/>
      <c r="H131" s="233">
        <v>123.12</v>
      </c>
      <c r="I131" s="234"/>
      <c r="J131" s="230"/>
      <c r="K131" s="230"/>
      <c r="L131" s="235"/>
      <c r="M131" s="236"/>
      <c r="N131" s="237"/>
      <c r="O131" s="237"/>
      <c r="P131" s="237"/>
      <c r="Q131" s="237"/>
      <c r="R131" s="237"/>
      <c r="S131" s="237"/>
      <c r="T131" s="238"/>
      <c r="AT131" s="239" t="s">
        <v>137</v>
      </c>
      <c r="AU131" s="239" t="s">
        <v>88</v>
      </c>
      <c r="AV131" s="14" t="s">
        <v>88</v>
      </c>
      <c r="AW131" s="14" t="s">
        <v>33</v>
      </c>
      <c r="AX131" s="14" t="s">
        <v>78</v>
      </c>
      <c r="AY131" s="239" t="s">
        <v>129</v>
      </c>
    </row>
    <row r="132" spans="1:65" s="15" customFormat="1" ht="10.35">
      <c r="B132" s="240"/>
      <c r="C132" s="241"/>
      <c r="D132" s="220" t="s">
        <v>137</v>
      </c>
      <c r="E132" s="242" t="s">
        <v>1</v>
      </c>
      <c r="F132" s="243" t="s">
        <v>140</v>
      </c>
      <c r="G132" s="241"/>
      <c r="H132" s="244">
        <v>208.29</v>
      </c>
      <c r="I132" s="245"/>
      <c r="J132" s="241"/>
      <c r="K132" s="241"/>
      <c r="L132" s="246"/>
      <c r="M132" s="247"/>
      <c r="N132" s="248"/>
      <c r="O132" s="248"/>
      <c r="P132" s="248"/>
      <c r="Q132" s="248"/>
      <c r="R132" s="248"/>
      <c r="S132" s="248"/>
      <c r="T132" s="249"/>
      <c r="AT132" s="250" t="s">
        <v>137</v>
      </c>
      <c r="AU132" s="250" t="s">
        <v>88</v>
      </c>
      <c r="AV132" s="15" t="s">
        <v>135</v>
      </c>
      <c r="AW132" s="15" t="s">
        <v>33</v>
      </c>
      <c r="AX132" s="15" t="s">
        <v>86</v>
      </c>
      <c r="AY132" s="250" t="s">
        <v>129</v>
      </c>
    </row>
    <row r="133" spans="1:65" s="2" customFormat="1" ht="21.75" customHeight="1">
      <c r="A133" s="34"/>
      <c r="B133" s="35"/>
      <c r="C133" s="204" t="s">
        <v>88</v>
      </c>
      <c r="D133" s="204" t="s">
        <v>131</v>
      </c>
      <c r="E133" s="205" t="s">
        <v>644</v>
      </c>
      <c r="F133" s="206" t="s">
        <v>645</v>
      </c>
      <c r="G133" s="207" t="s">
        <v>174</v>
      </c>
      <c r="H133" s="208">
        <v>72.902000000000001</v>
      </c>
      <c r="I133" s="209"/>
      <c r="J133" s="210">
        <f>ROUND(I133*H133,2)</f>
        <v>0</v>
      </c>
      <c r="K133" s="211"/>
      <c r="L133" s="39"/>
      <c r="M133" s="212" t="s">
        <v>1</v>
      </c>
      <c r="N133" s="213" t="s">
        <v>43</v>
      </c>
      <c r="O133" s="71"/>
      <c r="P133" s="214">
        <f>O133*H133</f>
        <v>0</v>
      </c>
      <c r="Q133" s="214">
        <v>0</v>
      </c>
      <c r="R133" s="214">
        <f>Q133*H133</f>
        <v>0</v>
      </c>
      <c r="S133" s="214">
        <v>0</v>
      </c>
      <c r="T133" s="215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216" t="s">
        <v>135</v>
      </c>
      <c r="AT133" s="216" t="s">
        <v>131</v>
      </c>
      <c r="AU133" s="216" t="s">
        <v>88</v>
      </c>
      <c r="AY133" s="17" t="s">
        <v>129</v>
      </c>
      <c r="BE133" s="217">
        <f>IF(N133="základní",J133,0)</f>
        <v>0</v>
      </c>
      <c r="BF133" s="217">
        <f>IF(N133="snížená",J133,0)</f>
        <v>0</v>
      </c>
      <c r="BG133" s="217">
        <f>IF(N133="zákl. přenesená",J133,0)</f>
        <v>0</v>
      </c>
      <c r="BH133" s="217">
        <f>IF(N133="sníž. přenesená",J133,0)</f>
        <v>0</v>
      </c>
      <c r="BI133" s="217">
        <f>IF(N133="nulová",J133,0)</f>
        <v>0</v>
      </c>
      <c r="BJ133" s="17" t="s">
        <v>86</v>
      </c>
      <c r="BK133" s="217">
        <f>ROUND(I133*H133,2)</f>
        <v>0</v>
      </c>
      <c r="BL133" s="17" t="s">
        <v>135</v>
      </c>
      <c r="BM133" s="216" t="s">
        <v>646</v>
      </c>
    </row>
    <row r="134" spans="1:65" s="13" customFormat="1" ht="10.35">
      <c r="B134" s="218"/>
      <c r="C134" s="219"/>
      <c r="D134" s="220" t="s">
        <v>137</v>
      </c>
      <c r="E134" s="221" t="s">
        <v>1</v>
      </c>
      <c r="F134" s="222" t="s">
        <v>647</v>
      </c>
      <c r="G134" s="219"/>
      <c r="H134" s="221" t="s">
        <v>1</v>
      </c>
      <c r="I134" s="223"/>
      <c r="J134" s="219"/>
      <c r="K134" s="219"/>
      <c r="L134" s="224"/>
      <c r="M134" s="225"/>
      <c r="N134" s="226"/>
      <c r="O134" s="226"/>
      <c r="P134" s="226"/>
      <c r="Q134" s="226"/>
      <c r="R134" s="226"/>
      <c r="S134" s="226"/>
      <c r="T134" s="227"/>
      <c r="AT134" s="228" t="s">
        <v>137</v>
      </c>
      <c r="AU134" s="228" t="s">
        <v>88</v>
      </c>
      <c r="AV134" s="13" t="s">
        <v>86</v>
      </c>
      <c r="AW134" s="13" t="s">
        <v>33</v>
      </c>
      <c r="AX134" s="13" t="s">
        <v>78</v>
      </c>
      <c r="AY134" s="228" t="s">
        <v>129</v>
      </c>
    </row>
    <row r="135" spans="1:65" s="13" customFormat="1" ht="10.35">
      <c r="B135" s="218"/>
      <c r="C135" s="219"/>
      <c r="D135" s="220" t="s">
        <v>137</v>
      </c>
      <c r="E135" s="221" t="s">
        <v>1</v>
      </c>
      <c r="F135" s="222" t="s">
        <v>640</v>
      </c>
      <c r="G135" s="219"/>
      <c r="H135" s="221" t="s">
        <v>1</v>
      </c>
      <c r="I135" s="223"/>
      <c r="J135" s="219"/>
      <c r="K135" s="219"/>
      <c r="L135" s="224"/>
      <c r="M135" s="225"/>
      <c r="N135" s="226"/>
      <c r="O135" s="226"/>
      <c r="P135" s="226"/>
      <c r="Q135" s="226"/>
      <c r="R135" s="226"/>
      <c r="S135" s="226"/>
      <c r="T135" s="227"/>
      <c r="AT135" s="228" t="s">
        <v>137</v>
      </c>
      <c r="AU135" s="228" t="s">
        <v>88</v>
      </c>
      <c r="AV135" s="13" t="s">
        <v>86</v>
      </c>
      <c r="AW135" s="13" t="s">
        <v>33</v>
      </c>
      <c r="AX135" s="13" t="s">
        <v>78</v>
      </c>
      <c r="AY135" s="228" t="s">
        <v>129</v>
      </c>
    </row>
    <row r="136" spans="1:65" s="14" customFormat="1" ht="10.35">
      <c r="B136" s="229"/>
      <c r="C136" s="230"/>
      <c r="D136" s="220" t="s">
        <v>137</v>
      </c>
      <c r="E136" s="231" t="s">
        <v>1</v>
      </c>
      <c r="F136" s="232" t="s">
        <v>648</v>
      </c>
      <c r="G136" s="230"/>
      <c r="H136" s="233">
        <v>29.81</v>
      </c>
      <c r="I136" s="234"/>
      <c r="J136" s="230"/>
      <c r="K136" s="230"/>
      <c r="L136" s="235"/>
      <c r="M136" s="236"/>
      <c r="N136" s="237"/>
      <c r="O136" s="237"/>
      <c r="P136" s="237"/>
      <c r="Q136" s="237"/>
      <c r="R136" s="237"/>
      <c r="S136" s="237"/>
      <c r="T136" s="238"/>
      <c r="AT136" s="239" t="s">
        <v>137</v>
      </c>
      <c r="AU136" s="239" t="s">
        <v>88</v>
      </c>
      <c r="AV136" s="14" t="s">
        <v>88</v>
      </c>
      <c r="AW136" s="14" t="s">
        <v>33</v>
      </c>
      <c r="AX136" s="14" t="s">
        <v>78</v>
      </c>
      <c r="AY136" s="239" t="s">
        <v>129</v>
      </c>
    </row>
    <row r="137" spans="1:65" s="13" customFormat="1" ht="10.35">
      <c r="B137" s="218"/>
      <c r="C137" s="219"/>
      <c r="D137" s="220" t="s">
        <v>137</v>
      </c>
      <c r="E137" s="221" t="s">
        <v>1</v>
      </c>
      <c r="F137" s="222" t="s">
        <v>642</v>
      </c>
      <c r="G137" s="219"/>
      <c r="H137" s="221" t="s">
        <v>1</v>
      </c>
      <c r="I137" s="223"/>
      <c r="J137" s="219"/>
      <c r="K137" s="219"/>
      <c r="L137" s="224"/>
      <c r="M137" s="225"/>
      <c r="N137" s="226"/>
      <c r="O137" s="226"/>
      <c r="P137" s="226"/>
      <c r="Q137" s="226"/>
      <c r="R137" s="226"/>
      <c r="S137" s="226"/>
      <c r="T137" s="227"/>
      <c r="AT137" s="228" t="s">
        <v>137</v>
      </c>
      <c r="AU137" s="228" t="s">
        <v>88</v>
      </c>
      <c r="AV137" s="13" t="s">
        <v>86</v>
      </c>
      <c r="AW137" s="13" t="s">
        <v>33</v>
      </c>
      <c r="AX137" s="13" t="s">
        <v>78</v>
      </c>
      <c r="AY137" s="228" t="s">
        <v>129</v>
      </c>
    </row>
    <row r="138" spans="1:65" s="14" customFormat="1" ht="10.35">
      <c r="B138" s="229"/>
      <c r="C138" s="230"/>
      <c r="D138" s="220" t="s">
        <v>137</v>
      </c>
      <c r="E138" s="231" t="s">
        <v>1</v>
      </c>
      <c r="F138" s="232" t="s">
        <v>649</v>
      </c>
      <c r="G138" s="230"/>
      <c r="H138" s="233">
        <v>43.091999999999999</v>
      </c>
      <c r="I138" s="234"/>
      <c r="J138" s="230"/>
      <c r="K138" s="230"/>
      <c r="L138" s="235"/>
      <c r="M138" s="236"/>
      <c r="N138" s="237"/>
      <c r="O138" s="237"/>
      <c r="P138" s="237"/>
      <c r="Q138" s="237"/>
      <c r="R138" s="237"/>
      <c r="S138" s="237"/>
      <c r="T138" s="238"/>
      <c r="AT138" s="239" t="s">
        <v>137</v>
      </c>
      <c r="AU138" s="239" t="s">
        <v>88</v>
      </c>
      <c r="AV138" s="14" t="s">
        <v>88</v>
      </c>
      <c r="AW138" s="14" t="s">
        <v>33</v>
      </c>
      <c r="AX138" s="14" t="s">
        <v>78</v>
      </c>
      <c r="AY138" s="239" t="s">
        <v>129</v>
      </c>
    </row>
    <row r="139" spans="1:65" s="15" customFormat="1" ht="10.35">
      <c r="B139" s="240"/>
      <c r="C139" s="241"/>
      <c r="D139" s="220" t="s">
        <v>137</v>
      </c>
      <c r="E139" s="242" t="s">
        <v>1</v>
      </c>
      <c r="F139" s="243" t="s">
        <v>140</v>
      </c>
      <c r="G139" s="241"/>
      <c r="H139" s="244">
        <v>72.902000000000001</v>
      </c>
      <c r="I139" s="245"/>
      <c r="J139" s="241"/>
      <c r="K139" s="241"/>
      <c r="L139" s="246"/>
      <c r="M139" s="247"/>
      <c r="N139" s="248"/>
      <c r="O139" s="248"/>
      <c r="P139" s="248"/>
      <c r="Q139" s="248"/>
      <c r="R139" s="248"/>
      <c r="S139" s="248"/>
      <c r="T139" s="249"/>
      <c r="AT139" s="250" t="s">
        <v>137</v>
      </c>
      <c r="AU139" s="250" t="s">
        <v>88</v>
      </c>
      <c r="AV139" s="15" t="s">
        <v>135</v>
      </c>
      <c r="AW139" s="15" t="s">
        <v>33</v>
      </c>
      <c r="AX139" s="15" t="s">
        <v>86</v>
      </c>
      <c r="AY139" s="250" t="s">
        <v>129</v>
      </c>
    </row>
    <row r="140" spans="1:65" s="2" customFormat="1" ht="21.75" customHeight="1">
      <c r="A140" s="34"/>
      <c r="B140" s="35"/>
      <c r="C140" s="204" t="s">
        <v>145</v>
      </c>
      <c r="D140" s="204" t="s">
        <v>131</v>
      </c>
      <c r="E140" s="205" t="s">
        <v>650</v>
      </c>
      <c r="F140" s="206" t="s">
        <v>651</v>
      </c>
      <c r="G140" s="207" t="s">
        <v>174</v>
      </c>
      <c r="H140" s="208">
        <v>365.60399999999998</v>
      </c>
      <c r="I140" s="209"/>
      <c r="J140" s="210">
        <f>ROUND(I140*H140,2)</f>
        <v>0</v>
      </c>
      <c r="K140" s="211"/>
      <c r="L140" s="39"/>
      <c r="M140" s="212" t="s">
        <v>1</v>
      </c>
      <c r="N140" s="213" t="s">
        <v>43</v>
      </c>
      <c r="O140" s="71"/>
      <c r="P140" s="214">
        <f>O140*H140</f>
        <v>0</v>
      </c>
      <c r="Q140" s="214">
        <v>0</v>
      </c>
      <c r="R140" s="214">
        <f>Q140*H140</f>
        <v>0</v>
      </c>
      <c r="S140" s="214">
        <v>0</v>
      </c>
      <c r="T140" s="215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216" t="s">
        <v>135</v>
      </c>
      <c r="AT140" s="216" t="s">
        <v>131</v>
      </c>
      <c r="AU140" s="216" t="s">
        <v>88</v>
      </c>
      <c r="AY140" s="17" t="s">
        <v>129</v>
      </c>
      <c r="BE140" s="217">
        <f>IF(N140="základní",J140,0)</f>
        <v>0</v>
      </c>
      <c r="BF140" s="217">
        <f>IF(N140="snížená",J140,0)</f>
        <v>0</v>
      </c>
      <c r="BG140" s="217">
        <f>IF(N140="zákl. přenesená",J140,0)</f>
        <v>0</v>
      </c>
      <c r="BH140" s="217">
        <f>IF(N140="sníž. přenesená",J140,0)</f>
        <v>0</v>
      </c>
      <c r="BI140" s="217">
        <f>IF(N140="nulová",J140,0)</f>
        <v>0</v>
      </c>
      <c r="BJ140" s="17" t="s">
        <v>86</v>
      </c>
      <c r="BK140" s="217">
        <f>ROUND(I140*H140,2)</f>
        <v>0</v>
      </c>
      <c r="BL140" s="17" t="s">
        <v>135</v>
      </c>
      <c r="BM140" s="216" t="s">
        <v>652</v>
      </c>
    </row>
    <row r="141" spans="1:65" s="13" customFormat="1" ht="10.35">
      <c r="B141" s="218"/>
      <c r="C141" s="219"/>
      <c r="D141" s="220" t="s">
        <v>137</v>
      </c>
      <c r="E141" s="221" t="s">
        <v>1</v>
      </c>
      <c r="F141" s="222" t="s">
        <v>653</v>
      </c>
      <c r="G141" s="219"/>
      <c r="H141" s="221" t="s">
        <v>1</v>
      </c>
      <c r="I141" s="223"/>
      <c r="J141" s="219"/>
      <c r="K141" s="219"/>
      <c r="L141" s="224"/>
      <c r="M141" s="225"/>
      <c r="N141" s="226"/>
      <c r="O141" s="226"/>
      <c r="P141" s="226"/>
      <c r="Q141" s="226"/>
      <c r="R141" s="226"/>
      <c r="S141" s="226"/>
      <c r="T141" s="227"/>
      <c r="AT141" s="228" t="s">
        <v>137</v>
      </c>
      <c r="AU141" s="228" t="s">
        <v>88</v>
      </c>
      <c r="AV141" s="13" t="s">
        <v>86</v>
      </c>
      <c r="AW141" s="13" t="s">
        <v>33</v>
      </c>
      <c r="AX141" s="13" t="s">
        <v>78</v>
      </c>
      <c r="AY141" s="228" t="s">
        <v>129</v>
      </c>
    </row>
    <row r="142" spans="1:65" s="14" customFormat="1" ht="10.35">
      <c r="B142" s="229"/>
      <c r="C142" s="230"/>
      <c r="D142" s="220" t="s">
        <v>137</v>
      </c>
      <c r="E142" s="231" t="s">
        <v>1</v>
      </c>
      <c r="F142" s="232" t="s">
        <v>654</v>
      </c>
      <c r="G142" s="230"/>
      <c r="H142" s="233">
        <v>312.435</v>
      </c>
      <c r="I142" s="234"/>
      <c r="J142" s="230"/>
      <c r="K142" s="230"/>
      <c r="L142" s="235"/>
      <c r="M142" s="236"/>
      <c r="N142" s="237"/>
      <c r="O142" s="237"/>
      <c r="P142" s="237"/>
      <c r="Q142" s="237"/>
      <c r="R142" s="237"/>
      <c r="S142" s="237"/>
      <c r="T142" s="238"/>
      <c r="AT142" s="239" t="s">
        <v>137</v>
      </c>
      <c r="AU142" s="239" t="s">
        <v>88</v>
      </c>
      <c r="AV142" s="14" t="s">
        <v>88</v>
      </c>
      <c r="AW142" s="14" t="s">
        <v>33</v>
      </c>
      <c r="AX142" s="14" t="s">
        <v>78</v>
      </c>
      <c r="AY142" s="239" t="s">
        <v>129</v>
      </c>
    </row>
    <row r="143" spans="1:65" s="14" customFormat="1" ht="10.35">
      <c r="B143" s="229"/>
      <c r="C143" s="230"/>
      <c r="D143" s="220" t="s">
        <v>137</v>
      </c>
      <c r="E143" s="231" t="s">
        <v>1</v>
      </c>
      <c r="F143" s="232" t="s">
        <v>655</v>
      </c>
      <c r="G143" s="230"/>
      <c r="H143" s="233">
        <v>-19.733000000000001</v>
      </c>
      <c r="I143" s="234"/>
      <c r="J143" s="230"/>
      <c r="K143" s="230"/>
      <c r="L143" s="235"/>
      <c r="M143" s="236"/>
      <c r="N143" s="237"/>
      <c r="O143" s="237"/>
      <c r="P143" s="237"/>
      <c r="Q143" s="237"/>
      <c r="R143" s="237"/>
      <c r="S143" s="237"/>
      <c r="T143" s="238"/>
      <c r="AT143" s="239" t="s">
        <v>137</v>
      </c>
      <c r="AU143" s="239" t="s">
        <v>88</v>
      </c>
      <c r="AV143" s="14" t="s">
        <v>88</v>
      </c>
      <c r="AW143" s="14" t="s">
        <v>33</v>
      </c>
      <c r="AX143" s="14" t="s">
        <v>78</v>
      </c>
      <c r="AY143" s="239" t="s">
        <v>129</v>
      </c>
    </row>
    <row r="144" spans="1:65" s="13" customFormat="1" ht="10.35">
      <c r="B144" s="218"/>
      <c r="C144" s="219"/>
      <c r="D144" s="220" t="s">
        <v>137</v>
      </c>
      <c r="E144" s="221" t="s">
        <v>1</v>
      </c>
      <c r="F144" s="222" t="s">
        <v>409</v>
      </c>
      <c r="G144" s="219"/>
      <c r="H144" s="221" t="s">
        <v>1</v>
      </c>
      <c r="I144" s="223"/>
      <c r="J144" s="219"/>
      <c r="K144" s="219"/>
      <c r="L144" s="224"/>
      <c r="M144" s="225"/>
      <c r="N144" s="226"/>
      <c r="O144" s="226"/>
      <c r="P144" s="226"/>
      <c r="Q144" s="226"/>
      <c r="R144" s="226"/>
      <c r="S144" s="226"/>
      <c r="T144" s="227"/>
      <c r="AT144" s="228" t="s">
        <v>137</v>
      </c>
      <c r="AU144" s="228" t="s">
        <v>88</v>
      </c>
      <c r="AV144" s="13" t="s">
        <v>86</v>
      </c>
      <c r="AW144" s="13" t="s">
        <v>33</v>
      </c>
      <c r="AX144" s="13" t="s">
        <v>78</v>
      </c>
      <c r="AY144" s="228" t="s">
        <v>129</v>
      </c>
    </row>
    <row r="145" spans="1:65" s="14" customFormat="1" ht="10.35">
      <c r="B145" s="229"/>
      <c r="C145" s="230"/>
      <c r="D145" s="220" t="s">
        <v>137</v>
      </c>
      <c r="E145" s="231" t="s">
        <v>1</v>
      </c>
      <c r="F145" s="232" t="s">
        <v>656</v>
      </c>
      <c r="G145" s="230"/>
      <c r="H145" s="233">
        <v>72.902000000000001</v>
      </c>
      <c r="I145" s="234"/>
      <c r="J145" s="230"/>
      <c r="K145" s="230"/>
      <c r="L145" s="235"/>
      <c r="M145" s="236"/>
      <c r="N145" s="237"/>
      <c r="O145" s="237"/>
      <c r="P145" s="237"/>
      <c r="Q145" s="237"/>
      <c r="R145" s="237"/>
      <c r="S145" s="237"/>
      <c r="T145" s="238"/>
      <c r="AT145" s="239" t="s">
        <v>137</v>
      </c>
      <c r="AU145" s="239" t="s">
        <v>88</v>
      </c>
      <c r="AV145" s="14" t="s">
        <v>88</v>
      </c>
      <c r="AW145" s="14" t="s">
        <v>33</v>
      </c>
      <c r="AX145" s="14" t="s">
        <v>78</v>
      </c>
      <c r="AY145" s="239" t="s">
        <v>129</v>
      </c>
    </row>
    <row r="146" spans="1:65" s="15" customFormat="1" ht="10.35">
      <c r="B146" s="240"/>
      <c r="C146" s="241"/>
      <c r="D146" s="220" t="s">
        <v>137</v>
      </c>
      <c r="E146" s="242" t="s">
        <v>1</v>
      </c>
      <c r="F146" s="243" t="s">
        <v>140</v>
      </c>
      <c r="G146" s="241"/>
      <c r="H146" s="244">
        <v>365.60399999999998</v>
      </c>
      <c r="I146" s="245"/>
      <c r="J146" s="241"/>
      <c r="K146" s="241"/>
      <c r="L146" s="246"/>
      <c r="M146" s="247"/>
      <c r="N146" s="248"/>
      <c r="O146" s="248"/>
      <c r="P146" s="248"/>
      <c r="Q146" s="248"/>
      <c r="R146" s="248"/>
      <c r="S146" s="248"/>
      <c r="T146" s="249"/>
      <c r="AT146" s="250" t="s">
        <v>137</v>
      </c>
      <c r="AU146" s="250" t="s">
        <v>88</v>
      </c>
      <c r="AV146" s="15" t="s">
        <v>135</v>
      </c>
      <c r="AW146" s="15" t="s">
        <v>33</v>
      </c>
      <c r="AX146" s="15" t="s">
        <v>86</v>
      </c>
      <c r="AY146" s="250" t="s">
        <v>129</v>
      </c>
    </row>
    <row r="147" spans="1:65" s="2" customFormat="1" ht="33" customHeight="1">
      <c r="A147" s="34"/>
      <c r="B147" s="35"/>
      <c r="C147" s="204" t="s">
        <v>135</v>
      </c>
      <c r="D147" s="204" t="s">
        <v>131</v>
      </c>
      <c r="E147" s="205" t="s">
        <v>657</v>
      </c>
      <c r="F147" s="206" t="s">
        <v>658</v>
      </c>
      <c r="G147" s="207" t="s">
        <v>174</v>
      </c>
      <c r="H147" s="208">
        <v>731.20799999999997</v>
      </c>
      <c r="I147" s="209"/>
      <c r="J147" s="210">
        <f>ROUND(I147*H147,2)</f>
        <v>0</v>
      </c>
      <c r="K147" s="211"/>
      <c r="L147" s="39"/>
      <c r="M147" s="212" t="s">
        <v>1</v>
      </c>
      <c r="N147" s="213" t="s">
        <v>43</v>
      </c>
      <c r="O147" s="71"/>
      <c r="P147" s="214">
        <f>O147*H147</f>
        <v>0</v>
      </c>
      <c r="Q147" s="214">
        <v>0</v>
      </c>
      <c r="R147" s="214">
        <f>Q147*H147</f>
        <v>0</v>
      </c>
      <c r="S147" s="214">
        <v>0</v>
      </c>
      <c r="T147" s="215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216" t="s">
        <v>135</v>
      </c>
      <c r="AT147" s="216" t="s">
        <v>131</v>
      </c>
      <c r="AU147" s="216" t="s">
        <v>88</v>
      </c>
      <c r="AY147" s="17" t="s">
        <v>129</v>
      </c>
      <c r="BE147" s="217">
        <f>IF(N147="základní",J147,0)</f>
        <v>0</v>
      </c>
      <c r="BF147" s="217">
        <f>IF(N147="snížená",J147,0)</f>
        <v>0</v>
      </c>
      <c r="BG147" s="217">
        <f>IF(N147="zákl. přenesená",J147,0)</f>
        <v>0</v>
      </c>
      <c r="BH147" s="217">
        <f>IF(N147="sníž. přenesená",J147,0)</f>
        <v>0</v>
      </c>
      <c r="BI147" s="217">
        <f>IF(N147="nulová",J147,0)</f>
        <v>0</v>
      </c>
      <c r="BJ147" s="17" t="s">
        <v>86</v>
      </c>
      <c r="BK147" s="217">
        <f>ROUND(I147*H147,2)</f>
        <v>0</v>
      </c>
      <c r="BL147" s="17" t="s">
        <v>135</v>
      </c>
      <c r="BM147" s="216" t="s">
        <v>659</v>
      </c>
    </row>
    <row r="148" spans="1:65" s="14" customFormat="1" ht="10.35">
      <c r="B148" s="229"/>
      <c r="C148" s="230"/>
      <c r="D148" s="220" t="s">
        <v>137</v>
      </c>
      <c r="E148" s="231" t="s">
        <v>1</v>
      </c>
      <c r="F148" s="232" t="s">
        <v>660</v>
      </c>
      <c r="G148" s="230"/>
      <c r="H148" s="233">
        <v>770.67399999999998</v>
      </c>
      <c r="I148" s="234"/>
      <c r="J148" s="230"/>
      <c r="K148" s="230"/>
      <c r="L148" s="235"/>
      <c r="M148" s="236"/>
      <c r="N148" s="237"/>
      <c r="O148" s="237"/>
      <c r="P148" s="237"/>
      <c r="Q148" s="237"/>
      <c r="R148" s="237"/>
      <c r="S148" s="237"/>
      <c r="T148" s="238"/>
      <c r="AT148" s="239" t="s">
        <v>137</v>
      </c>
      <c r="AU148" s="239" t="s">
        <v>88</v>
      </c>
      <c r="AV148" s="14" t="s">
        <v>88</v>
      </c>
      <c r="AW148" s="14" t="s">
        <v>33</v>
      </c>
      <c r="AX148" s="14" t="s">
        <v>78</v>
      </c>
      <c r="AY148" s="239" t="s">
        <v>129</v>
      </c>
    </row>
    <row r="149" spans="1:65" s="14" customFormat="1" ht="10.35">
      <c r="B149" s="229"/>
      <c r="C149" s="230"/>
      <c r="D149" s="220" t="s">
        <v>137</v>
      </c>
      <c r="E149" s="231" t="s">
        <v>1</v>
      </c>
      <c r="F149" s="232" t="s">
        <v>661</v>
      </c>
      <c r="G149" s="230"/>
      <c r="H149" s="233">
        <v>-39.466000000000001</v>
      </c>
      <c r="I149" s="234"/>
      <c r="J149" s="230"/>
      <c r="K149" s="230"/>
      <c r="L149" s="235"/>
      <c r="M149" s="236"/>
      <c r="N149" s="237"/>
      <c r="O149" s="237"/>
      <c r="P149" s="237"/>
      <c r="Q149" s="237"/>
      <c r="R149" s="237"/>
      <c r="S149" s="237"/>
      <c r="T149" s="238"/>
      <c r="AT149" s="239" t="s">
        <v>137</v>
      </c>
      <c r="AU149" s="239" t="s">
        <v>88</v>
      </c>
      <c r="AV149" s="14" t="s">
        <v>88</v>
      </c>
      <c r="AW149" s="14" t="s">
        <v>33</v>
      </c>
      <c r="AX149" s="14" t="s">
        <v>78</v>
      </c>
      <c r="AY149" s="239" t="s">
        <v>129</v>
      </c>
    </row>
    <row r="150" spans="1:65" s="15" customFormat="1" ht="10.35">
      <c r="B150" s="240"/>
      <c r="C150" s="241"/>
      <c r="D150" s="220" t="s">
        <v>137</v>
      </c>
      <c r="E150" s="242" t="s">
        <v>1</v>
      </c>
      <c r="F150" s="243" t="s">
        <v>140</v>
      </c>
      <c r="G150" s="241"/>
      <c r="H150" s="244">
        <v>731.20799999999997</v>
      </c>
      <c r="I150" s="245"/>
      <c r="J150" s="241"/>
      <c r="K150" s="241"/>
      <c r="L150" s="246"/>
      <c r="M150" s="247"/>
      <c r="N150" s="248"/>
      <c r="O150" s="248"/>
      <c r="P150" s="248"/>
      <c r="Q150" s="248"/>
      <c r="R150" s="248"/>
      <c r="S150" s="248"/>
      <c r="T150" s="249"/>
      <c r="AT150" s="250" t="s">
        <v>137</v>
      </c>
      <c r="AU150" s="250" t="s">
        <v>88</v>
      </c>
      <c r="AV150" s="15" t="s">
        <v>135</v>
      </c>
      <c r="AW150" s="15" t="s">
        <v>33</v>
      </c>
      <c r="AX150" s="15" t="s">
        <v>86</v>
      </c>
      <c r="AY150" s="250" t="s">
        <v>129</v>
      </c>
    </row>
    <row r="151" spans="1:65" s="2" customFormat="1" ht="21.75" customHeight="1">
      <c r="A151" s="34"/>
      <c r="B151" s="35"/>
      <c r="C151" s="204" t="s">
        <v>155</v>
      </c>
      <c r="D151" s="204" t="s">
        <v>131</v>
      </c>
      <c r="E151" s="205" t="s">
        <v>662</v>
      </c>
      <c r="F151" s="206" t="s">
        <v>663</v>
      </c>
      <c r="G151" s="207" t="s">
        <v>174</v>
      </c>
      <c r="H151" s="208">
        <v>365.60399999999998</v>
      </c>
      <c r="I151" s="209"/>
      <c r="J151" s="210">
        <f>ROUND(I151*H151,2)</f>
        <v>0</v>
      </c>
      <c r="K151" s="211"/>
      <c r="L151" s="39"/>
      <c r="M151" s="212" t="s">
        <v>1</v>
      </c>
      <c r="N151" s="213" t="s">
        <v>43</v>
      </c>
      <c r="O151" s="71"/>
      <c r="P151" s="214">
        <f>O151*H151</f>
        <v>0</v>
      </c>
      <c r="Q151" s="214">
        <v>0</v>
      </c>
      <c r="R151" s="214">
        <f>Q151*H151</f>
        <v>0</v>
      </c>
      <c r="S151" s="214">
        <v>0</v>
      </c>
      <c r="T151" s="215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216" t="s">
        <v>135</v>
      </c>
      <c r="AT151" s="216" t="s">
        <v>131</v>
      </c>
      <c r="AU151" s="216" t="s">
        <v>88</v>
      </c>
      <c r="AY151" s="17" t="s">
        <v>129</v>
      </c>
      <c r="BE151" s="217">
        <f>IF(N151="základní",J151,0)</f>
        <v>0</v>
      </c>
      <c r="BF151" s="217">
        <f>IF(N151="snížená",J151,0)</f>
        <v>0</v>
      </c>
      <c r="BG151" s="217">
        <f>IF(N151="zákl. přenesená",J151,0)</f>
        <v>0</v>
      </c>
      <c r="BH151" s="217">
        <f>IF(N151="sníž. přenesená",J151,0)</f>
        <v>0</v>
      </c>
      <c r="BI151" s="217">
        <f>IF(N151="nulová",J151,0)</f>
        <v>0</v>
      </c>
      <c r="BJ151" s="17" t="s">
        <v>86</v>
      </c>
      <c r="BK151" s="217">
        <f>ROUND(I151*H151,2)</f>
        <v>0</v>
      </c>
      <c r="BL151" s="17" t="s">
        <v>135</v>
      </c>
      <c r="BM151" s="216" t="s">
        <v>664</v>
      </c>
    </row>
    <row r="152" spans="1:65" s="13" customFormat="1" ht="10.35">
      <c r="B152" s="218"/>
      <c r="C152" s="219"/>
      <c r="D152" s="220" t="s">
        <v>137</v>
      </c>
      <c r="E152" s="221" t="s">
        <v>1</v>
      </c>
      <c r="F152" s="222" t="s">
        <v>653</v>
      </c>
      <c r="G152" s="219"/>
      <c r="H152" s="221" t="s">
        <v>1</v>
      </c>
      <c r="I152" s="223"/>
      <c r="J152" s="219"/>
      <c r="K152" s="219"/>
      <c r="L152" s="224"/>
      <c r="M152" s="225"/>
      <c r="N152" s="226"/>
      <c r="O152" s="226"/>
      <c r="P152" s="226"/>
      <c r="Q152" s="226"/>
      <c r="R152" s="226"/>
      <c r="S152" s="226"/>
      <c r="T152" s="227"/>
      <c r="AT152" s="228" t="s">
        <v>137</v>
      </c>
      <c r="AU152" s="228" t="s">
        <v>88</v>
      </c>
      <c r="AV152" s="13" t="s">
        <v>86</v>
      </c>
      <c r="AW152" s="13" t="s">
        <v>33</v>
      </c>
      <c r="AX152" s="13" t="s">
        <v>78</v>
      </c>
      <c r="AY152" s="228" t="s">
        <v>129</v>
      </c>
    </row>
    <row r="153" spans="1:65" s="14" customFormat="1" ht="10.35">
      <c r="B153" s="229"/>
      <c r="C153" s="230"/>
      <c r="D153" s="220" t="s">
        <v>137</v>
      </c>
      <c r="E153" s="231" t="s">
        <v>1</v>
      </c>
      <c r="F153" s="232" t="s">
        <v>654</v>
      </c>
      <c r="G153" s="230"/>
      <c r="H153" s="233">
        <v>312.435</v>
      </c>
      <c r="I153" s="234"/>
      <c r="J153" s="230"/>
      <c r="K153" s="230"/>
      <c r="L153" s="235"/>
      <c r="M153" s="236"/>
      <c r="N153" s="237"/>
      <c r="O153" s="237"/>
      <c r="P153" s="237"/>
      <c r="Q153" s="237"/>
      <c r="R153" s="237"/>
      <c r="S153" s="237"/>
      <c r="T153" s="238"/>
      <c r="AT153" s="239" t="s">
        <v>137</v>
      </c>
      <c r="AU153" s="239" t="s">
        <v>88</v>
      </c>
      <c r="AV153" s="14" t="s">
        <v>88</v>
      </c>
      <c r="AW153" s="14" t="s">
        <v>33</v>
      </c>
      <c r="AX153" s="14" t="s">
        <v>78</v>
      </c>
      <c r="AY153" s="239" t="s">
        <v>129</v>
      </c>
    </row>
    <row r="154" spans="1:65" s="14" customFormat="1" ht="10.35">
      <c r="B154" s="229"/>
      <c r="C154" s="230"/>
      <c r="D154" s="220" t="s">
        <v>137</v>
      </c>
      <c r="E154" s="231" t="s">
        <v>1</v>
      </c>
      <c r="F154" s="232" t="s">
        <v>655</v>
      </c>
      <c r="G154" s="230"/>
      <c r="H154" s="233">
        <v>-19.733000000000001</v>
      </c>
      <c r="I154" s="234"/>
      <c r="J154" s="230"/>
      <c r="K154" s="230"/>
      <c r="L154" s="235"/>
      <c r="M154" s="236"/>
      <c r="N154" s="237"/>
      <c r="O154" s="237"/>
      <c r="P154" s="237"/>
      <c r="Q154" s="237"/>
      <c r="R154" s="237"/>
      <c r="S154" s="237"/>
      <c r="T154" s="238"/>
      <c r="AT154" s="239" t="s">
        <v>137</v>
      </c>
      <c r="AU154" s="239" t="s">
        <v>88</v>
      </c>
      <c r="AV154" s="14" t="s">
        <v>88</v>
      </c>
      <c r="AW154" s="14" t="s">
        <v>33</v>
      </c>
      <c r="AX154" s="14" t="s">
        <v>78</v>
      </c>
      <c r="AY154" s="239" t="s">
        <v>129</v>
      </c>
    </row>
    <row r="155" spans="1:65" s="13" customFormat="1" ht="10.35">
      <c r="B155" s="218"/>
      <c r="C155" s="219"/>
      <c r="D155" s="220" t="s">
        <v>137</v>
      </c>
      <c r="E155" s="221" t="s">
        <v>1</v>
      </c>
      <c r="F155" s="222" t="s">
        <v>409</v>
      </c>
      <c r="G155" s="219"/>
      <c r="H155" s="221" t="s">
        <v>1</v>
      </c>
      <c r="I155" s="223"/>
      <c r="J155" s="219"/>
      <c r="K155" s="219"/>
      <c r="L155" s="224"/>
      <c r="M155" s="225"/>
      <c r="N155" s="226"/>
      <c r="O155" s="226"/>
      <c r="P155" s="226"/>
      <c r="Q155" s="226"/>
      <c r="R155" s="226"/>
      <c r="S155" s="226"/>
      <c r="T155" s="227"/>
      <c r="AT155" s="228" t="s">
        <v>137</v>
      </c>
      <c r="AU155" s="228" t="s">
        <v>88</v>
      </c>
      <c r="AV155" s="13" t="s">
        <v>86</v>
      </c>
      <c r="AW155" s="13" t="s">
        <v>33</v>
      </c>
      <c r="AX155" s="13" t="s">
        <v>78</v>
      </c>
      <c r="AY155" s="228" t="s">
        <v>129</v>
      </c>
    </row>
    <row r="156" spans="1:65" s="14" customFormat="1" ht="10.35">
      <c r="B156" s="229"/>
      <c r="C156" s="230"/>
      <c r="D156" s="220" t="s">
        <v>137</v>
      </c>
      <c r="E156" s="231" t="s">
        <v>1</v>
      </c>
      <c r="F156" s="232" t="s">
        <v>656</v>
      </c>
      <c r="G156" s="230"/>
      <c r="H156" s="233">
        <v>72.902000000000001</v>
      </c>
      <c r="I156" s="234"/>
      <c r="J156" s="230"/>
      <c r="K156" s="230"/>
      <c r="L156" s="235"/>
      <c r="M156" s="236"/>
      <c r="N156" s="237"/>
      <c r="O156" s="237"/>
      <c r="P156" s="237"/>
      <c r="Q156" s="237"/>
      <c r="R156" s="237"/>
      <c r="S156" s="237"/>
      <c r="T156" s="238"/>
      <c r="AT156" s="239" t="s">
        <v>137</v>
      </c>
      <c r="AU156" s="239" t="s">
        <v>88</v>
      </c>
      <c r="AV156" s="14" t="s">
        <v>88</v>
      </c>
      <c r="AW156" s="14" t="s">
        <v>33</v>
      </c>
      <c r="AX156" s="14" t="s">
        <v>78</v>
      </c>
      <c r="AY156" s="239" t="s">
        <v>129</v>
      </c>
    </row>
    <row r="157" spans="1:65" s="15" customFormat="1" ht="10.35">
      <c r="B157" s="240"/>
      <c r="C157" s="241"/>
      <c r="D157" s="220" t="s">
        <v>137</v>
      </c>
      <c r="E157" s="242" t="s">
        <v>1</v>
      </c>
      <c r="F157" s="243" t="s">
        <v>140</v>
      </c>
      <c r="G157" s="241"/>
      <c r="H157" s="244">
        <v>365.60399999999998</v>
      </c>
      <c r="I157" s="245"/>
      <c r="J157" s="241"/>
      <c r="K157" s="241"/>
      <c r="L157" s="246"/>
      <c r="M157" s="247"/>
      <c r="N157" s="248"/>
      <c r="O157" s="248"/>
      <c r="P157" s="248"/>
      <c r="Q157" s="248"/>
      <c r="R157" s="248"/>
      <c r="S157" s="248"/>
      <c r="T157" s="249"/>
      <c r="AT157" s="250" t="s">
        <v>137</v>
      </c>
      <c r="AU157" s="250" t="s">
        <v>88</v>
      </c>
      <c r="AV157" s="15" t="s">
        <v>135</v>
      </c>
      <c r="AW157" s="15" t="s">
        <v>33</v>
      </c>
      <c r="AX157" s="15" t="s">
        <v>86</v>
      </c>
      <c r="AY157" s="250" t="s">
        <v>129</v>
      </c>
    </row>
    <row r="158" spans="1:65" s="2" customFormat="1" ht="21.75" customHeight="1">
      <c r="A158" s="34"/>
      <c r="B158" s="35"/>
      <c r="C158" s="204" t="s">
        <v>159</v>
      </c>
      <c r="D158" s="204" t="s">
        <v>131</v>
      </c>
      <c r="E158" s="205" t="s">
        <v>665</v>
      </c>
      <c r="F158" s="206" t="s">
        <v>666</v>
      </c>
      <c r="G158" s="207" t="s">
        <v>174</v>
      </c>
      <c r="H158" s="208">
        <v>365.60399999999998</v>
      </c>
      <c r="I158" s="209"/>
      <c r="J158" s="210">
        <f>ROUND(I158*H158,2)</f>
        <v>0</v>
      </c>
      <c r="K158" s="211"/>
      <c r="L158" s="39"/>
      <c r="M158" s="212" t="s">
        <v>1</v>
      </c>
      <c r="N158" s="213" t="s">
        <v>43</v>
      </c>
      <c r="O158" s="71"/>
      <c r="P158" s="214">
        <f>O158*H158</f>
        <v>0</v>
      </c>
      <c r="Q158" s="214">
        <v>0</v>
      </c>
      <c r="R158" s="214">
        <f>Q158*H158</f>
        <v>0</v>
      </c>
      <c r="S158" s="214">
        <v>0</v>
      </c>
      <c r="T158" s="215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216" t="s">
        <v>135</v>
      </c>
      <c r="AT158" s="216" t="s">
        <v>131</v>
      </c>
      <c r="AU158" s="216" t="s">
        <v>88</v>
      </c>
      <c r="AY158" s="17" t="s">
        <v>129</v>
      </c>
      <c r="BE158" s="217">
        <f>IF(N158="základní",J158,0)</f>
        <v>0</v>
      </c>
      <c r="BF158" s="217">
        <f>IF(N158="snížená",J158,0)</f>
        <v>0</v>
      </c>
      <c r="BG158" s="217">
        <f>IF(N158="zákl. přenesená",J158,0)</f>
        <v>0</v>
      </c>
      <c r="BH158" s="217">
        <f>IF(N158="sníž. přenesená",J158,0)</f>
        <v>0</v>
      </c>
      <c r="BI158" s="217">
        <f>IF(N158="nulová",J158,0)</f>
        <v>0</v>
      </c>
      <c r="BJ158" s="17" t="s">
        <v>86</v>
      </c>
      <c r="BK158" s="217">
        <f>ROUND(I158*H158,2)</f>
        <v>0</v>
      </c>
      <c r="BL158" s="17" t="s">
        <v>135</v>
      </c>
      <c r="BM158" s="216" t="s">
        <v>667</v>
      </c>
    </row>
    <row r="159" spans="1:65" s="14" customFormat="1" ht="10.35">
      <c r="B159" s="229"/>
      <c r="C159" s="230"/>
      <c r="D159" s="220" t="s">
        <v>137</v>
      </c>
      <c r="E159" s="231" t="s">
        <v>1</v>
      </c>
      <c r="F159" s="232" t="s">
        <v>668</v>
      </c>
      <c r="G159" s="230"/>
      <c r="H159" s="233">
        <v>385.33699999999999</v>
      </c>
      <c r="I159" s="234"/>
      <c r="J159" s="230"/>
      <c r="K159" s="230"/>
      <c r="L159" s="235"/>
      <c r="M159" s="236"/>
      <c r="N159" s="237"/>
      <c r="O159" s="237"/>
      <c r="P159" s="237"/>
      <c r="Q159" s="237"/>
      <c r="R159" s="237"/>
      <c r="S159" s="237"/>
      <c r="T159" s="238"/>
      <c r="AT159" s="239" t="s">
        <v>137</v>
      </c>
      <c r="AU159" s="239" t="s">
        <v>88</v>
      </c>
      <c r="AV159" s="14" t="s">
        <v>88</v>
      </c>
      <c r="AW159" s="14" t="s">
        <v>33</v>
      </c>
      <c r="AX159" s="14" t="s">
        <v>78</v>
      </c>
      <c r="AY159" s="239" t="s">
        <v>129</v>
      </c>
    </row>
    <row r="160" spans="1:65" s="14" customFormat="1" ht="10.35">
      <c r="B160" s="229"/>
      <c r="C160" s="230"/>
      <c r="D160" s="220" t="s">
        <v>137</v>
      </c>
      <c r="E160" s="231" t="s">
        <v>1</v>
      </c>
      <c r="F160" s="232" t="s">
        <v>655</v>
      </c>
      <c r="G160" s="230"/>
      <c r="H160" s="233">
        <v>-19.733000000000001</v>
      </c>
      <c r="I160" s="234"/>
      <c r="J160" s="230"/>
      <c r="K160" s="230"/>
      <c r="L160" s="235"/>
      <c r="M160" s="236"/>
      <c r="N160" s="237"/>
      <c r="O160" s="237"/>
      <c r="P160" s="237"/>
      <c r="Q160" s="237"/>
      <c r="R160" s="237"/>
      <c r="S160" s="237"/>
      <c r="T160" s="238"/>
      <c r="AT160" s="239" t="s">
        <v>137</v>
      </c>
      <c r="AU160" s="239" t="s">
        <v>88</v>
      </c>
      <c r="AV160" s="14" t="s">
        <v>88</v>
      </c>
      <c r="AW160" s="14" t="s">
        <v>33</v>
      </c>
      <c r="AX160" s="14" t="s">
        <v>78</v>
      </c>
      <c r="AY160" s="239" t="s">
        <v>129</v>
      </c>
    </row>
    <row r="161" spans="1:65" s="15" customFormat="1" ht="10.35">
      <c r="B161" s="240"/>
      <c r="C161" s="241"/>
      <c r="D161" s="220" t="s">
        <v>137</v>
      </c>
      <c r="E161" s="242" t="s">
        <v>1</v>
      </c>
      <c r="F161" s="243" t="s">
        <v>140</v>
      </c>
      <c r="G161" s="241"/>
      <c r="H161" s="244">
        <v>365.60399999999998</v>
      </c>
      <c r="I161" s="245"/>
      <c r="J161" s="241"/>
      <c r="K161" s="241"/>
      <c r="L161" s="246"/>
      <c r="M161" s="247"/>
      <c r="N161" s="248"/>
      <c r="O161" s="248"/>
      <c r="P161" s="248"/>
      <c r="Q161" s="248"/>
      <c r="R161" s="248"/>
      <c r="S161" s="248"/>
      <c r="T161" s="249"/>
      <c r="AT161" s="250" t="s">
        <v>137</v>
      </c>
      <c r="AU161" s="250" t="s">
        <v>88</v>
      </c>
      <c r="AV161" s="15" t="s">
        <v>135</v>
      </c>
      <c r="AW161" s="15" t="s">
        <v>33</v>
      </c>
      <c r="AX161" s="15" t="s">
        <v>86</v>
      </c>
      <c r="AY161" s="250" t="s">
        <v>129</v>
      </c>
    </row>
    <row r="162" spans="1:65" s="2" customFormat="1" ht="21.75" customHeight="1">
      <c r="A162" s="34"/>
      <c r="B162" s="35"/>
      <c r="C162" s="204" t="s">
        <v>165</v>
      </c>
      <c r="D162" s="204" t="s">
        <v>131</v>
      </c>
      <c r="E162" s="205" t="s">
        <v>669</v>
      </c>
      <c r="F162" s="206" t="s">
        <v>670</v>
      </c>
      <c r="G162" s="207" t="s">
        <v>210</v>
      </c>
      <c r="H162" s="208">
        <v>131.22399999999999</v>
      </c>
      <c r="I162" s="209"/>
      <c r="J162" s="210">
        <f>ROUND(I162*H162,2)</f>
        <v>0</v>
      </c>
      <c r="K162" s="211"/>
      <c r="L162" s="39"/>
      <c r="M162" s="212" t="s">
        <v>1</v>
      </c>
      <c r="N162" s="213" t="s">
        <v>43</v>
      </c>
      <c r="O162" s="71"/>
      <c r="P162" s="214">
        <f>O162*H162</f>
        <v>0</v>
      </c>
      <c r="Q162" s="214">
        <v>0</v>
      </c>
      <c r="R162" s="214">
        <f>Q162*H162</f>
        <v>0</v>
      </c>
      <c r="S162" s="214">
        <v>0</v>
      </c>
      <c r="T162" s="215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216" t="s">
        <v>135</v>
      </c>
      <c r="AT162" s="216" t="s">
        <v>131</v>
      </c>
      <c r="AU162" s="216" t="s">
        <v>88</v>
      </c>
      <c r="AY162" s="17" t="s">
        <v>129</v>
      </c>
      <c r="BE162" s="217">
        <f>IF(N162="základní",J162,0)</f>
        <v>0</v>
      </c>
      <c r="BF162" s="217">
        <f>IF(N162="snížená",J162,0)</f>
        <v>0</v>
      </c>
      <c r="BG162" s="217">
        <f>IF(N162="zákl. přenesená",J162,0)</f>
        <v>0</v>
      </c>
      <c r="BH162" s="217">
        <f>IF(N162="sníž. přenesená",J162,0)</f>
        <v>0</v>
      </c>
      <c r="BI162" s="217">
        <f>IF(N162="nulová",J162,0)</f>
        <v>0</v>
      </c>
      <c r="BJ162" s="17" t="s">
        <v>86</v>
      </c>
      <c r="BK162" s="217">
        <f>ROUND(I162*H162,2)</f>
        <v>0</v>
      </c>
      <c r="BL162" s="17" t="s">
        <v>135</v>
      </c>
      <c r="BM162" s="216" t="s">
        <v>671</v>
      </c>
    </row>
    <row r="163" spans="1:65" s="13" customFormat="1" ht="10.35">
      <c r="B163" s="218"/>
      <c r="C163" s="219"/>
      <c r="D163" s="220" t="s">
        <v>137</v>
      </c>
      <c r="E163" s="221" t="s">
        <v>1</v>
      </c>
      <c r="F163" s="222" t="s">
        <v>409</v>
      </c>
      <c r="G163" s="219"/>
      <c r="H163" s="221" t="s">
        <v>1</v>
      </c>
      <c r="I163" s="223"/>
      <c r="J163" s="219"/>
      <c r="K163" s="219"/>
      <c r="L163" s="224"/>
      <c r="M163" s="225"/>
      <c r="N163" s="226"/>
      <c r="O163" s="226"/>
      <c r="P163" s="226"/>
      <c r="Q163" s="226"/>
      <c r="R163" s="226"/>
      <c r="S163" s="226"/>
      <c r="T163" s="227"/>
      <c r="AT163" s="228" t="s">
        <v>137</v>
      </c>
      <c r="AU163" s="228" t="s">
        <v>88</v>
      </c>
      <c r="AV163" s="13" t="s">
        <v>86</v>
      </c>
      <c r="AW163" s="13" t="s">
        <v>33</v>
      </c>
      <c r="AX163" s="13" t="s">
        <v>78</v>
      </c>
      <c r="AY163" s="228" t="s">
        <v>129</v>
      </c>
    </row>
    <row r="164" spans="1:65" s="14" customFormat="1" ht="10.35">
      <c r="B164" s="229"/>
      <c r="C164" s="230"/>
      <c r="D164" s="220" t="s">
        <v>137</v>
      </c>
      <c r="E164" s="231" t="s">
        <v>1</v>
      </c>
      <c r="F164" s="232" t="s">
        <v>672</v>
      </c>
      <c r="G164" s="230"/>
      <c r="H164" s="233">
        <v>131.22399999999999</v>
      </c>
      <c r="I164" s="234"/>
      <c r="J164" s="230"/>
      <c r="K164" s="230"/>
      <c r="L164" s="235"/>
      <c r="M164" s="236"/>
      <c r="N164" s="237"/>
      <c r="O164" s="237"/>
      <c r="P164" s="237"/>
      <c r="Q164" s="237"/>
      <c r="R164" s="237"/>
      <c r="S164" s="237"/>
      <c r="T164" s="238"/>
      <c r="AT164" s="239" t="s">
        <v>137</v>
      </c>
      <c r="AU164" s="239" t="s">
        <v>88</v>
      </c>
      <c r="AV164" s="14" t="s">
        <v>88</v>
      </c>
      <c r="AW164" s="14" t="s">
        <v>33</v>
      </c>
      <c r="AX164" s="14" t="s">
        <v>78</v>
      </c>
      <c r="AY164" s="239" t="s">
        <v>129</v>
      </c>
    </row>
    <row r="165" spans="1:65" s="15" customFormat="1" ht="10.35">
      <c r="B165" s="240"/>
      <c r="C165" s="241"/>
      <c r="D165" s="220" t="s">
        <v>137</v>
      </c>
      <c r="E165" s="242" t="s">
        <v>1</v>
      </c>
      <c r="F165" s="243" t="s">
        <v>140</v>
      </c>
      <c r="G165" s="241"/>
      <c r="H165" s="244">
        <v>131.22399999999999</v>
      </c>
      <c r="I165" s="245"/>
      <c r="J165" s="241"/>
      <c r="K165" s="241"/>
      <c r="L165" s="246"/>
      <c r="M165" s="247"/>
      <c r="N165" s="248"/>
      <c r="O165" s="248"/>
      <c r="P165" s="248"/>
      <c r="Q165" s="248"/>
      <c r="R165" s="248"/>
      <c r="S165" s="248"/>
      <c r="T165" s="249"/>
      <c r="AT165" s="250" t="s">
        <v>137</v>
      </c>
      <c r="AU165" s="250" t="s">
        <v>88</v>
      </c>
      <c r="AV165" s="15" t="s">
        <v>135</v>
      </c>
      <c r="AW165" s="15" t="s">
        <v>33</v>
      </c>
      <c r="AX165" s="15" t="s">
        <v>86</v>
      </c>
      <c r="AY165" s="250" t="s">
        <v>129</v>
      </c>
    </row>
    <row r="166" spans="1:65" s="2" customFormat="1" ht="16.5" customHeight="1">
      <c r="A166" s="34"/>
      <c r="B166" s="35"/>
      <c r="C166" s="204" t="s">
        <v>171</v>
      </c>
      <c r="D166" s="204" t="s">
        <v>131</v>
      </c>
      <c r="E166" s="205" t="s">
        <v>673</v>
      </c>
      <c r="F166" s="206" t="s">
        <v>674</v>
      </c>
      <c r="G166" s="207" t="s">
        <v>174</v>
      </c>
      <c r="H166" s="208">
        <v>365.60399999999998</v>
      </c>
      <c r="I166" s="209"/>
      <c r="J166" s="210">
        <f>ROUND(I166*H166,2)</f>
        <v>0</v>
      </c>
      <c r="K166" s="211"/>
      <c r="L166" s="39"/>
      <c r="M166" s="212" t="s">
        <v>1</v>
      </c>
      <c r="N166" s="213" t="s">
        <v>43</v>
      </c>
      <c r="O166" s="71"/>
      <c r="P166" s="214">
        <f>O166*H166</f>
        <v>0</v>
      </c>
      <c r="Q166" s="214">
        <v>0</v>
      </c>
      <c r="R166" s="214">
        <f>Q166*H166</f>
        <v>0</v>
      </c>
      <c r="S166" s="214">
        <v>0</v>
      </c>
      <c r="T166" s="215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216" t="s">
        <v>135</v>
      </c>
      <c r="AT166" s="216" t="s">
        <v>131</v>
      </c>
      <c r="AU166" s="216" t="s">
        <v>88</v>
      </c>
      <c r="AY166" s="17" t="s">
        <v>129</v>
      </c>
      <c r="BE166" s="217">
        <f>IF(N166="základní",J166,0)</f>
        <v>0</v>
      </c>
      <c r="BF166" s="217">
        <f>IF(N166="snížená",J166,0)</f>
        <v>0</v>
      </c>
      <c r="BG166" s="217">
        <f>IF(N166="zákl. přenesená",J166,0)</f>
        <v>0</v>
      </c>
      <c r="BH166" s="217">
        <f>IF(N166="sníž. přenesená",J166,0)</f>
        <v>0</v>
      </c>
      <c r="BI166" s="217">
        <f>IF(N166="nulová",J166,0)</f>
        <v>0</v>
      </c>
      <c r="BJ166" s="17" t="s">
        <v>86</v>
      </c>
      <c r="BK166" s="217">
        <f>ROUND(I166*H166,2)</f>
        <v>0</v>
      </c>
      <c r="BL166" s="17" t="s">
        <v>135</v>
      </c>
      <c r="BM166" s="216" t="s">
        <v>675</v>
      </c>
    </row>
    <row r="167" spans="1:65" s="13" customFormat="1" ht="10.35">
      <c r="B167" s="218"/>
      <c r="C167" s="219"/>
      <c r="D167" s="220" t="s">
        <v>137</v>
      </c>
      <c r="E167" s="221" t="s">
        <v>1</v>
      </c>
      <c r="F167" s="222" t="s">
        <v>653</v>
      </c>
      <c r="G167" s="219"/>
      <c r="H167" s="221" t="s">
        <v>1</v>
      </c>
      <c r="I167" s="223"/>
      <c r="J167" s="219"/>
      <c r="K167" s="219"/>
      <c r="L167" s="224"/>
      <c r="M167" s="225"/>
      <c r="N167" s="226"/>
      <c r="O167" s="226"/>
      <c r="P167" s="226"/>
      <c r="Q167" s="226"/>
      <c r="R167" s="226"/>
      <c r="S167" s="226"/>
      <c r="T167" s="227"/>
      <c r="AT167" s="228" t="s">
        <v>137</v>
      </c>
      <c r="AU167" s="228" t="s">
        <v>88</v>
      </c>
      <c r="AV167" s="13" t="s">
        <v>86</v>
      </c>
      <c r="AW167" s="13" t="s">
        <v>33</v>
      </c>
      <c r="AX167" s="13" t="s">
        <v>78</v>
      </c>
      <c r="AY167" s="228" t="s">
        <v>129</v>
      </c>
    </row>
    <row r="168" spans="1:65" s="14" customFormat="1" ht="10.35">
      <c r="B168" s="229"/>
      <c r="C168" s="230"/>
      <c r="D168" s="220" t="s">
        <v>137</v>
      </c>
      <c r="E168" s="231" t="s">
        <v>1</v>
      </c>
      <c r="F168" s="232" t="s">
        <v>654</v>
      </c>
      <c r="G168" s="230"/>
      <c r="H168" s="233">
        <v>312.435</v>
      </c>
      <c r="I168" s="234"/>
      <c r="J168" s="230"/>
      <c r="K168" s="230"/>
      <c r="L168" s="235"/>
      <c r="M168" s="236"/>
      <c r="N168" s="237"/>
      <c r="O168" s="237"/>
      <c r="P168" s="237"/>
      <c r="Q168" s="237"/>
      <c r="R168" s="237"/>
      <c r="S168" s="237"/>
      <c r="T168" s="238"/>
      <c r="AT168" s="239" t="s">
        <v>137</v>
      </c>
      <c r="AU168" s="239" t="s">
        <v>88</v>
      </c>
      <c r="AV168" s="14" t="s">
        <v>88</v>
      </c>
      <c r="AW168" s="14" t="s">
        <v>33</v>
      </c>
      <c r="AX168" s="14" t="s">
        <v>78</v>
      </c>
      <c r="AY168" s="239" t="s">
        <v>129</v>
      </c>
    </row>
    <row r="169" spans="1:65" s="14" customFormat="1" ht="10.35">
      <c r="B169" s="229"/>
      <c r="C169" s="230"/>
      <c r="D169" s="220" t="s">
        <v>137</v>
      </c>
      <c r="E169" s="231" t="s">
        <v>1</v>
      </c>
      <c r="F169" s="232" t="s">
        <v>655</v>
      </c>
      <c r="G169" s="230"/>
      <c r="H169" s="233">
        <v>-19.733000000000001</v>
      </c>
      <c r="I169" s="234"/>
      <c r="J169" s="230"/>
      <c r="K169" s="230"/>
      <c r="L169" s="235"/>
      <c r="M169" s="236"/>
      <c r="N169" s="237"/>
      <c r="O169" s="237"/>
      <c r="P169" s="237"/>
      <c r="Q169" s="237"/>
      <c r="R169" s="237"/>
      <c r="S169" s="237"/>
      <c r="T169" s="238"/>
      <c r="AT169" s="239" t="s">
        <v>137</v>
      </c>
      <c r="AU169" s="239" t="s">
        <v>88</v>
      </c>
      <c r="AV169" s="14" t="s">
        <v>88</v>
      </c>
      <c r="AW169" s="14" t="s">
        <v>33</v>
      </c>
      <c r="AX169" s="14" t="s">
        <v>78</v>
      </c>
      <c r="AY169" s="239" t="s">
        <v>129</v>
      </c>
    </row>
    <row r="170" spans="1:65" s="13" customFormat="1" ht="10.35">
      <c r="B170" s="218"/>
      <c r="C170" s="219"/>
      <c r="D170" s="220" t="s">
        <v>137</v>
      </c>
      <c r="E170" s="221" t="s">
        <v>1</v>
      </c>
      <c r="F170" s="222" t="s">
        <v>409</v>
      </c>
      <c r="G170" s="219"/>
      <c r="H170" s="221" t="s">
        <v>1</v>
      </c>
      <c r="I170" s="223"/>
      <c r="J170" s="219"/>
      <c r="K170" s="219"/>
      <c r="L170" s="224"/>
      <c r="M170" s="225"/>
      <c r="N170" s="226"/>
      <c r="O170" s="226"/>
      <c r="P170" s="226"/>
      <c r="Q170" s="226"/>
      <c r="R170" s="226"/>
      <c r="S170" s="226"/>
      <c r="T170" s="227"/>
      <c r="AT170" s="228" t="s">
        <v>137</v>
      </c>
      <c r="AU170" s="228" t="s">
        <v>88</v>
      </c>
      <c r="AV170" s="13" t="s">
        <v>86</v>
      </c>
      <c r="AW170" s="13" t="s">
        <v>33</v>
      </c>
      <c r="AX170" s="13" t="s">
        <v>78</v>
      </c>
      <c r="AY170" s="228" t="s">
        <v>129</v>
      </c>
    </row>
    <row r="171" spans="1:65" s="14" customFormat="1" ht="10.35">
      <c r="B171" s="229"/>
      <c r="C171" s="230"/>
      <c r="D171" s="220" t="s">
        <v>137</v>
      </c>
      <c r="E171" s="231" t="s">
        <v>1</v>
      </c>
      <c r="F171" s="232" t="s">
        <v>656</v>
      </c>
      <c r="G171" s="230"/>
      <c r="H171" s="233">
        <v>72.902000000000001</v>
      </c>
      <c r="I171" s="234"/>
      <c r="J171" s="230"/>
      <c r="K171" s="230"/>
      <c r="L171" s="235"/>
      <c r="M171" s="236"/>
      <c r="N171" s="237"/>
      <c r="O171" s="237"/>
      <c r="P171" s="237"/>
      <c r="Q171" s="237"/>
      <c r="R171" s="237"/>
      <c r="S171" s="237"/>
      <c r="T171" s="238"/>
      <c r="AT171" s="239" t="s">
        <v>137</v>
      </c>
      <c r="AU171" s="239" t="s">
        <v>88</v>
      </c>
      <c r="AV171" s="14" t="s">
        <v>88</v>
      </c>
      <c r="AW171" s="14" t="s">
        <v>33</v>
      </c>
      <c r="AX171" s="14" t="s">
        <v>78</v>
      </c>
      <c r="AY171" s="239" t="s">
        <v>129</v>
      </c>
    </row>
    <row r="172" spans="1:65" s="15" customFormat="1" ht="10.35">
      <c r="B172" s="240"/>
      <c r="C172" s="241"/>
      <c r="D172" s="220" t="s">
        <v>137</v>
      </c>
      <c r="E172" s="242" t="s">
        <v>1</v>
      </c>
      <c r="F172" s="243" t="s">
        <v>140</v>
      </c>
      <c r="G172" s="241"/>
      <c r="H172" s="244">
        <v>365.60399999999998</v>
      </c>
      <c r="I172" s="245"/>
      <c r="J172" s="241"/>
      <c r="K172" s="241"/>
      <c r="L172" s="246"/>
      <c r="M172" s="247"/>
      <c r="N172" s="248"/>
      <c r="O172" s="248"/>
      <c r="P172" s="248"/>
      <c r="Q172" s="248"/>
      <c r="R172" s="248"/>
      <c r="S172" s="248"/>
      <c r="T172" s="249"/>
      <c r="AT172" s="250" t="s">
        <v>137</v>
      </c>
      <c r="AU172" s="250" t="s">
        <v>88</v>
      </c>
      <c r="AV172" s="15" t="s">
        <v>135</v>
      </c>
      <c r="AW172" s="15" t="s">
        <v>33</v>
      </c>
      <c r="AX172" s="15" t="s">
        <v>86</v>
      </c>
      <c r="AY172" s="250" t="s">
        <v>129</v>
      </c>
    </row>
    <row r="173" spans="1:65" s="2" customFormat="1" ht="21.75" customHeight="1">
      <c r="A173" s="34"/>
      <c r="B173" s="35"/>
      <c r="C173" s="204" t="s">
        <v>178</v>
      </c>
      <c r="D173" s="204" t="s">
        <v>131</v>
      </c>
      <c r="E173" s="205" t="s">
        <v>676</v>
      </c>
      <c r="F173" s="206" t="s">
        <v>677</v>
      </c>
      <c r="G173" s="207" t="s">
        <v>134</v>
      </c>
      <c r="H173" s="208">
        <v>98.664000000000001</v>
      </c>
      <c r="I173" s="209"/>
      <c r="J173" s="210">
        <f>ROUND(I173*H173,2)</f>
        <v>0</v>
      </c>
      <c r="K173" s="211"/>
      <c r="L173" s="39"/>
      <c r="M173" s="212" t="s">
        <v>1</v>
      </c>
      <c r="N173" s="213" t="s">
        <v>43</v>
      </c>
      <c r="O173" s="71"/>
      <c r="P173" s="214">
        <f>O173*H173</f>
        <v>0</v>
      </c>
      <c r="Q173" s="214">
        <v>0</v>
      </c>
      <c r="R173" s="214">
        <f>Q173*H173</f>
        <v>0</v>
      </c>
      <c r="S173" s="214">
        <v>0</v>
      </c>
      <c r="T173" s="215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216" t="s">
        <v>135</v>
      </c>
      <c r="AT173" s="216" t="s">
        <v>131</v>
      </c>
      <c r="AU173" s="216" t="s">
        <v>88</v>
      </c>
      <c r="AY173" s="17" t="s">
        <v>129</v>
      </c>
      <c r="BE173" s="217">
        <f>IF(N173="základní",J173,0)</f>
        <v>0</v>
      </c>
      <c r="BF173" s="217">
        <f>IF(N173="snížená",J173,0)</f>
        <v>0</v>
      </c>
      <c r="BG173" s="217">
        <f>IF(N173="zákl. přenesená",J173,0)</f>
        <v>0</v>
      </c>
      <c r="BH173" s="217">
        <f>IF(N173="sníž. přenesená",J173,0)</f>
        <v>0</v>
      </c>
      <c r="BI173" s="217">
        <f>IF(N173="nulová",J173,0)</f>
        <v>0</v>
      </c>
      <c r="BJ173" s="17" t="s">
        <v>86</v>
      </c>
      <c r="BK173" s="217">
        <f>ROUND(I173*H173,2)</f>
        <v>0</v>
      </c>
      <c r="BL173" s="17" t="s">
        <v>135</v>
      </c>
      <c r="BM173" s="216" t="s">
        <v>678</v>
      </c>
    </row>
    <row r="174" spans="1:65" s="2" customFormat="1" ht="16.5" customHeight="1">
      <c r="A174" s="34"/>
      <c r="B174" s="35"/>
      <c r="C174" s="251" t="s">
        <v>184</v>
      </c>
      <c r="D174" s="251" t="s">
        <v>207</v>
      </c>
      <c r="E174" s="252" t="s">
        <v>679</v>
      </c>
      <c r="F174" s="253" t="s">
        <v>680</v>
      </c>
      <c r="G174" s="254" t="s">
        <v>460</v>
      </c>
      <c r="H174" s="255">
        <v>2.96</v>
      </c>
      <c r="I174" s="256"/>
      <c r="J174" s="257">
        <f>ROUND(I174*H174,2)</f>
        <v>0</v>
      </c>
      <c r="K174" s="258"/>
      <c r="L174" s="259"/>
      <c r="M174" s="260" t="s">
        <v>1</v>
      </c>
      <c r="N174" s="261" t="s">
        <v>43</v>
      </c>
      <c r="O174" s="71"/>
      <c r="P174" s="214">
        <f>O174*H174</f>
        <v>0</v>
      </c>
      <c r="Q174" s="214">
        <v>1E-3</v>
      </c>
      <c r="R174" s="214">
        <f>Q174*H174</f>
        <v>2.96E-3</v>
      </c>
      <c r="S174" s="214">
        <v>0</v>
      </c>
      <c r="T174" s="215">
        <f>S174*H174</f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216" t="s">
        <v>171</v>
      </c>
      <c r="AT174" s="216" t="s">
        <v>207</v>
      </c>
      <c r="AU174" s="216" t="s">
        <v>88</v>
      </c>
      <c r="AY174" s="17" t="s">
        <v>129</v>
      </c>
      <c r="BE174" s="217">
        <f>IF(N174="základní",J174,0)</f>
        <v>0</v>
      </c>
      <c r="BF174" s="217">
        <f>IF(N174="snížená",J174,0)</f>
        <v>0</v>
      </c>
      <c r="BG174" s="217">
        <f>IF(N174="zákl. přenesená",J174,0)</f>
        <v>0</v>
      </c>
      <c r="BH174" s="217">
        <f>IF(N174="sníž. přenesená",J174,0)</f>
        <v>0</v>
      </c>
      <c r="BI174" s="217">
        <f>IF(N174="nulová",J174,0)</f>
        <v>0</v>
      </c>
      <c r="BJ174" s="17" t="s">
        <v>86</v>
      </c>
      <c r="BK174" s="217">
        <f>ROUND(I174*H174,2)</f>
        <v>0</v>
      </c>
      <c r="BL174" s="17" t="s">
        <v>135</v>
      </c>
      <c r="BM174" s="216" t="s">
        <v>681</v>
      </c>
    </row>
    <row r="175" spans="1:65" s="14" customFormat="1" ht="10.35">
      <c r="B175" s="229"/>
      <c r="C175" s="230"/>
      <c r="D175" s="220" t="s">
        <v>137</v>
      </c>
      <c r="E175" s="231" t="s">
        <v>1</v>
      </c>
      <c r="F175" s="232" t="s">
        <v>682</v>
      </c>
      <c r="G175" s="230"/>
      <c r="H175" s="233">
        <v>2.96</v>
      </c>
      <c r="I175" s="234"/>
      <c r="J175" s="230"/>
      <c r="K175" s="230"/>
      <c r="L175" s="235"/>
      <c r="M175" s="236"/>
      <c r="N175" s="237"/>
      <c r="O175" s="237"/>
      <c r="P175" s="237"/>
      <c r="Q175" s="237"/>
      <c r="R175" s="237"/>
      <c r="S175" s="237"/>
      <c r="T175" s="238"/>
      <c r="AT175" s="239" t="s">
        <v>137</v>
      </c>
      <c r="AU175" s="239" t="s">
        <v>88</v>
      </c>
      <c r="AV175" s="14" t="s">
        <v>88</v>
      </c>
      <c r="AW175" s="14" t="s">
        <v>33</v>
      </c>
      <c r="AX175" s="14" t="s">
        <v>78</v>
      </c>
      <c r="AY175" s="239" t="s">
        <v>129</v>
      </c>
    </row>
    <row r="176" spans="1:65" s="15" customFormat="1" ht="10.35">
      <c r="B176" s="240"/>
      <c r="C176" s="241"/>
      <c r="D176" s="220" t="s">
        <v>137</v>
      </c>
      <c r="E176" s="242" t="s">
        <v>1</v>
      </c>
      <c r="F176" s="243" t="s">
        <v>140</v>
      </c>
      <c r="G176" s="241"/>
      <c r="H176" s="244">
        <v>2.96</v>
      </c>
      <c r="I176" s="245"/>
      <c r="J176" s="241"/>
      <c r="K176" s="241"/>
      <c r="L176" s="246"/>
      <c r="M176" s="247"/>
      <c r="N176" s="248"/>
      <c r="O176" s="248"/>
      <c r="P176" s="248"/>
      <c r="Q176" s="248"/>
      <c r="R176" s="248"/>
      <c r="S176" s="248"/>
      <c r="T176" s="249"/>
      <c r="AT176" s="250" t="s">
        <v>137</v>
      </c>
      <c r="AU176" s="250" t="s">
        <v>88</v>
      </c>
      <c r="AV176" s="15" t="s">
        <v>135</v>
      </c>
      <c r="AW176" s="15" t="s">
        <v>33</v>
      </c>
      <c r="AX176" s="15" t="s">
        <v>86</v>
      </c>
      <c r="AY176" s="250" t="s">
        <v>129</v>
      </c>
    </row>
    <row r="177" spans="1:65" s="2" customFormat="1" ht="21.75" customHeight="1">
      <c r="A177" s="34"/>
      <c r="B177" s="35"/>
      <c r="C177" s="204" t="s">
        <v>191</v>
      </c>
      <c r="D177" s="204" t="s">
        <v>131</v>
      </c>
      <c r="E177" s="205" t="s">
        <v>683</v>
      </c>
      <c r="F177" s="206" t="s">
        <v>684</v>
      </c>
      <c r="G177" s="207" t="s">
        <v>134</v>
      </c>
      <c r="H177" s="208">
        <v>98.664000000000001</v>
      </c>
      <c r="I177" s="209"/>
      <c r="J177" s="210">
        <f>ROUND(I177*H177,2)</f>
        <v>0</v>
      </c>
      <c r="K177" s="211"/>
      <c r="L177" s="39"/>
      <c r="M177" s="212" t="s">
        <v>1</v>
      </c>
      <c r="N177" s="213" t="s">
        <v>43</v>
      </c>
      <c r="O177" s="71"/>
      <c r="P177" s="214">
        <f>O177*H177</f>
        <v>0</v>
      </c>
      <c r="Q177" s="214">
        <v>0</v>
      </c>
      <c r="R177" s="214">
        <f>Q177*H177</f>
        <v>0</v>
      </c>
      <c r="S177" s="214">
        <v>0</v>
      </c>
      <c r="T177" s="215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216" t="s">
        <v>135</v>
      </c>
      <c r="AT177" s="216" t="s">
        <v>131</v>
      </c>
      <c r="AU177" s="216" t="s">
        <v>88</v>
      </c>
      <c r="AY177" s="17" t="s">
        <v>129</v>
      </c>
      <c r="BE177" s="217">
        <f>IF(N177="základní",J177,0)</f>
        <v>0</v>
      </c>
      <c r="BF177" s="217">
        <f>IF(N177="snížená",J177,0)</f>
        <v>0</v>
      </c>
      <c r="BG177" s="217">
        <f>IF(N177="zákl. přenesená",J177,0)</f>
        <v>0</v>
      </c>
      <c r="BH177" s="217">
        <f>IF(N177="sníž. přenesená",J177,0)</f>
        <v>0</v>
      </c>
      <c r="BI177" s="217">
        <f>IF(N177="nulová",J177,0)</f>
        <v>0</v>
      </c>
      <c r="BJ177" s="17" t="s">
        <v>86</v>
      </c>
      <c r="BK177" s="217">
        <f>ROUND(I177*H177,2)</f>
        <v>0</v>
      </c>
      <c r="BL177" s="17" t="s">
        <v>135</v>
      </c>
      <c r="BM177" s="216" t="s">
        <v>685</v>
      </c>
    </row>
    <row r="178" spans="1:65" s="13" customFormat="1" ht="10.35">
      <c r="B178" s="218"/>
      <c r="C178" s="219"/>
      <c r="D178" s="220" t="s">
        <v>137</v>
      </c>
      <c r="E178" s="221" t="s">
        <v>1</v>
      </c>
      <c r="F178" s="222" t="s">
        <v>686</v>
      </c>
      <c r="G178" s="219"/>
      <c r="H178" s="221" t="s">
        <v>1</v>
      </c>
      <c r="I178" s="223"/>
      <c r="J178" s="219"/>
      <c r="K178" s="219"/>
      <c r="L178" s="224"/>
      <c r="M178" s="225"/>
      <c r="N178" s="226"/>
      <c r="O178" s="226"/>
      <c r="P178" s="226"/>
      <c r="Q178" s="226"/>
      <c r="R178" s="226"/>
      <c r="S178" s="226"/>
      <c r="T178" s="227"/>
      <c r="AT178" s="228" t="s">
        <v>137</v>
      </c>
      <c r="AU178" s="228" t="s">
        <v>88</v>
      </c>
      <c r="AV178" s="13" t="s">
        <v>86</v>
      </c>
      <c r="AW178" s="13" t="s">
        <v>33</v>
      </c>
      <c r="AX178" s="13" t="s">
        <v>78</v>
      </c>
      <c r="AY178" s="228" t="s">
        <v>129</v>
      </c>
    </row>
    <row r="179" spans="1:65" s="13" customFormat="1" ht="10.35">
      <c r="B179" s="218"/>
      <c r="C179" s="219"/>
      <c r="D179" s="220" t="s">
        <v>137</v>
      </c>
      <c r="E179" s="221" t="s">
        <v>1</v>
      </c>
      <c r="F179" s="222" t="s">
        <v>640</v>
      </c>
      <c r="G179" s="219"/>
      <c r="H179" s="221" t="s">
        <v>1</v>
      </c>
      <c r="I179" s="223"/>
      <c r="J179" s="219"/>
      <c r="K179" s="219"/>
      <c r="L179" s="224"/>
      <c r="M179" s="225"/>
      <c r="N179" s="226"/>
      <c r="O179" s="226"/>
      <c r="P179" s="226"/>
      <c r="Q179" s="226"/>
      <c r="R179" s="226"/>
      <c r="S179" s="226"/>
      <c r="T179" s="227"/>
      <c r="AT179" s="228" t="s">
        <v>137</v>
      </c>
      <c r="AU179" s="228" t="s">
        <v>88</v>
      </c>
      <c r="AV179" s="13" t="s">
        <v>86</v>
      </c>
      <c r="AW179" s="13" t="s">
        <v>33</v>
      </c>
      <c r="AX179" s="13" t="s">
        <v>78</v>
      </c>
      <c r="AY179" s="228" t="s">
        <v>129</v>
      </c>
    </row>
    <row r="180" spans="1:65" s="14" customFormat="1" ht="10.35">
      <c r="B180" s="229"/>
      <c r="C180" s="230"/>
      <c r="D180" s="220" t="s">
        <v>137</v>
      </c>
      <c r="E180" s="231" t="s">
        <v>1</v>
      </c>
      <c r="F180" s="232" t="s">
        <v>687</v>
      </c>
      <c r="G180" s="230"/>
      <c r="H180" s="233">
        <v>17.033999999999999</v>
      </c>
      <c r="I180" s="234"/>
      <c r="J180" s="230"/>
      <c r="K180" s="230"/>
      <c r="L180" s="235"/>
      <c r="M180" s="236"/>
      <c r="N180" s="237"/>
      <c r="O180" s="237"/>
      <c r="P180" s="237"/>
      <c r="Q180" s="237"/>
      <c r="R180" s="237"/>
      <c r="S180" s="237"/>
      <c r="T180" s="238"/>
      <c r="AT180" s="239" t="s">
        <v>137</v>
      </c>
      <c r="AU180" s="239" t="s">
        <v>88</v>
      </c>
      <c r="AV180" s="14" t="s">
        <v>88</v>
      </c>
      <c r="AW180" s="14" t="s">
        <v>33</v>
      </c>
      <c r="AX180" s="14" t="s">
        <v>78</v>
      </c>
      <c r="AY180" s="239" t="s">
        <v>129</v>
      </c>
    </row>
    <row r="181" spans="1:65" s="14" customFormat="1" ht="10.35">
      <c r="B181" s="229"/>
      <c r="C181" s="230"/>
      <c r="D181" s="220" t="s">
        <v>137</v>
      </c>
      <c r="E181" s="231" t="s">
        <v>1</v>
      </c>
      <c r="F181" s="232" t="s">
        <v>688</v>
      </c>
      <c r="G181" s="230"/>
      <c r="H181" s="233">
        <v>28.99</v>
      </c>
      <c r="I181" s="234"/>
      <c r="J181" s="230"/>
      <c r="K181" s="230"/>
      <c r="L181" s="235"/>
      <c r="M181" s="236"/>
      <c r="N181" s="237"/>
      <c r="O181" s="237"/>
      <c r="P181" s="237"/>
      <c r="Q181" s="237"/>
      <c r="R181" s="237"/>
      <c r="S181" s="237"/>
      <c r="T181" s="238"/>
      <c r="AT181" s="239" t="s">
        <v>137</v>
      </c>
      <c r="AU181" s="239" t="s">
        <v>88</v>
      </c>
      <c r="AV181" s="14" t="s">
        <v>88</v>
      </c>
      <c r="AW181" s="14" t="s">
        <v>33</v>
      </c>
      <c r="AX181" s="14" t="s">
        <v>78</v>
      </c>
      <c r="AY181" s="239" t="s">
        <v>129</v>
      </c>
    </row>
    <row r="182" spans="1:65" s="13" customFormat="1" ht="10.35">
      <c r="B182" s="218"/>
      <c r="C182" s="219"/>
      <c r="D182" s="220" t="s">
        <v>137</v>
      </c>
      <c r="E182" s="221" t="s">
        <v>1</v>
      </c>
      <c r="F182" s="222" t="s">
        <v>642</v>
      </c>
      <c r="G182" s="219"/>
      <c r="H182" s="221" t="s">
        <v>1</v>
      </c>
      <c r="I182" s="223"/>
      <c r="J182" s="219"/>
      <c r="K182" s="219"/>
      <c r="L182" s="224"/>
      <c r="M182" s="225"/>
      <c r="N182" s="226"/>
      <c r="O182" s="226"/>
      <c r="P182" s="226"/>
      <c r="Q182" s="226"/>
      <c r="R182" s="226"/>
      <c r="S182" s="226"/>
      <c r="T182" s="227"/>
      <c r="AT182" s="228" t="s">
        <v>137</v>
      </c>
      <c r="AU182" s="228" t="s">
        <v>88</v>
      </c>
      <c r="AV182" s="13" t="s">
        <v>86</v>
      </c>
      <c r="AW182" s="13" t="s">
        <v>33</v>
      </c>
      <c r="AX182" s="13" t="s">
        <v>78</v>
      </c>
      <c r="AY182" s="228" t="s">
        <v>129</v>
      </c>
    </row>
    <row r="183" spans="1:65" s="14" customFormat="1" ht="10.35">
      <c r="B183" s="229"/>
      <c r="C183" s="230"/>
      <c r="D183" s="220" t="s">
        <v>137</v>
      </c>
      <c r="E183" s="231" t="s">
        <v>1</v>
      </c>
      <c r="F183" s="232" t="s">
        <v>689</v>
      </c>
      <c r="G183" s="230"/>
      <c r="H183" s="233">
        <v>33.200000000000003</v>
      </c>
      <c r="I183" s="234"/>
      <c r="J183" s="230"/>
      <c r="K183" s="230"/>
      <c r="L183" s="235"/>
      <c r="M183" s="236"/>
      <c r="N183" s="237"/>
      <c r="O183" s="237"/>
      <c r="P183" s="237"/>
      <c r="Q183" s="237"/>
      <c r="R183" s="237"/>
      <c r="S183" s="237"/>
      <c r="T183" s="238"/>
      <c r="AT183" s="239" t="s">
        <v>137</v>
      </c>
      <c r="AU183" s="239" t="s">
        <v>88</v>
      </c>
      <c r="AV183" s="14" t="s">
        <v>88</v>
      </c>
      <c r="AW183" s="14" t="s">
        <v>33</v>
      </c>
      <c r="AX183" s="14" t="s">
        <v>78</v>
      </c>
      <c r="AY183" s="239" t="s">
        <v>129</v>
      </c>
    </row>
    <row r="184" spans="1:65" s="14" customFormat="1" ht="10.35">
      <c r="B184" s="229"/>
      <c r="C184" s="230"/>
      <c r="D184" s="220" t="s">
        <v>137</v>
      </c>
      <c r="E184" s="231" t="s">
        <v>1</v>
      </c>
      <c r="F184" s="232" t="s">
        <v>690</v>
      </c>
      <c r="G184" s="230"/>
      <c r="H184" s="233">
        <v>19.440000000000001</v>
      </c>
      <c r="I184" s="234"/>
      <c r="J184" s="230"/>
      <c r="K184" s="230"/>
      <c r="L184" s="235"/>
      <c r="M184" s="236"/>
      <c r="N184" s="237"/>
      <c r="O184" s="237"/>
      <c r="P184" s="237"/>
      <c r="Q184" s="237"/>
      <c r="R184" s="237"/>
      <c r="S184" s="237"/>
      <c r="T184" s="238"/>
      <c r="AT184" s="239" t="s">
        <v>137</v>
      </c>
      <c r="AU184" s="239" t="s">
        <v>88</v>
      </c>
      <c r="AV184" s="14" t="s">
        <v>88</v>
      </c>
      <c r="AW184" s="14" t="s">
        <v>33</v>
      </c>
      <c r="AX184" s="14" t="s">
        <v>78</v>
      </c>
      <c r="AY184" s="239" t="s">
        <v>129</v>
      </c>
    </row>
    <row r="185" spans="1:65" s="15" customFormat="1" ht="10.35">
      <c r="B185" s="240"/>
      <c r="C185" s="241"/>
      <c r="D185" s="220" t="s">
        <v>137</v>
      </c>
      <c r="E185" s="242" t="s">
        <v>1</v>
      </c>
      <c r="F185" s="243" t="s">
        <v>140</v>
      </c>
      <c r="G185" s="241"/>
      <c r="H185" s="244">
        <v>98.664000000000001</v>
      </c>
      <c r="I185" s="245"/>
      <c r="J185" s="241"/>
      <c r="K185" s="241"/>
      <c r="L185" s="246"/>
      <c r="M185" s="247"/>
      <c r="N185" s="248"/>
      <c r="O185" s="248"/>
      <c r="P185" s="248"/>
      <c r="Q185" s="248"/>
      <c r="R185" s="248"/>
      <c r="S185" s="248"/>
      <c r="T185" s="249"/>
      <c r="AT185" s="250" t="s">
        <v>137</v>
      </c>
      <c r="AU185" s="250" t="s">
        <v>88</v>
      </c>
      <c r="AV185" s="15" t="s">
        <v>135</v>
      </c>
      <c r="AW185" s="15" t="s">
        <v>33</v>
      </c>
      <c r="AX185" s="15" t="s">
        <v>86</v>
      </c>
      <c r="AY185" s="250" t="s">
        <v>129</v>
      </c>
    </row>
    <row r="186" spans="1:65" s="12" customFormat="1" ht="22.85" customHeight="1">
      <c r="B186" s="188"/>
      <c r="C186" s="189"/>
      <c r="D186" s="190" t="s">
        <v>77</v>
      </c>
      <c r="E186" s="202" t="s">
        <v>145</v>
      </c>
      <c r="F186" s="202" t="s">
        <v>691</v>
      </c>
      <c r="G186" s="189"/>
      <c r="H186" s="189"/>
      <c r="I186" s="192"/>
      <c r="J186" s="203">
        <f>BK186</f>
        <v>0</v>
      </c>
      <c r="K186" s="189"/>
      <c r="L186" s="194"/>
      <c r="M186" s="195"/>
      <c r="N186" s="196"/>
      <c r="O186" s="196"/>
      <c r="P186" s="197">
        <f>SUM(P187:P193)</f>
        <v>0</v>
      </c>
      <c r="Q186" s="196"/>
      <c r="R186" s="197">
        <f>SUM(R187:R193)</f>
        <v>1.64432</v>
      </c>
      <c r="S186" s="196"/>
      <c r="T186" s="198">
        <f>SUM(T187:T193)</f>
        <v>0</v>
      </c>
      <c r="AR186" s="199" t="s">
        <v>86</v>
      </c>
      <c r="AT186" s="200" t="s">
        <v>77</v>
      </c>
      <c r="AU186" s="200" t="s">
        <v>86</v>
      </c>
      <c r="AY186" s="199" t="s">
        <v>129</v>
      </c>
      <c r="BK186" s="201">
        <f>SUM(BK187:BK193)</f>
        <v>0</v>
      </c>
    </row>
    <row r="187" spans="1:65" s="2" customFormat="1" ht="21.75" customHeight="1">
      <c r="A187" s="34"/>
      <c r="B187" s="35"/>
      <c r="C187" s="204" t="s">
        <v>199</v>
      </c>
      <c r="D187" s="204" t="s">
        <v>131</v>
      </c>
      <c r="E187" s="205" t="s">
        <v>692</v>
      </c>
      <c r="F187" s="206" t="s">
        <v>693</v>
      </c>
      <c r="G187" s="207" t="s">
        <v>282</v>
      </c>
      <c r="H187" s="208">
        <v>16</v>
      </c>
      <c r="I187" s="209"/>
      <c r="J187" s="210">
        <f>ROUND(I187*H187,2)</f>
        <v>0</v>
      </c>
      <c r="K187" s="211"/>
      <c r="L187" s="39"/>
      <c r="M187" s="212" t="s">
        <v>1</v>
      </c>
      <c r="N187" s="213" t="s">
        <v>43</v>
      </c>
      <c r="O187" s="71"/>
      <c r="P187" s="214">
        <f>O187*H187</f>
        <v>0</v>
      </c>
      <c r="Q187" s="214">
        <v>6.7019999999999996E-2</v>
      </c>
      <c r="R187" s="214">
        <f>Q187*H187</f>
        <v>1.0723199999999999</v>
      </c>
      <c r="S187" s="214">
        <v>0</v>
      </c>
      <c r="T187" s="215">
        <f>S187*H187</f>
        <v>0</v>
      </c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R187" s="216" t="s">
        <v>135</v>
      </c>
      <c r="AT187" s="216" t="s">
        <v>131</v>
      </c>
      <c r="AU187" s="216" t="s">
        <v>88</v>
      </c>
      <c r="AY187" s="17" t="s">
        <v>129</v>
      </c>
      <c r="BE187" s="217">
        <f>IF(N187="základní",J187,0)</f>
        <v>0</v>
      </c>
      <c r="BF187" s="217">
        <f>IF(N187="snížená",J187,0)</f>
        <v>0</v>
      </c>
      <c r="BG187" s="217">
        <f>IF(N187="zákl. přenesená",J187,0)</f>
        <v>0</v>
      </c>
      <c r="BH187" s="217">
        <f>IF(N187="sníž. přenesená",J187,0)</f>
        <v>0</v>
      </c>
      <c r="BI187" s="217">
        <f>IF(N187="nulová",J187,0)</f>
        <v>0</v>
      </c>
      <c r="BJ187" s="17" t="s">
        <v>86</v>
      </c>
      <c r="BK187" s="217">
        <f>ROUND(I187*H187,2)</f>
        <v>0</v>
      </c>
      <c r="BL187" s="17" t="s">
        <v>135</v>
      </c>
      <c r="BM187" s="216" t="s">
        <v>694</v>
      </c>
    </row>
    <row r="188" spans="1:65" s="14" customFormat="1" ht="10.35">
      <c r="B188" s="229"/>
      <c r="C188" s="230"/>
      <c r="D188" s="220" t="s">
        <v>137</v>
      </c>
      <c r="E188" s="231" t="s">
        <v>1</v>
      </c>
      <c r="F188" s="232" t="s">
        <v>225</v>
      </c>
      <c r="G188" s="230"/>
      <c r="H188" s="233">
        <v>16</v>
      </c>
      <c r="I188" s="234"/>
      <c r="J188" s="230"/>
      <c r="K188" s="230"/>
      <c r="L188" s="235"/>
      <c r="M188" s="236"/>
      <c r="N188" s="237"/>
      <c r="O188" s="237"/>
      <c r="P188" s="237"/>
      <c r="Q188" s="237"/>
      <c r="R188" s="237"/>
      <c r="S188" s="237"/>
      <c r="T188" s="238"/>
      <c r="AT188" s="239" t="s">
        <v>137</v>
      </c>
      <c r="AU188" s="239" t="s">
        <v>88</v>
      </c>
      <c r="AV188" s="14" t="s">
        <v>88</v>
      </c>
      <c r="AW188" s="14" t="s">
        <v>33</v>
      </c>
      <c r="AX188" s="14" t="s">
        <v>78</v>
      </c>
      <c r="AY188" s="239" t="s">
        <v>129</v>
      </c>
    </row>
    <row r="189" spans="1:65" s="15" customFormat="1" ht="10.35">
      <c r="B189" s="240"/>
      <c r="C189" s="241"/>
      <c r="D189" s="220" t="s">
        <v>137</v>
      </c>
      <c r="E189" s="242" t="s">
        <v>1</v>
      </c>
      <c r="F189" s="243" t="s">
        <v>140</v>
      </c>
      <c r="G189" s="241"/>
      <c r="H189" s="244">
        <v>16</v>
      </c>
      <c r="I189" s="245"/>
      <c r="J189" s="241"/>
      <c r="K189" s="241"/>
      <c r="L189" s="246"/>
      <c r="M189" s="247"/>
      <c r="N189" s="248"/>
      <c r="O189" s="248"/>
      <c r="P189" s="248"/>
      <c r="Q189" s="248"/>
      <c r="R189" s="248"/>
      <c r="S189" s="248"/>
      <c r="T189" s="249"/>
      <c r="AT189" s="250" t="s">
        <v>137</v>
      </c>
      <c r="AU189" s="250" t="s">
        <v>88</v>
      </c>
      <c r="AV189" s="15" t="s">
        <v>135</v>
      </c>
      <c r="AW189" s="15" t="s">
        <v>33</v>
      </c>
      <c r="AX189" s="15" t="s">
        <v>86</v>
      </c>
      <c r="AY189" s="250" t="s">
        <v>129</v>
      </c>
    </row>
    <row r="190" spans="1:65" s="2" customFormat="1" ht="21.75" customHeight="1">
      <c r="A190" s="34"/>
      <c r="B190" s="35"/>
      <c r="C190" s="251" t="s">
        <v>206</v>
      </c>
      <c r="D190" s="251" t="s">
        <v>207</v>
      </c>
      <c r="E190" s="252" t="s">
        <v>695</v>
      </c>
      <c r="F190" s="253" t="s">
        <v>696</v>
      </c>
      <c r="G190" s="254" t="s">
        <v>282</v>
      </c>
      <c r="H190" s="255">
        <v>17.600000000000001</v>
      </c>
      <c r="I190" s="256"/>
      <c r="J190" s="257">
        <f>ROUND(I190*H190,2)</f>
        <v>0</v>
      </c>
      <c r="K190" s="258"/>
      <c r="L190" s="259"/>
      <c r="M190" s="260" t="s">
        <v>1</v>
      </c>
      <c r="N190" s="261" t="s">
        <v>43</v>
      </c>
      <c r="O190" s="71"/>
      <c r="P190" s="214">
        <f>O190*H190</f>
        <v>0</v>
      </c>
      <c r="Q190" s="214">
        <v>3.2500000000000001E-2</v>
      </c>
      <c r="R190" s="214">
        <f>Q190*H190</f>
        <v>0.57200000000000006</v>
      </c>
      <c r="S190" s="214">
        <v>0</v>
      </c>
      <c r="T190" s="215">
        <f>S190*H190</f>
        <v>0</v>
      </c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R190" s="216" t="s">
        <v>171</v>
      </c>
      <c r="AT190" s="216" t="s">
        <v>207</v>
      </c>
      <c r="AU190" s="216" t="s">
        <v>88</v>
      </c>
      <c r="AY190" s="17" t="s">
        <v>129</v>
      </c>
      <c r="BE190" s="217">
        <f>IF(N190="základní",J190,0)</f>
        <v>0</v>
      </c>
      <c r="BF190" s="217">
        <f>IF(N190="snížená",J190,0)</f>
        <v>0</v>
      </c>
      <c r="BG190" s="217">
        <f>IF(N190="zákl. přenesená",J190,0)</f>
        <v>0</v>
      </c>
      <c r="BH190" s="217">
        <f>IF(N190="sníž. přenesená",J190,0)</f>
        <v>0</v>
      </c>
      <c r="BI190" s="217">
        <f>IF(N190="nulová",J190,0)</f>
        <v>0</v>
      </c>
      <c r="BJ190" s="17" t="s">
        <v>86</v>
      </c>
      <c r="BK190" s="217">
        <f>ROUND(I190*H190,2)</f>
        <v>0</v>
      </c>
      <c r="BL190" s="17" t="s">
        <v>135</v>
      </c>
      <c r="BM190" s="216" t="s">
        <v>697</v>
      </c>
    </row>
    <row r="191" spans="1:65" s="14" customFormat="1" ht="10.35">
      <c r="B191" s="229"/>
      <c r="C191" s="230"/>
      <c r="D191" s="220" t="s">
        <v>137</v>
      </c>
      <c r="E191" s="231" t="s">
        <v>1</v>
      </c>
      <c r="F191" s="232" t="s">
        <v>225</v>
      </c>
      <c r="G191" s="230"/>
      <c r="H191" s="233">
        <v>16</v>
      </c>
      <c r="I191" s="234"/>
      <c r="J191" s="230"/>
      <c r="K191" s="230"/>
      <c r="L191" s="235"/>
      <c r="M191" s="236"/>
      <c r="N191" s="237"/>
      <c r="O191" s="237"/>
      <c r="P191" s="237"/>
      <c r="Q191" s="237"/>
      <c r="R191" s="237"/>
      <c r="S191" s="237"/>
      <c r="T191" s="238"/>
      <c r="AT191" s="239" t="s">
        <v>137</v>
      </c>
      <c r="AU191" s="239" t="s">
        <v>88</v>
      </c>
      <c r="AV191" s="14" t="s">
        <v>88</v>
      </c>
      <c r="AW191" s="14" t="s">
        <v>33</v>
      </c>
      <c r="AX191" s="14" t="s">
        <v>78</v>
      </c>
      <c r="AY191" s="239" t="s">
        <v>129</v>
      </c>
    </row>
    <row r="192" spans="1:65" s="15" customFormat="1" ht="10.35">
      <c r="B192" s="240"/>
      <c r="C192" s="241"/>
      <c r="D192" s="220" t="s">
        <v>137</v>
      </c>
      <c r="E192" s="242" t="s">
        <v>1</v>
      </c>
      <c r="F192" s="243" t="s">
        <v>140</v>
      </c>
      <c r="G192" s="241"/>
      <c r="H192" s="244">
        <v>16</v>
      </c>
      <c r="I192" s="245"/>
      <c r="J192" s="241"/>
      <c r="K192" s="241"/>
      <c r="L192" s="246"/>
      <c r="M192" s="247"/>
      <c r="N192" s="248"/>
      <c r="O192" s="248"/>
      <c r="P192" s="248"/>
      <c r="Q192" s="248"/>
      <c r="R192" s="248"/>
      <c r="S192" s="248"/>
      <c r="T192" s="249"/>
      <c r="AT192" s="250" t="s">
        <v>137</v>
      </c>
      <c r="AU192" s="250" t="s">
        <v>88</v>
      </c>
      <c r="AV192" s="15" t="s">
        <v>135</v>
      </c>
      <c r="AW192" s="15" t="s">
        <v>33</v>
      </c>
      <c r="AX192" s="15" t="s">
        <v>86</v>
      </c>
      <c r="AY192" s="250" t="s">
        <v>129</v>
      </c>
    </row>
    <row r="193" spans="1:65" s="14" customFormat="1" ht="10.35">
      <c r="B193" s="229"/>
      <c r="C193" s="230"/>
      <c r="D193" s="220" t="s">
        <v>137</v>
      </c>
      <c r="E193" s="230"/>
      <c r="F193" s="232" t="s">
        <v>698</v>
      </c>
      <c r="G193" s="230"/>
      <c r="H193" s="233">
        <v>17.600000000000001</v>
      </c>
      <c r="I193" s="234"/>
      <c r="J193" s="230"/>
      <c r="K193" s="230"/>
      <c r="L193" s="235"/>
      <c r="M193" s="236"/>
      <c r="N193" s="237"/>
      <c r="O193" s="237"/>
      <c r="P193" s="237"/>
      <c r="Q193" s="237"/>
      <c r="R193" s="237"/>
      <c r="S193" s="237"/>
      <c r="T193" s="238"/>
      <c r="AT193" s="239" t="s">
        <v>137</v>
      </c>
      <c r="AU193" s="239" t="s">
        <v>88</v>
      </c>
      <c r="AV193" s="14" t="s">
        <v>88</v>
      </c>
      <c r="AW193" s="14" t="s">
        <v>4</v>
      </c>
      <c r="AX193" s="14" t="s">
        <v>86</v>
      </c>
      <c r="AY193" s="239" t="s">
        <v>129</v>
      </c>
    </row>
    <row r="194" spans="1:65" s="12" customFormat="1" ht="22.85" customHeight="1">
      <c r="B194" s="188"/>
      <c r="C194" s="189"/>
      <c r="D194" s="190" t="s">
        <v>77</v>
      </c>
      <c r="E194" s="202" t="s">
        <v>155</v>
      </c>
      <c r="F194" s="202" t="s">
        <v>220</v>
      </c>
      <c r="G194" s="189"/>
      <c r="H194" s="189"/>
      <c r="I194" s="192"/>
      <c r="J194" s="203">
        <f>BK194</f>
        <v>0</v>
      </c>
      <c r="K194" s="189"/>
      <c r="L194" s="194"/>
      <c r="M194" s="195"/>
      <c r="N194" s="196"/>
      <c r="O194" s="196"/>
      <c r="P194" s="197">
        <f>SUM(P195:P219)</f>
        <v>0</v>
      </c>
      <c r="Q194" s="196"/>
      <c r="R194" s="197">
        <f>SUM(R195:R219)</f>
        <v>200.12954299999998</v>
      </c>
      <c r="S194" s="196"/>
      <c r="T194" s="198">
        <f>SUM(T195:T219)</f>
        <v>0</v>
      </c>
      <c r="AR194" s="199" t="s">
        <v>86</v>
      </c>
      <c r="AT194" s="200" t="s">
        <v>77</v>
      </c>
      <c r="AU194" s="200" t="s">
        <v>86</v>
      </c>
      <c r="AY194" s="199" t="s">
        <v>129</v>
      </c>
      <c r="BK194" s="201">
        <f>SUM(BK195:BK219)</f>
        <v>0</v>
      </c>
    </row>
    <row r="195" spans="1:65" s="2" customFormat="1" ht="21.75" customHeight="1">
      <c r="A195" s="34"/>
      <c r="B195" s="35"/>
      <c r="C195" s="204" t="s">
        <v>214</v>
      </c>
      <c r="D195" s="204" t="s">
        <v>131</v>
      </c>
      <c r="E195" s="205" t="s">
        <v>699</v>
      </c>
      <c r="F195" s="206" t="s">
        <v>700</v>
      </c>
      <c r="G195" s="207" t="s">
        <v>134</v>
      </c>
      <c r="H195" s="208">
        <v>208.29</v>
      </c>
      <c r="I195" s="209"/>
      <c r="J195" s="210">
        <f>ROUND(I195*H195,2)</f>
        <v>0</v>
      </c>
      <c r="K195" s="211"/>
      <c r="L195" s="39"/>
      <c r="M195" s="212" t="s">
        <v>1</v>
      </c>
      <c r="N195" s="213" t="s">
        <v>43</v>
      </c>
      <c r="O195" s="71"/>
      <c r="P195" s="214">
        <f>O195*H195</f>
        <v>0</v>
      </c>
      <c r="Q195" s="214">
        <v>0.57299999999999995</v>
      </c>
      <c r="R195" s="214">
        <f>Q195*H195</f>
        <v>119.35016999999999</v>
      </c>
      <c r="S195" s="214">
        <v>0</v>
      </c>
      <c r="T195" s="215">
        <f>S195*H195</f>
        <v>0</v>
      </c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R195" s="216" t="s">
        <v>135</v>
      </c>
      <c r="AT195" s="216" t="s">
        <v>131</v>
      </c>
      <c r="AU195" s="216" t="s">
        <v>88</v>
      </c>
      <c r="AY195" s="17" t="s">
        <v>129</v>
      </c>
      <c r="BE195" s="217">
        <f>IF(N195="základní",J195,0)</f>
        <v>0</v>
      </c>
      <c r="BF195" s="217">
        <f>IF(N195="snížená",J195,0)</f>
        <v>0</v>
      </c>
      <c r="BG195" s="217">
        <f>IF(N195="zákl. přenesená",J195,0)</f>
        <v>0</v>
      </c>
      <c r="BH195" s="217">
        <f>IF(N195="sníž. přenesená",J195,0)</f>
        <v>0</v>
      </c>
      <c r="BI195" s="217">
        <f>IF(N195="nulová",J195,0)</f>
        <v>0</v>
      </c>
      <c r="BJ195" s="17" t="s">
        <v>86</v>
      </c>
      <c r="BK195" s="217">
        <f>ROUND(I195*H195,2)</f>
        <v>0</v>
      </c>
      <c r="BL195" s="17" t="s">
        <v>135</v>
      </c>
      <c r="BM195" s="216" t="s">
        <v>701</v>
      </c>
    </row>
    <row r="196" spans="1:65" s="13" customFormat="1" ht="10.35">
      <c r="B196" s="218"/>
      <c r="C196" s="219"/>
      <c r="D196" s="220" t="s">
        <v>137</v>
      </c>
      <c r="E196" s="221" t="s">
        <v>1</v>
      </c>
      <c r="F196" s="222" t="s">
        <v>640</v>
      </c>
      <c r="G196" s="219"/>
      <c r="H196" s="221" t="s">
        <v>1</v>
      </c>
      <c r="I196" s="223"/>
      <c r="J196" s="219"/>
      <c r="K196" s="219"/>
      <c r="L196" s="224"/>
      <c r="M196" s="225"/>
      <c r="N196" s="226"/>
      <c r="O196" s="226"/>
      <c r="P196" s="226"/>
      <c r="Q196" s="226"/>
      <c r="R196" s="226"/>
      <c r="S196" s="226"/>
      <c r="T196" s="227"/>
      <c r="AT196" s="228" t="s">
        <v>137</v>
      </c>
      <c r="AU196" s="228" t="s">
        <v>88</v>
      </c>
      <c r="AV196" s="13" t="s">
        <v>86</v>
      </c>
      <c r="AW196" s="13" t="s">
        <v>33</v>
      </c>
      <c r="AX196" s="13" t="s">
        <v>78</v>
      </c>
      <c r="AY196" s="228" t="s">
        <v>129</v>
      </c>
    </row>
    <row r="197" spans="1:65" s="14" customFormat="1" ht="10.35">
      <c r="B197" s="229"/>
      <c r="C197" s="230"/>
      <c r="D197" s="220" t="s">
        <v>137</v>
      </c>
      <c r="E197" s="231" t="s">
        <v>1</v>
      </c>
      <c r="F197" s="232" t="s">
        <v>641</v>
      </c>
      <c r="G197" s="230"/>
      <c r="H197" s="233">
        <v>85.17</v>
      </c>
      <c r="I197" s="234"/>
      <c r="J197" s="230"/>
      <c r="K197" s="230"/>
      <c r="L197" s="235"/>
      <c r="M197" s="236"/>
      <c r="N197" s="237"/>
      <c r="O197" s="237"/>
      <c r="P197" s="237"/>
      <c r="Q197" s="237"/>
      <c r="R197" s="237"/>
      <c r="S197" s="237"/>
      <c r="T197" s="238"/>
      <c r="AT197" s="239" t="s">
        <v>137</v>
      </c>
      <c r="AU197" s="239" t="s">
        <v>88</v>
      </c>
      <c r="AV197" s="14" t="s">
        <v>88</v>
      </c>
      <c r="AW197" s="14" t="s">
        <v>33</v>
      </c>
      <c r="AX197" s="14" t="s">
        <v>78</v>
      </c>
      <c r="AY197" s="239" t="s">
        <v>129</v>
      </c>
    </row>
    <row r="198" spans="1:65" s="13" customFormat="1" ht="10.35">
      <c r="B198" s="218"/>
      <c r="C198" s="219"/>
      <c r="D198" s="220" t="s">
        <v>137</v>
      </c>
      <c r="E198" s="221" t="s">
        <v>1</v>
      </c>
      <c r="F198" s="222" t="s">
        <v>642</v>
      </c>
      <c r="G198" s="219"/>
      <c r="H198" s="221" t="s">
        <v>1</v>
      </c>
      <c r="I198" s="223"/>
      <c r="J198" s="219"/>
      <c r="K198" s="219"/>
      <c r="L198" s="224"/>
      <c r="M198" s="225"/>
      <c r="N198" s="226"/>
      <c r="O198" s="226"/>
      <c r="P198" s="226"/>
      <c r="Q198" s="226"/>
      <c r="R198" s="226"/>
      <c r="S198" s="226"/>
      <c r="T198" s="227"/>
      <c r="AT198" s="228" t="s">
        <v>137</v>
      </c>
      <c r="AU198" s="228" t="s">
        <v>88</v>
      </c>
      <c r="AV198" s="13" t="s">
        <v>86</v>
      </c>
      <c r="AW198" s="13" t="s">
        <v>33</v>
      </c>
      <c r="AX198" s="13" t="s">
        <v>78</v>
      </c>
      <c r="AY198" s="228" t="s">
        <v>129</v>
      </c>
    </row>
    <row r="199" spans="1:65" s="14" customFormat="1" ht="10.35">
      <c r="B199" s="229"/>
      <c r="C199" s="230"/>
      <c r="D199" s="220" t="s">
        <v>137</v>
      </c>
      <c r="E199" s="231" t="s">
        <v>1</v>
      </c>
      <c r="F199" s="232" t="s">
        <v>643</v>
      </c>
      <c r="G199" s="230"/>
      <c r="H199" s="233">
        <v>123.12</v>
      </c>
      <c r="I199" s="234"/>
      <c r="J199" s="230"/>
      <c r="K199" s="230"/>
      <c r="L199" s="235"/>
      <c r="M199" s="236"/>
      <c r="N199" s="237"/>
      <c r="O199" s="237"/>
      <c r="P199" s="237"/>
      <c r="Q199" s="237"/>
      <c r="R199" s="237"/>
      <c r="S199" s="237"/>
      <c r="T199" s="238"/>
      <c r="AT199" s="239" t="s">
        <v>137</v>
      </c>
      <c r="AU199" s="239" t="s">
        <v>88</v>
      </c>
      <c r="AV199" s="14" t="s">
        <v>88</v>
      </c>
      <c r="AW199" s="14" t="s">
        <v>33</v>
      </c>
      <c r="AX199" s="14" t="s">
        <v>78</v>
      </c>
      <c r="AY199" s="239" t="s">
        <v>129</v>
      </c>
    </row>
    <row r="200" spans="1:65" s="15" customFormat="1" ht="10.35">
      <c r="B200" s="240"/>
      <c r="C200" s="241"/>
      <c r="D200" s="220" t="s">
        <v>137</v>
      </c>
      <c r="E200" s="242" t="s">
        <v>1</v>
      </c>
      <c r="F200" s="243" t="s">
        <v>140</v>
      </c>
      <c r="G200" s="241"/>
      <c r="H200" s="244">
        <v>208.29</v>
      </c>
      <c r="I200" s="245"/>
      <c r="J200" s="241"/>
      <c r="K200" s="241"/>
      <c r="L200" s="246"/>
      <c r="M200" s="247"/>
      <c r="N200" s="248"/>
      <c r="O200" s="248"/>
      <c r="P200" s="248"/>
      <c r="Q200" s="248"/>
      <c r="R200" s="248"/>
      <c r="S200" s="248"/>
      <c r="T200" s="249"/>
      <c r="AT200" s="250" t="s">
        <v>137</v>
      </c>
      <c r="AU200" s="250" t="s">
        <v>88</v>
      </c>
      <c r="AV200" s="15" t="s">
        <v>135</v>
      </c>
      <c r="AW200" s="15" t="s">
        <v>33</v>
      </c>
      <c r="AX200" s="15" t="s">
        <v>86</v>
      </c>
      <c r="AY200" s="250" t="s">
        <v>129</v>
      </c>
    </row>
    <row r="201" spans="1:65" s="2" customFormat="1" ht="16.5" customHeight="1">
      <c r="A201" s="34"/>
      <c r="B201" s="35"/>
      <c r="C201" s="204" t="s">
        <v>8</v>
      </c>
      <c r="D201" s="204" t="s">
        <v>131</v>
      </c>
      <c r="E201" s="205" t="s">
        <v>230</v>
      </c>
      <c r="F201" s="206" t="s">
        <v>231</v>
      </c>
      <c r="G201" s="207" t="s">
        <v>134</v>
      </c>
      <c r="H201" s="208">
        <v>153.57900000000001</v>
      </c>
      <c r="I201" s="209"/>
      <c r="J201" s="210">
        <f>ROUND(I201*H201,2)</f>
        <v>0</v>
      </c>
      <c r="K201" s="211"/>
      <c r="L201" s="39"/>
      <c r="M201" s="212" t="s">
        <v>1</v>
      </c>
      <c r="N201" s="213" t="s">
        <v>43</v>
      </c>
      <c r="O201" s="71"/>
      <c r="P201" s="214">
        <f>O201*H201</f>
        <v>0</v>
      </c>
      <c r="Q201" s="214">
        <v>9.1999999999999998E-2</v>
      </c>
      <c r="R201" s="214">
        <f>Q201*H201</f>
        <v>14.129268</v>
      </c>
      <c r="S201" s="214">
        <v>0</v>
      </c>
      <c r="T201" s="215">
        <f>S201*H201</f>
        <v>0</v>
      </c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R201" s="216" t="s">
        <v>135</v>
      </c>
      <c r="AT201" s="216" t="s">
        <v>131</v>
      </c>
      <c r="AU201" s="216" t="s">
        <v>88</v>
      </c>
      <c r="AY201" s="17" t="s">
        <v>129</v>
      </c>
      <c r="BE201" s="217">
        <f>IF(N201="základní",J201,0)</f>
        <v>0</v>
      </c>
      <c r="BF201" s="217">
        <f>IF(N201="snížená",J201,0)</f>
        <v>0</v>
      </c>
      <c r="BG201" s="217">
        <f>IF(N201="zákl. přenesená",J201,0)</f>
        <v>0</v>
      </c>
      <c r="BH201" s="217">
        <f>IF(N201="sníž. přenesená",J201,0)</f>
        <v>0</v>
      </c>
      <c r="BI201" s="217">
        <f>IF(N201="nulová",J201,0)</f>
        <v>0</v>
      </c>
      <c r="BJ201" s="17" t="s">
        <v>86</v>
      </c>
      <c r="BK201" s="217">
        <f>ROUND(I201*H201,2)</f>
        <v>0</v>
      </c>
      <c r="BL201" s="17" t="s">
        <v>135</v>
      </c>
      <c r="BM201" s="216" t="s">
        <v>702</v>
      </c>
    </row>
    <row r="202" spans="1:65" s="13" customFormat="1" ht="10.35">
      <c r="B202" s="218"/>
      <c r="C202" s="219"/>
      <c r="D202" s="220" t="s">
        <v>137</v>
      </c>
      <c r="E202" s="221" t="s">
        <v>1</v>
      </c>
      <c r="F202" s="222" t="s">
        <v>640</v>
      </c>
      <c r="G202" s="219"/>
      <c r="H202" s="221" t="s">
        <v>1</v>
      </c>
      <c r="I202" s="223"/>
      <c r="J202" s="219"/>
      <c r="K202" s="219"/>
      <c r="L202" s="224"/>
      <c r="M202" s="225"/>
      <c r="N202" s="226"/>
      <c r="O202" s="226"/>
      <c r="P202" s="226"/>
      <c r="Q202" s="226"/>
      <c r="R202" s="226"/>
      <c r="S202" s="226"/>
      <c r="T202" s="227"/>
      <c r="AT202" s="228" t="s">
        <v>137</v>
      </c>
      <c r="AU202" s="228" t="s">
        <v>88</v>
      </c>
      <c r="AV202" s="13" t="s">
        <v>86</v>
      </c>
      <c r="AW202" s="13" t="s">
        <v>33</v>
      </c>
      <c r="AX202" s="13" t="s">
        <v>78</v>
      </c>
      <c r="AY202" s="228" t="s">
        <v>129</v>
      </c>
    </row>
    <row r="203" spans="1:65" s="14" customFormat="1" ht="10.35">
      <c r="B203" s="229"/>
      <c r="C203" s="230"/>
      <c r="D203" s="220" t="s">
        <v>137</v>
      </c>
      <c r="E203" s="231" t="s">
        <v>1</v>
      </c>
      <c r="F203" s="232" t="s">
        <v>703</v>
      </c>
      <c r="G203" s="230"/>
      <c r="H203" s="233">
        <v>59.619</v>
      </c>
      <c r="I203" s="234"/>
      <c r="J203" s="230"/>
      <c r="K203" s="230"/>
      <c r="L203" s="235"/>
      <c r="M203" s="236"/>
      <c r="N203" s="237"/>
      <c r="O203" s="237"/>
      <c r="P203" s="237"/>
      <c r="Q203" s="237"/>
      <c r="R203" s="237"/>
      <c r="S203" s="237"/>
      <c r="T203" s="238"/>
      <c r="AT203" s="239" t="s">
        <v>137</v>
      </c>
      <c r="AU203" s="239" t="s">
        <v>88</v>
      </c>
      <c r="AV203" s="14" t="s">
        <v>88</v>
      </c>
      <c r="AW203" s="14" t="s">
        <v>33</v>
      </c>
      <c r="AX203" s="14" t="s">
        <v>78</v>
      </c>
      <c r="AY203" s="239" t="s">
        <v>129</v>
      </c>
    </row>
    <row r="204" spans="1:65" s="13" customFormat="1" ht="10.35">
      <c r="B204" s="218"/>
      <c r="C204" s="219"/>
      <c r="D204" s="220" t="s">
        <v>137</v>
      </c>
      <c r="E204" s="221" t="s">
        <v>1</v>
      </c>
      <c r="F204" s="222" t="s">
        <v>642</v>
      </c>
      <c r="G204" s="219"/>
      <c r="H204" s="221" t="s">
        <v>1</v>
      </c>
      <c r="I204" s="223"/>
      <c r="J204" s="219"/>
      <c r="K204" s="219"/>
      <c r="L204" s="224"/>
      <c r="M204" s="225"/>
      <c r="N204" s="226"/>
      <c r="O204" s="226"/>
      <c r="P204" s="226"/>
      <c r="Q204" s="226"/>
      <c r="R204" s="226"/>
      <c r="S204" s="226"/>
      <c r="T204" s="227"/>
      <c r="AT204" s="228" t="s">
        <v>137</v>
      </c>
      <c r="AU204" s="228" t="s">
        <v>88</v>
      </c>
      <c r="AV204" s="13" t="s">
        <v>86</v>
      </c>
      <c r="AW204" s="13" t="s">
        <v>33</v>
      </c>
      <c r="AX204" s="13" t="s">
        <v>78</v>
      </c>
      <c r="AY204" s="228" t="s">
        <v>129</v>
      </c>
    </row>
    <row r="205" spans="1:65" s="14" customFormat="1" ht="10.35">
      <c r="B205" s="229"/>
      <c r="C205" s="230"/>
      <c r="D205" s="220" t="s">
        <v>137</v>
      </c>
      <c r="E205" s="231" t="s">
        <v>1</v>
      </c>
      <c r="F205" s="232" t="s">
        <v>704</v>
      </c>
      <c r="G205" s="230"/>
      <c r="H205" s="233">
        <v>93.96</v>
      </c>
      <c r="I205" s="234"/>
      <c r="J205" s="230"/>
      <c r="K205" s="230"/>
      <c r="L205" s="235"/>
      <c r="M205" s="236"/>
      <c r="N205" s="237"/>
      <c r="O205" s="237"/>
      <c r="P205" s="237"/>
      <c r="Q205" s="237"/>
      <c r="R205" s="237"/>
      <c r="S205" s="237"/>
      <c r="T205" s="238"/>
      <c r="AT205" s="239" t="s">
        <v>137</v>
      </c>
      <c r="AU205" s="239" t="s">
        <v>88</v>
      </c>
      <c r="AV205" s="14" t="s">
        <v>88</v>
      </c>
      <c r="AW205" s="14" t="s">
        <v>33</v>
      </c>
      <c r="AX205" s="14" t="s">
        <v>78</v>
      </c>
      <c r="AY205" s="239" t="s">
        <v>129</v>
      </c>
    </row>
    <row r="206" spans="1:65" s="15" customFormat="1" ht="10.35">
      <c r="B206" s="240"/>
      <c r="C206" s="241"/>
      <c r="D206" s="220" t="s">
        <v>137</v>
      </c>
      <c r="E206" s="242" t="s">
        <v>1</v>
      </c>
      <c r="F206" s="243" t="s">
        <v>140</v>
      </c>
      <c r="G206" s="241"/>
      <c r="H206" s="244">
        <v>153.57900000000001</v>
      </c>
      <c r="I206" s="245"/>
      <c r="J206" s="241"/>
      <c r="K206" s="241"/>
      <c r="L206" s="246"/>
      <c r="M206" s="247"/>
      <c r="N206" s="248"/>
      <c r="O206" s="248"/>
      <c r="P206" s="248"/>
      <c r="Q206" s="248"/>
      <c r="R206" s="248"/>
      <c r="S206" s="248"/>
      <c r="T206" s="249"/>
      <c r="AT206" s="250" t="s">
        <v>137</v>
      </c>
      <c r="AU206" s="250" t="s">
        <v>88</v>
      </c>
      <c r="AV206" s="15" t="s">
        <v>135</v>
      </c>
      <c r="AW206" s="15" t="s">
        <v>33</v>
      </c>
      <c r="AX206" s="15" t="s">
        <v>86</v>
      </c>
      <c r="AY206" s="250" t="s">
        <v>129</v>
      </c>
    </row>
    <row r="207" spans="1:65" s="2" customFormat="1" ht="16.5" customHeight="1">
      <c r="A207" s="34"/>
      <c r="B207" s="35"/>
      <c r="C207" s="204" t="s">
        <v>225</v>
      </c>
      <c r="D207" s="204" t="s">
        <v>131</v>
      </c>
      <c r="E207" s="205" t="s">
        <v>234</v>
      </c>
      <c r="F207" s="206" t="s">
        <v>235</v>
      </c>
      <c r="G207" s="207" t="s">
        <v>134</v>
      </c>
      <c r="H207" s="208">
        <v>153.57900000000001</v>
      </c>
      <c r="I207" s="209"/>
      <c r="J207" s="210">
        <f>ROUND(I207*H207,2)</f>
        <v>0</v>
      </c>
      <c r="K207" s="211"/>
      <c r="L207" s="39"/>
      <c r="M207" s="212" t="s">
        <v>1</v>
      </c>
      <c r="N207" s="213" t="s">
        <v>43</v>
      </c>
      <c r="O207" s="71"/>
      <c r="P207" s="214">
        <f>O207*H207</f>
        <v>0</v>
      </c>
      <c r="Q207" s="214">
        <v>0.34499999999999997</v>
      </c>
      <c r="R207" s="214">
        <f>Q207*H207</f>
        <v>52.984755</v>
      </c>
      <c r="S207" s="214">
        <v>0</v>
      </c>
      <c r="T207" s="215">
        <f>S207*H207</f>
        <v>0</v>
      </c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R207" s="216" t="s">
        <v>135</v>
      </c>
      <c r="AT207" s="216" t="s">
        <v>131</v>
      </c>
      <c r="AU207" s="216" t="s">
        <v>88</v>
      </c>
      <c r="AY207" s="17" t="s">
        <v>129</v>
      </c>
      <c r="BE207" s="217">
        <f>IF(N207="základní",J207,0)</f>
        <v>0</v>
      </c>
      <c r="BF207" s="217">
        <f>IF(N207="snížená",J207,0)</f>
        <v>0</v>
      </c>
      <c r="BG207" s="217">
        <f>IF(N207="zákl. přenesená",J207,0)</f>
        <v>0</v>
      </c>
      <c r="BH207" s="217">
        <f>IF(N207="sníž. přenesená",J207,0)</f>
        <v>0</v>
      </c>
      <c r="BI207" s="217">
        <f>IF(N207="nulová",J207,0)</f>
        <v>0</v>
      </c>
      <c r="BJ207" s="17" t="s">
        <v>86</v>
      </c>
      <c r="BK207" s="217">
        <f>ROUND(I207*H207,2)</f>
        <v>0</v>
      </c>
      <c r="BL207" s="17" t="s">
        <v>135</v>
      </c>
      <c r="BM207" s="216" t="s">
        <v>705</v>
      </c>
    </row>
    <row r="208" spans="1:65" s="13" customFormat="1" ht="10.35">
      <c r="B208" s="218"/>
      <c r="C208" s="219"/>
      <c r="D208" s="220" t="s">
        <v>137</v>
      </c>
      <c r="E208" s="221" t="s">
        <v>1</v>
      </c>
      <c r="F208" s="222" t="s">
        <v>640</v>
      </c>
      <c r="G208" s="219"/>
      <c r="H208" s="221" t="s">
        <v>1</v>
      </c>
      <c r="I208" s="223"/>
      <c r="J208" s="219"/>
      <c r="K208" s="219"/>
      <c r="L208" s="224"/>
      <c r="M208" s="225"/>
      <c r="N208" s="226"/>
      <c r="O208" s="226"/>
      <c r="P208" s="226"/>
      <c r="Q208" s="226"/>
      <c r="R208" s="226"/>
      <c r="S208" s="226"/>
      <c r="T208" s="227"/>
      <c r="AT208" s="228" t="s">
        <v>137</v>
      </c>
      <c r="AU208" s="228" t="s">
        <v>88</v>
      </c>
      <c r="AV208" s="13" t="s">
        <v>86</v>
      </c>
      <c r="AW208" s="13" t="s">
        <v>33</v>
      </c>
      <c r="AX208" s="13" t="s">
        <v>78</v>
      </c>
      <c r="AY208" s="228" t="s">
        <v>129</v>
      </c>
    </row>
    <row r="209" spans="1:65" s="14" customFormat="1" ht="10.35">
      <c r="B209" s="229"/>
      <c r="C209" s="230"/>
      <c r="D209" s="220" t="s">
        <v>137</v>
      </c>
      <c r="E209" s="231" t="s">
        <v>1</v>
      </c>
      <c r="F209" s="232" t="s">
        <v>703</v>
      </c>
      <c r="G209" s="230"/>
      <c r="H209" s="233">
        <v>59.619</v>
      </c>
      <c r="I209" s="234"/>
      <c r="J209" s="230"/>
      <c r="K209" s="230"/>
      <c r="L209" s="235"/>
      <c r="M209" s="236"/>
      <c r="N209" s="237"/>
      <c r="O209" s="237"/>
      <c r="P209" s="237"/>
      <c r="Q209" s="237"/>
      <c r="R209" s="237"/>
      <c r="S209" s="237"/>
      <c r="T209" s="238"/>
      <c r="AT209" s="239" t="s">
        <v>137</v>
      </c>
      <c r="AU209" s="239" t="s">
        <v>88</v>
      </c>
      <c r="AV209" s="14" t="s">
        <v>88</v>
      </c>
      <c r="AW209" s="14" t="s">
        <v>33</v>
      </c>
      <c r="AX209" s="14" t="s">
        <v>78</v>
      </c>
      <c r="AY209" s="239" t="s">
        <v>129</v>
      </c>
    </row>
    <row r="210" spans="1:65" s="13" customFormat="1" ht="10.35">
      <c r="B210" s="218"/>
      <c r="C210" s="219"/>
      <c r="D210" s="220" t="s">
        <v>137</v>
      </c>
      <c r="E210" s="221" t="s">
        <v>1</v>
      </c>
      <c r="F210" s="222" t="s">
        <v>642</v>
      </c>
      <c r="G210" s="219"/>
      <c r="H210" s="221" t="s">
        <v>1</v>
      </c>
      <c r="I210" s="223"/>
      <c r="J210" s="219"/>
      <c r="K210" s="219"/>
      <c r="L210" s="224"/>
      <c r="M210" s="225"/>
      <c r="N210" s="226"/>
      <c r="O210" s="226"/>
      <c r="P210" s="226"/>
      <c r="Q210" s="226"/>
      <c r="R210" s="226"/>
      <c r="S210" s="226"/>
      <c r="T210" s="227"/>
      <c r="AT210" s="228" t="s">
        <v>137</v>
      </c>
      <c r="AU210" s="228" t="s">
        <v>88</v>
      </c>
      <c r="AV210" s="13" t="s">
        <v>86</v>
      </c>
      <c r="AW210" s="13" t="s">
        <v>33</v>
      </c>
      <c r="AX210" s="13" t="s">
        <v>78</v>
      </c>
      <c r="AY210" s="228" t="s">
        <v>129</v>
      </c>
    </row>
    <row r="211" spans="1:65" s="14" customFormat="1" ht="10.35">
      <c r="B211" s="229"/>
      <c r="C211" s="230"/>
      <c r="D211" s="220" t="s">
        <v>137</v>
      </c>
      <c r="E211" s="231" t="s">
        <v>1</v>
      </c>
      <c r="F211" s="232" t="s">
        <v>704</v>
      </c>
      <c r="G211" s="230"/>
      <c r="H211" s="233">
        <v>93.96</v>
      </c>
      <c r="I211" s="234"/>
      <c r="J211" s="230"/>
      <c r="K211" s="230"/>
      <c r="L211" s="235"/>
      <c r="M211" s="236"/>
      <c r="N211" s="237"/>
      <c r="O211" s="237"/>
      <c r="P211" s="237"/>
      <c r="Q211" s="237"/>
      <c r="R211" s="237"/>
      <c r="S211" s="237"/>
      <c r="T211" s="238"/>
      <c r="AT211" s="239" t="s">
        <v>137</v>
      </c>
      <c r="AU211" s="239" t="s">
        <v>88</v>
      </c>
      <c r="AV211" s="14" t="s">
        <v>88</v>
      </c>
      <c r="AW211" s="14" t="s">
        <v>33</v>
      </c>
      <c r="AX211" s="14" t="s">
        <v>78</v>
      </c>
      <c r="AY211" s="239" t="s">
        <v>129</v>
      </c>
    </row>
    <row r="212" spans="1:65" s="15" customFormat="1" ht="10.35">
      <c r="B212" s="240"/>
      <c r="C212" s="241"/>
      <c r="D212" s="220" t="s">
        <v>137</v>
      </c>
      <c r="E212" s="242" t="s">
        <v>1</v>
      </c>
      <c r="F212" s="243" t="s">
        <v>140</v>
      </c>
      <c r="G212" s="241"/>
      <c r="H212" s="244">
        <v>153.57900000000001</v>
      </c>
      <c r="I212" s="245"/>
      <c r="J212" s="241"/>
      <c r="K212" s="241"/>
      <c r="L212" s="246"/>
      <c r="M212" s="247"/>
      <c r="N212" s="248"/>
      <c r="O212" s="248"/>
      <c r="P212" s="248"/>
      <c r="Q212" s="248"/>
      <c r="R212" s="248"/>
      <c r="S212" s="248"/>
      <c r="T212" s="249"/>
      <c r="AT212" s="250" t="s">
        <v>137</v>
      </c>
      <c r="AU212" s="250" t="s">
        <v>88</v>
      </c>
      <c r="AV212" s="15" t="s">
        <v>135</v>
      </c>
      <c r="AW212" s="15" t="s">
        <v>33</v>
      </c>
      <c r="AX212" s="15" t="s">
        <v>86</v>
      </c>
      <c r="AY212" s="250" t="s">
        <v>129</v>
      </c>
    </row>
    <row r="213" spans="1:65" s="2" customFormat="1" ht="66.75" customHeight="1">
      <c r="A213" s="34"/>
      <c r="B213" s="35"/>
      <c r="C213" s="204" t="s">
        <v>229</v>
      </c>
      <c r="D213" s="204" t="s">
        <v>131</v>
      </c>
      <c r="E213" s="205" t="s">
        <v>244</v>
      </c>
      <c r="F213" s="206" t="s">
        <v>706</v>
      </c>
      <c r="G213" s="207" t="s">
        <v>134</v>
      </c>
      <c r="H213" s="208">
        <v>162.19999999999999</v>
      </c>
      <c r="I213" s="209"/>
      <c r="J213" s="210">
        <f>ROUND(I213*H213,2)</f>
        <v>0</v>
      </c>
      <c r="K213" s="211"/>
      <c r="L213" s="39"/>
      <c r="M213" s="212" t="s">
        <v>1</v>
      </c>
      <c r="N213" s="213" t="s">
        <v>43</v>
      </c>
      <c r="O213" s="71"/>
      <c r="P213" s="214">
        <f>O213*H213</f>
        <v>0</v>
      </c>
      <c r="Q213" s="214">
        <v>8.4250000000000005E-2</v>
      </c>
      <c r="R213" s="214">
        <f>Q213*H213</f>
        <v>13.66535</v>
      </c>
      <c r="S213" s="214">
        <v>0</v>
      </c>
      <c r="T213" s="215">
        <f>S213*H213</f>
        <v>0</v>
      </c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  <c r="AE213" s="34"/>
      <c r="AR213" s="216" t="s">
        <v>135</v>
      </c>
      <c r="AT213" s="216" t="s">
        <v>131</v>
      </c>
      <c r="AU213" s="216" t="s">
        <v>88</v>
      </c>
      <c r="AY213" s="17" t="s">
        <v>129</v>
      </c>
      <c r="BE213" s="217">
        <f>IF(N213="základní",J213,0)</f>
        <v>0</v>
      </c>
      <c r="BF213" s="217">
        <f>IF(N213="snížená",J213,0)</f>
        <v>0</v>
      </c>
      <c r="BG213" s="217">
        <f>IF(N213="zákl. přenesená",J213,0)</f>
        <v>0</v>
      </c>
      <c r="BH213" s="217">
        <f>IF(N213="sníž. přenesená",J213,0)</f>
        <v>0</v>
      </c>
      <c r="BI213" s="217">
        <f>IF(N213="nulová",J213,0)</f>
        <v>0</v>
      </c>
      <c r="BJ213" s="17" t="s">
        <v>86</v>
      </c>
      <c r="BK213" s="217">
        <f>ROUND(I213*H213,2)</f>
        <v>0</v>
      </c>
      <c r="BL213" s="17" t="s">
        <v>135</v>
      </c>
      <c r="BM213" s="216" t="s">
        <v>707</v>
      </c>
    </row>
    <row r="214" spans="1:65" s="13" customFormat="1" ht="10.35">
      <c r="B214" s="218"/>
      <c r="C214" s="219"/>
      <c r="D214" s="220" t="s">
        <v>137</v>
      </c>
      <c r="E214" s="221" t="s">
        <v>1</v>
      </c>
      <c r="F214" s="222" t="s">
        <v>708</v>
      </c>
      <c r="G214" s="219"/>
      <c r="H214" s="221" t="s">
        <v>1</v>
      </c>
      <c r="I214" s="223"/>
      <c r="J214" s="219"/>
      <c r="K214" s="219"/>
      <c r="L214" s="224"/>
      <c r="M214" s="225"/>
      <c r="N214" s="226"/>
      <c r="O214" s="226"/>
      <c r="P214" s="226"/>
      <c r="Q214" s="226"/>
      <c r="R214" s="226"/>
      <c r="S214" s="226"/>
      <c r="T214" s="227"/>
      <c r="AT214" s="228" t="s">
        <v>137</v>
      </c>
      <c r="AU214" s="228" t="s">
        <v>88</v>
      </c>
      <c r="AV214" s="13" t="s">
        <v>86</v>
      </c>
      <c r="AW214" s="13" t="s">
        <v>33</v>
      </c>
      <c r="AX214" s="13" t="s">
        <v>78</v>
      </c>
      <c r="AY214" s="228" t="s">
        <v>129</v>
      </c>
    </row>
    <row r="215" spans="1:65" s="13" customFormat="1" ht="10.35">
      <c r="B215" s="218"/>
      <c r="C215" s="219"/>
      <c r="D215" s="220" t="s">
        <v>137</v>
      </c>
      <c r="E215" s="221" t="s">
        <v>1</v>
      </c>
      <c r="F215" s="222" t="s">
        <v>640</v>
      </c>
      <c r="G215" s="219"/>
      <c r="H215" s="221" t="s">
        <v>1</v>
      </c>
      <c r="I215" s="223"/>
      <c r="J215" s="219"/>
      <c r="K215" s="219"/>
      <c r="L215" s="224"/>
      <c r="M215" s="225"/>
      <c r="N215" s="226"/>
      <c r="O215" s="226"/>
      <c r="P215" s="226"/>
      <c r="Q215" s="226"/>
      <c r="R215" s="226"/>
      <c r="S215" s="226"/>
      <c r="T215" s="227"/>
      <c r="AT215" s="228" t="s">
        <v>137</v>
      </c>
      <c r="AU215" s="228" t="s">
        <v>88</v>
      </c>
      <c r="AV215" s="13" t="s">
        <v>86</v>
      </c>
      <c r="AW215" s="13" t="s">
        <v>33</v>
      </c>
      <c r="AX215" s="13" t="s">
        <v>78</v>
      </c>
      <c r="AY215" s="228" t="s">
        <v>129</v>
      </c>
    </row>
    <row r="216" spans="1:65" s="14" customFormat="1" ht="10.35">
      <c r="B216" s="229"/>
      <c r="C216" s="230"/>
      <c r="D216" s="220" t="s">
        <v>137</v>
      </c>
      <c r="E216" s="231" t="s">
        <v>1</v>
      </c>
      <c r="F216" s="232" t="s">
        <v>709</v>
      </c>
      <c r="G216" s="230"/>
      <c r="H216" s="233">
        <v>55.8</v>
      </c>
      <c r="I216" s="234"/>
      <c r="J216" s="230"/>
      <c r="K216" s="230"/>
      <c r="L216" s="235"/>
      <c r="M216" s="236"/>
      <c r="N216" s="237"/>
      <c r="O216" s="237"/>
      <c r="P216" s="237"/>
      <c r="Q216" s="237"/>
      <c r="R216" s="237"/>
      <c r="S216" s="237"/>
      <c r="T216" s="238"/>
      <c r="AT216" s="239" t="s">
        <v>137</v>
      </c>
      <c r="AU216" s="239" t="s">
        <v>88</v>
      </c>
      <c r="AV216" s="14" t="s">
        <v>88</v>
      </c>
      <c r="AW216" s="14" t="s">
        <v>33</v>
      </c>
      <c r="AX216" s="14" t="s">
        <v>78</v>
      </c>
      <c r="AY216" s="239" t="s">
        <v>129</v>
      </c>
    </row>
    <row r="217" spans="1:65" s="13" customFormat="1" ht="10.35">
      <c r="B217" s="218"/>
      <c r="C217" s="219"/>
      <c r="D217" s="220" t="s">
        <v>137</v>
      </c>
      <c r="E217" s="221" t="s">
        <v>1</v>
      </c>
      <c r="F217" s="222" t="s">
        <v>642</v>
      </c>
      <c r="G217" s="219"/>
      <c r="H217" s="221" t="s">
        <v>1</v>
      </c>
      <c r="I217" s="223"/>
      <c r="J217" s="219"/>
      <c r="K217" s="219"/>
      <c r="L217" s="224"/>
      <c r="M217" s="225"/>
      <c r="N217" s="226"/>
      <c r="O217" s="226"/>
      <c r="P217" s="226"/>
      <c r="Q217" s="226"/>
      <c r="R217" s="226"/>
      <c r="S217" s="226"/>
      <c r="T217" s="227"/>
      <c r="AT217" s="228" t="s">
        <v>137</v>
      </c>
      <c r="AU217" s="228" t="s">
        <v>88</v>
      </c>
      <c r="AV217" s="13" t="s">
        <v>86</v>
      </c>
      <c r="AW217" s="13" t="s">
        <v>33</v>
      </c>
      <c r="AX217" s="13" t="s">
        <v>78</v>
      </c>
      <c r="AY217" s="228" t="s">
        <v>129</v>
      </c>
    </row>
    <row r="218" spans="1:65" s="14" customFormat="1" ht="10.35">
      <c r="B218" s="229"/>
      <c r="C218" s="230"/>
      <c r="D218" s="220" t="s">
        <v>137</v>
      </c>
      <c r="E218" s="231" t="s">
        <v>1</v>
      </c>
      <c r="F218" s="232" t="s">
        <v>710</v>
      </c>
      <c r="G218" s="230"/>
      <c r="H218" s="233">
        <v>106.4</v>
      </c>
      <c r="I218" s="234"/>
      <c r="J218" s="230"/>
      <c r="K218" s="230"/>
      <c r="L218" s="235"/>
      <c r="M218" s="236"/>
      <c r="N218" s="237"/>
      <c r="O218" s="237"/>
      <c r="P218" s="237"/>
      <c r="Q218" s="237"/>
      <c r="R218" s="237"/>
      <c r="S218" s="237"/>
      <c r="T218" s="238"/>
      <c r="AT218" s="239" t="s">
        <v>137</v>
      </c>
      <c r="AU218" s="239" t="s">
        <v>88</v>
      </c>
      <c r="AV218" s="14" t="s">
        <v>88</v>
      </c>
      <c r="AW218" s="14" t="s">
        <v>33</v>
      </c>
      <c r="AX218" s="14" t="s">
        <v>78</v>
      </c>
      <c r="AY218" s="239" t="s">
        <v>129</v>
      </c>
    </row>
    <row r="219" spans="1:65" s="15" customFormat="1" ht="10.35">
      <c r="B219" s="240"/>
      <c r="C219" s="241"/>
      <c r="D219" s="220" t="s">
        <v>137</v>
      </c>
      <c r="E219" s="242" t="s">
        <v>1</v>
      </c>
      <c r="F219" s="243" t="s">
        <v>140</v>
      </c>
      <c r="G219" s="241"/>
      <c r="H219" s="244">
        <v>162.19999999999999</v>
      </c>
      <c r="I219" s="245"/>
      <c r="J219" s="241"/>
      <c r="K219" s="241"/>
      <c r="L219" s="246"/>
      <c r="M219" s="247"/>
      <c r="N219" s="248"/>
      <c r="O219" s="248"/>
      <c r="P219" s="248"/>
      <c r="Q219" s="248"/>
      <c r="R219" s="248"/>
      <c r="S219" s="248"/>
      <c r="T219" s="249"/>
      <c r="AT219" s="250" t="s">
        <v>137</v>
      </c>
      <c r="AU219" s="250" t="s">
        <v>88</v>
      </c>
      <c r="AV219" s="15" t="s">
        <v>135</v>
      </c>
      <c r="AW219" s="15" t="s">
        <v>33</v>
      </c>
      <c r="AX219" s="15" t="s">
        <v>86</v>
      </c>
      <c r="AY219" s="250" t="s">
        <v>129</v>
      </c>
    </row>
    <row r="220" spans="1:65" s="12" customFormat="1" ht="22.85" customHeight="1">
      <c r="B220" s="188"/>
      <c r="C220" s="189"/>
      <c r="D220" s="190" t="s">
        <v>77</v>
      </c>
      <c r="E220" s="202" t="s">
        <v>171</v>
      </c>
      <c r="F220" s="202" t="s">
        <v>272</v>
      </c>
      <c r="G220" s="189"/>
      <c r="H220" s="189"/>
      <c r="I220" s="192"/>
      <c r="J220" s="203">
        <f>BK220</f>
        <v>0</v>
      </c>
      <c r="K220" s="189"/>
      <c r="L220" s="194"/>
      <c r="M220" s="195"/>
      <c r="N220" s="196"/>
      <c r="O220" s="196"/>
      <c r="P220" s="197">
        <f>SUM(P221:P223)</f>
        <v>0</v>
      </c>
      <c r="Q220" s="196"/>
      <c r="R220" s="197">
        <f>SUM(R221:R223)</f>
        <v>0.42080000000000001</v>
      </c>
      <c r="S220" s="196"/>
      <c r="T220" s="198">
        <f>SUM(T221:T223)</f>
        <v>0</v>
      </c>
      <c r="AR220" s="199" t="s">
        <v>86</v>
      </c>
      <c r="AT220" s="200" t="s">
        <v>77</v>
      </c>
      <c r="AU220" s="200" t="s">
        <v>86</v>
      </c>
      <c r="AY220" s="199" t="s">
        <v>129</v>
      </c>
      <c r="BK220" s="201">
        <f>SUM(BK221:BK223)</f>
        <v>0</v>
      </c>
    </row>
    <row r="221" spans="1:65" s="2" customFormat="1" ht="21.75" customHeight="1">
      <c r="A221" s="34"/>
      <c r="B221" s="35"/>
      <c r="C221" s="204" t="s">
        <v>233</v>
      </c>
      <c r="D221" s="204" t="s">
        <v>131</v>
      </c>
      <c r="E221" s="205" t="s">
        <v>711</v>
      </c>
      <c r="F221" s="206" t="s">
        <v>712</v>
      </c>
      <c r="G221" s="207" t="s">
        <v>282</v>
      </c>
      <c r="H221" s="208">
        <v>1</v>
      </c>
      <c r="I221" s="209"/>
      <c r="J221" s="210">
        <f>ROUND(I221*H221,2)</f>
        <v>0</v>
      </c>
      <c r="K221" s="211"/>
      <c r="L221" s="39"/>
      <c r="M221" s="212" t="s">
        <v>1</v>
      </c>
      <c r="N221" s="213" t="s">
        <v>43</v>
      </c>
      <c r="O221" s="71"/>
      <c r="P221" s="214">
        <f>O221*H221</f>
        <v>0</v>
      </c>
      <c r="Q221" s="214">
        <v>0.42080000000000001</v>
      </c>
      <c r="R221" s="214">
        <f>Q221*H221</f>
        <v>0.42080000000000001</v>
      </c>
      <c r="S221" s="214">
        <v>0</v>
      </c>
      <c r="T221" s="215">
        <f>S221*H221</f>
        <v>0</v>
      </c>
      <c r="U221" s="34"/>
      <c r="V221" s="34"/>
      <c r="W221" s="34"/>
      <c r="X221" s="34"/>
      <c r="Y221" s="34"/>
      <c r="Z221" s="34"/>
      <c r="AA221" s="34"/>
      <c r="AB221" s="34"/>
      <c r="AC221" s="34"/>
      <c r="AD221" s="34"/>
      <c r="AE221" s="34"/>
      <c r="AR221" s="216" t="s">
        <v>135</v>
      </c>
      <c r="AT221" s="216" t="s">
        <v>131</v>
      </c>
      <c r="AU221" s="216" t="s">
        <v>88</v>
      </c>
      <c r="AY221" s="17" t="s">
        <v>129</v>
      </c>
      <c r="BE221" s="217">
        <f>IF(N221="základní",J221,0)</f>
        <v>0</v>
      </c>
      <c r="BF221" s="217">
        <f>IF(N221="snížená",J221,0)</f>
        <v>0</v>
      </c>
      <c r="BG221" s="217">
        <f>IF(N221="zákl. přenesená",J221,0)</f>
        <v>0</v>
      </c>
      <c r="BH221" s="217">
        <f>IF(N221="sníž. přenesená",J221,0)</f>
        <v>0</v>
      </c>
      <c r="BI221" s="217">
        <f>IF(N221="nulová",J221,0)</f>
        <v>0</v>
      </c>
      <c r="BJ221" s="17" t="s">
        <v>86</v>
      </c>
      <c r="BK221" s="217">
        <f>ROUND(I221*H221,2)</f>
        <v>0</v>
      </c>
      <c r="BL221" s="17" t="s">
        <v>135</v>
      </c>
      <c r="BM221" s="216" t="s">
        <v>713</v>
      </c>
    </row>
    <row r="222" spans="1:65" s="14" customFormat="1" ht="10.35">
      <c r="B222" s="229"/>
      <c r="C222" s="230"/>
      <c r="D222" s="220" t="s">
        <v>137</v>
      </c>
      <c r="E222" s="231" t="s">
        <v>1</v>
      </c>
      <c r="F222" s="232" t="s">
        <v>86</v>
      </c>
      <c r="G222" s="230"/>
      <c r="H222" s="233">
        <v>1</v>
      </c>
      <c r="I222" s="234"/>
      <c r="J222" s="230"/>
      <c r="K222" s="230"/>
      <c r="L222" s="235"/>
      <c r="M222" s="236"/>
      <c r="N222" s="237"/>
      <c r="O222" s="237"/>
      <c r="P222" s="237"/>
      <c r="Q222" s="237"/>
      <c r="R222" s="237"/>
      <c r="S222" s="237"/>
      <c r="T222" s="238"/>
      <c r="AT222" s="239" t="s">
        <v>137</v>
      </c>
      <c r="AU222" s="239" t="s">
        <v>88</v>
      </c>
      <c r="AV222" s="14" t="s">
        <v>88</v>
      </c>
      <c r="AW222" s="14" t="s">
        <v>33</v>
      </c>
      <c r="AX222" s="14" t="s">
        <v>78</v>
      </c>
      <c r="AY222" s="239" t="s">
        <v>129</v>
      </c>
    </row>
    <row r="223" spans="1:65" s="15" customFormat="1" ht="10.35">
      <c r="B223" s="240"/>
      <c r="C223" s="241"/>
      <c r="D223" s="220" t="s">
        <v>137</v>
      </c>
      <c r="E223" s="242" t="s">
        <v>1</v>
      </c>
      <c r="F223" s="243" t="s">
        <v>140</v>
      </c>
      <c r="G223" s="241"/>
      <c r="H223" s="244">
        <v>1</v>
      </c>
      <c r="I223" s="245"/>
      <c r="J223" s="241"/>
      <c r="K223" s="241"/>
      <c r="L223" s="246"/>
      <c r="M223" s="247"/>
      <c r="N223" s="248"/>
      <c r="O223" s="248"/>
      <c r="P223" s="248"/>
      <c r="Q223" s="248"/>
      <c r="R223" s="248"/>
      <c r="S223" s="248"/>
      <c r="T223" s="249"/>
      <c r="AT223" s="250" t="s">
        <v>137</v>
      </c>
      <c r="AU223" s="250" t="s">
        <v>88</v>
      </c>
      <c r="AV223" s="15" t="s">
        <v>135</v>
      </c>
      <c r="AW223" s="15" t="s">
        <v>33</v>
      </c>
      <c r="AX223" s="15" t="s">
        <v>86</v>
      </c>
      <c r="AY223" s="250" t="s">
        <v>129</v>
      </c>
    </row>
    <row r="224" spans="1:65" s="12" customFormat="1" ht="22.85" customHeight="1">
      <c r="B224" s="188"/>
      <c r="C224" s="189"/>
      <c r="D224" s="190" t="s">
        <v>77</v>
      </c>
      <c r="E224" s="202" t="s">
        <v>178</v>
      </c>
      <c r="F224" s="202" t="s">
        <v>312</v>
      </c>
      <c r="G224" s="189"/>
      <c r="H224" s="189"/>
      <c r="I224" s="192"/>
      <c r="J224" s="203">
        <f>BK224</f>
        <v>0</v>
      </c>
      <c r="K224" s="189"/>
      <c r="L224" s="194"/>
      <c r="M224" s="195"/>
      <c r="N224" s="196"/>
      <c r="O224" s="196"/>
      <c r="P224" s="197">
        <f>SUM(P225:P248)</f>
        <v>0</v>
      </c>
      <c r="Q224" s="196"/>
      <c r="R224" s="197">
        <f>SUM(R225:R248)</f>
        <v>59.011939780000006</v>
      </c>
      <c r="S224" s="196"/>
      <c r="T224" s="198">
        <f>SUM(T225:T248)</f>
        <v>0</v>
      </c>
      <c r="AR224" s="199" t="s">
        <v>86</v>
      </c>
      <c r="AT224" s="200" t="s">
        <v>77</v>
      </c>
      <c r="AU224" s="200" t="s">
        <v>86</v>
      </c>
      <c r="AY224" s="199" t="s">
        <v>129</v>
      </c>
      <c r="BK224" s="201">
        <f>SUM(BK225:BK248)</f>
        <v>0</v>
      </c>
    </row>
    <row r="225" spans="1:65" s="2" customFormat="1" ht="21.75" customHeight="1">
      <c r="A225" s="34"/>
      <c r="B225" s="35"/>
      <c r="C225" s="204" t="s">
        <v>237</v>
      </c>
      <c r="D225" s="204" t="s">
        <v>131</v>
      </c>
      <c r="E225" s="205" t="s">
        <v>714</v>
      </c>
      <c r="F225" s="206" t="s">
        <v>715</v>
      </c>
      <c r="G225" s="207" t="s">
        <v>162</v>
      </c>
      <c r="H225" s="208">
        <v>121.58</v>
      </c>
      <c r="I225" s="209"/>
      <c r="J225" s="210">
        <f>ROUND(I225*H225,2)</f>
        <v>0</v>
      </c>
      <c r="K225" s="211"/>
      <c r="L225" s="39"/>
      <c r="M225" s="212" t="s">
        <v>1</v>
      </c>
      <c r="N225" s="213" t="s">
        <v>43</v>
      </c>
      <c r="O225" s="71"/>
      <c r="P225" s="214">
        <f>O225*H225</f>
        <v>0</v>
      </c>
      <c r="Q225" s="214">
        <v>0.1295</v>
      </c>
      <c r="R225" s="214">
        <f>Q225*H225</f>
        <v>15.74461</v>
      </c>
      <c r="S225" s="214">
        <v>0</v>
      </c>
      <c r="T225" s="215">
        <f>S225*H225</f>
        <v>0</v>
      </c>
      <c r="U225" s="34"/>
      <c r="V225" s="34"/>
      <c r="W225" s="34"/>
      <c r="X225" s="34"/>
      <c r="Y225" s="34"/>
      <c r="Z225" s="34"/>
      <c r="AA225" s="34"/>
      <c r="AB225" s="34"/>
      <c r="AC225" s="34"/>
      <c r="AD225" s="34"/>
      <c r="AE225" s="34"/>
      <c r="AR225" s="216" t="s">
        <v>135</v>
      </c>
      <c r="AT225" s="216" t="s">
        <v>131</v>
      </c>
      <c r="AU225" s="216" t="s">
        <v>88</v>
      </c>
      <c r="AY225" s="17" t="s">
        <v>129</v>
      </c>
      <c r="BE225" s="217">
        <f>IF(N225="základní",J225,0)</f>
        <v>0</v>
      </c>
      <c r="BF225" s="217">
        <f>IF(N225="snížená",J225,0)</f>
        <v>0</v>
      </c>
      <c r="BG225" s="217">
        <f>IF(N225="zákl. přenesená",J225,0)</f>
        <v>0</v>
      </c>
      <c r="BH225" s="217">
        <f>IF(N225="sníž. přenesená",J225,0)</f>
        <v>0</v>
      </c>
      <c r="BI225" s="217">
        <f>IF(N225="nulová",J225,0)</f>
        <v>0</v>
      </c>
      <c r="BJ225" s="17" t="s">
        <v>86</v>
      </c>
      <c r="BK225" s="217">
        <f>ROUND(I225*H225,2)</f>
        <v>0</v>
      </c>
      <c r="BL225" s="17" t="s">
        <v>135</v>
      </c>
      <c r="BM225" s="216" t="s">
        <v>716</v>
      </c>
    </row>
    <row r="226" spans="1:65" s="13" customFormat="1" ht="10.35">
      <c r="B226" s="218"/>
      <c r="C226" s="219"/>
      <c r="D226" s="220" t="s">
        <v>137</v>
      </c>
      <c r="E226" s="221" t="s">
        <v>1</v>
      </c>
      <c r="F226" s="222" t="s">
        <v>640</v>
      </c>
      <c r="G226" s="219"/>
      <c r="H226" s="221" t="s">
        <v>1</v>
      </c>
      <c r="I226" s="223"/>
      <c r="J226" s="219"/>
      <c r="K226" s="219"/>
      <c r="L226" s="224"/>
      <c r="M226" s="225"/>
      <c r="N226" s="226"/>
      <c r="O226" s="226"/>
      <c r="P226" s="226"/>
      <c r="Q226" s="226"/>
      <c r="R226" s="226"/>
      <c r="S226" s="226"/>
      <c r="T226" s="227"/>
      <c r="AT226" s="228" t="s">
        <v>137</v>
      </c>
      <c r="AU226" s="228" t="s">
        <v>88</v>
      </c>
      <c r="AV226" s="13" t="s">
        <v>86</v>
      </c>
      <c r="AW226" s="13" t="s">
        <v>33</v>
      </c>
      <c r="AX226" s="13" t="s">
        <v>78</v>
      </c>
      <c r="AY226" s="228" t="s">
        <v>129</v>
      </c>
    </row>
    <row r="227" spans="1:65" s="14" customFormat="1" ht="10.35">
      <c r="B227" s="229"/>
      <c r="C227" s="230"/>
      <c r="D227" s="220" t="s">
        <v>137</v>
      </c>
      <c r="E227" s="231" t="s">
        <v>1</v>
      </c>
      <c r="F227" s="232" t="s">
        <v>717</v>
      </c>
      <c r="G227" s="230"/>
      <c r="H227" s="233">
        <v>56.78</v>
      </c>
      <c r="I227" s="234"/>
      <c r="J227" s="230"/>
      <c r="K227" s="230"/>
      <c r="L227" s="235"/>
      <c r="M227" s="236"/>
      <c r="N227" s="237"/>
      <c r="O227" s="237"/>
      <c r="P227" s="237"/>
      <c r="Q227" s="237"/>
      <c r="R227" s="237"/>
      <c r="S227" s="237"/>
      <c r="T227" s="238"/>
      <c r="AT227" s="239" t="s">
        <v>137</v>
      </c>
      <c r="AU227" s="239" t="s">
        <v>88</v>
      </c>
      <c r="AV227" s="14" t="s">
        <v>88</v>
      </c>
      <c r="AW227" s="14" t="s">
        <v>33</v>
      </c>
      <c r="AX227" s="14" t="s">
        <v>78</v>
      </c>
      <c r="AY227" s="239" t="s">
        <v>129</v>
      </c>
    </row>
    <row r="228" spans="1:65" s="13" customFormat="1" ht="10.35">
      <c r="B228" s="218"/>
      <c r="C228" s="219"/>
      <c r="D228" s="220" t="s">
        <v>137</v>
      </c>
      <c r="E228" s="221" t="s">
        <v>1</v>
      </c>
      <c r="F228" s="222" t="s">
        <v>642</v>
      </c>
      <c r="G228" s="219"/>
      <c r="H228" s="221" t="s">
        <v>1</v>
      </c>
      <c r="I228" s="223"/>
      <c r="J228" s="219"/>
      <c r="K228" s="219"/>
      <c r="L228" s="224"/>
      <c r="M228" s="225"/>
      <c r="N228" s="226"/>
      <c r="O228" s="226"/>
      <c r="P228" s="226"/>
      <c r="Q228" s="226"/>
      <c r="R228" s="226"/>
      <c r="S228" s="226"/>
      <c r="T228" s="227"/>
      <c r="AT228" s="228" t="s">
        <v>137</v>
      </c>
      <c r="AU228" s="228" t="s">
        <v>88</v>
      </c>
      <c r="AV228" s="13" t="s">
        <v>86</v>
      </c>
      <c r="AW228" s="13" t="s">
        <v>33</v>
      </c>
      <c r="AX228" s="13" t="s">
        <v>78</v>
      </c>
      <c r="AY228" s="228" t="s">
        <v>129</v>
      </c>
    </row>
    <row r="229" spans="1:65" s="14" customFormat="1" ht="10.35">
      <c r="B229" s="229"/>
      <c r="C229" s="230"/>
      <c r="D229" s="220" t="s">
        <v>137</v>
      </c>
      <c r="E229" s="231" t="s">
        <v>1</v>
      </c>
      <c r="F229" s="232" t="s">
        <v>718</v>
      </c>
      <c r="G229" s="230"/>
      <c r="H229" s="233">
        <v>64.8</v>
      </c>
      <c r="I229" s="234"/>
      <c r="J229" s="230"/>
      <c r="K229" s="230"/>
      <c r="L229" s="235"/>
      <c r="M229" s="236"/>
      <c r="N229" s="237"/>
      <c r="O229" s="237"/>
      <c r="P229" s="237"/>
      <c r="Q229" s="237"/>
      <c r="R229" s="237"/>
      <c r="S229" s="237"/>
      <c r="T229" s="238"/>
      <c r="AT229" s="239" t="s">
        <v>137</v>
      </c>
      <c r="AU229" s="239" t="s">
        <v>88</v>
      </c>
      <c r="AV229" s="14" t="s">
        <v>88</v>
      </c>
      <c r="AW229" s="14" t="s">
        <v>33</v>
      </c>
      <c r="AX229" s="14" t="s">
        <v>78</v>
      </c>
      <c r="AY229" s="239" t="s">
        <v>129</v>
      </c>
    </row>
    <row r="230" spans="1:65" s="15" customFormat="1" ht="10.35">
      <c r="B230" s="240"/>
      <c r="C230" s="241"/>
      <c r="D230" s="220" t="s">
        <v>137</v>
      </c>
      <c r="E230" s="242" t="s">
        <v>1</v>
      </c>
      <c r="F230" s="243" t="s">
        <v>140</v>
      </c>
      <c r="G230" s="241"/>
      <c r="H230" s="244">
        <v>121.58</v>
      </c>
      <c r="I230" s="245"/>
      <c r="J230" s="241"/>
      <c r="K230" s="241"/>
      <c r="L230" s="246"/>
      <c r="M230" s="247"/>
      <c r="N230" s="248"/>
      <c r="O230" s="248"/>
      <c r="P230" s="248"/>
      <c r="Q230" s="248"/>
      <c r="R230" s="248"/>
      <c r="S230" s="248"/>
      <c r="T230" s="249"/>
      <c r="AT230" s="250" t="s">
        <v>137</v>
      </c>
      <c r="AU230" s="250" t="s">
        <v>88</v>
      </c>
      <c r="AV230" s="15" t="s">
        <v>135</v>
      </c>
      <c r="AW230" s="15" t="s">
        <v>33</v>
      </c>
      <c r="AX230" s="15" t="s">
        <v>86</v>
      </c>
      <c r="AY230" s="250" t="s">
        <v>129</v>
      </c>
    </row>
    <row r="231" spans="1:65" s="2" customFormat="1" ht="16.5" customHeight="1">
      <c r="A231" s="34"/>
      <c r="B231" s="35"/>
      <c r="C231" s="251" t="s">
        <v>243</v>
      </c>
      <c r="D231" s="251" t="s">
        <v>207</v>
      </c>
      <c r="E231" s="252" t="s">
        <v>719</v>
      </c>
      <c r="F231" s="253" t="s">
        <v>720</v>
      </c>
      <c r="G231" s="254" t="s">
        <v>162</v>
      </c>
      <c r="H231" s="255">
        <v>122.79600000000001</v>
      </c>
      <c r="I231" s="256"/>
      <c r="J231" s="257">
        <f>ROUND(I231*H231,2)</f>
        <v>0</v>
      </c>
      <c r="K231" s="258"/>
      <c r="L231" s="259"/>
      <c r="M231" s="260" t="s">
        <v>1</v>
      </c>
      <c r="N231" s="261" t="s">
        <v>43</v>
      </c>
      <c r="O231" s="71"/>
      <c r="P231" s="214">
        <f>O231*H231</f>
        <v>0</v>
      </c>
      <c r="Q231" s="214">
        <v>5.6120000000000003E-2</v>
      </c>
      <c r="R231" s="214">
        <f>Q231*H231</f>
        <v>6.8913115200000004</v>
      </c>
      <c r="S231" s="214">
        <v>0</v>
      </c>
      <c r="T231" s="215">
        <f>S231*H231</f>
        <v>0</v>
      </c>
      <c r="U231" s="34"/>
      <c r="V231" s="34"/>
      <c r="W231" s="34"/>
      <c r="X231" s="34"/>
      <c r="Y231" s="34"/>
      <c r="Z231" s="34"/>
      <c r="AA231" s="34"/>
      <c r="AB231" s="34"/>
      <c r="AC231" s="34"/>
      <c r="AD231" s="34"/>
      <c r="AE231" s="34"/>
      <c r="AR231" s="216" t="s">
        <v>171</v>
      </c>
      <c r="AT231" s="216" t="s">
        <v>207</v>
      </c>
      <c r="AU231" s="216" t="s">
        <v>88</v>
      </c>
      <c r="AY231" s="17" t="s">
        <v>129</v>
      </c>
      <c r="BE231" s="217">
        <f>IF(N231="základní",J231,0)</f>
        <v>0</v>
      </c>
      <c r="BF231" s="217">
        <f>IF(N231="snížená",J231,0)</f>
        <v>0</v>
      </c>
      <c r="BG231" s="217">
        <f>IF(N231="zákl. přenesená",J231,0)</f>
        <v>0</v>
      </c>
      <c r="BH231" s="217">
        <f>IF(N231="sníž. přenesená",J231,0)</f>
        <v>0</v>
      </c>
      <c r="BI231" s="217">
        <f>IF(N231="nulová",J231,0)</f>
        <v>0</v>
      </c>
      <c r="BJ231" s="17" t="s">
        <v>86</v>
      </c>
      <c r="BK231" s="217">
        <f>ROUND(I231*H231,2)</f>
        <v>0</v>
      </c>
      <c r="BL231" s="17" t="s">
        <v>135</v>
      </c>
      <c r="BM231" s="216" t="s">
        <v>721</v>
      </c>
    </row>
    <row r="232" spans="1:65" s="14" customFormat="1" ht="10.35">
      <c r="B232" s="229"/>
      <c r="C232" s="230"/>
      <c r="D232" s="220" t="s">
        <v>137</v>
      </c>
      <c r="E232" s="230"/>
      <c r="F232" s="232" t="s">
        <v>722</v>
      </c>
      <c r="G232" s="230"/>
      <c r="H232" s="233">
        <v>122.79600000000001</v>
      </c>
      <c r="I232" s="234"/>
      <c r="J232" s="230"/>
      <c r="K232" s="230"/>
      <c r="L232" s="235"/>
      <c r="M232" s="236"/>
      <c r="N232" s="237"/>
      <c r="O232" s="237"/>
      <c r="P232" s="237"/>
      <c r="Q232" s="237"/>
      <c r="R232" s="237"/>
      <c r="S232" s="237"/>
      <c r="T232" s="238"/>
      <c r="AT232" s="239" t="s">
        <v>137</v>
      </c>
      <c r="AU232" s="239" t="s">
        <v>88</v>
      </c>
      <c r="AV232" s="14" t="s">
        <v>88</v>
      </c>
      <c r="AW232" s="14" t="s">
        <v>4</v>
      </c>
      <c r="AX232" s="14" t="s">
        <v>86</v>
      </c>
      <c r="AY232" s="239" t="s">
        <v>129</v>
      </c>
    </row>
    <row r="233" spans="1:65" s="2" customFormat="1" ht="21.75" customHeight="1">
      <c r="A233" s="34"/>
      <c r="B233" s="35"/>
      <c r="C233" s="204" t="s">
        <v>7</v>
      </c>
      <c r="D233" s="204" t="s">
        <v>131</v>
      </c>
      <c r="E233" s="205" t="s">
        <v>339</v>
      </c>
      <c r="F233" s="206" t="s">
        <v>340</v>
      </c>
      <c r="G233" s="207" t="s">
        <v>162</v>
      </c>
      <c r="H233" s="208">
        <v>124.38</v>
      </c>
      <c r="I233" s="209"/>
      <c r="J233" s="210">
        <f>ROUND(I233*H233,2)</f>
        <v>0</v>
      </c>
      <c r="K233" s="211"/>
      <c r="L233" s="39"/>
      <c r="M233" s="212" t="s">
        <v>1</v>
      </c>
      <c r="N233" s="213" t="s">
        <v>43</v>
      </c>
      <c r="O233" s="71"/>
      <c r="P233" s="214">
        <f>O233*H233</f>
        <v>0</v>
      </c>
      <c r="Q233" s="214">
        <v>0.10095</v>
      </c>
      <c r="R233" s="214">
        <f>Q233*H233</f>
        <v>12.556160999999999</v>
      </c>
      <c r="S233" s="214">
        <v>0</v>
      </c>
      <c r="T233" s="215">
        <f>S233*H233</f>
        <v>0</v>
      </c>
      <c r="U233" s="34"/>
      <c r="V233" s="34"/>
      <c r="W233" s="34"/>
      <c r="X233" s="34"/>
      <c r="Y233" s="34"/>
      <c r="Z233" s="34"/>
      <c r="AA233" s="34"/>
      <c r="AB233" s="34"/>
      <c r="AC233" s="34"/>
      <c r="AD233" s="34"/>
      <c r="AE233" s="34"/>
      <c r="AR233" s="216" t="s">
        <v>135</v>
      </c>
      <c r="AT233" s="216" t="s">
        <v>131</v>
      </c>
      <c r="AU233" s="216" t="s">
        <v>88</v>
      </c>
      <c r="AY233" s="17" t="s">
        <v>129</v>
      </c>
      <c r="BE233" s="217">
        <f>IF(N233="základní",J233,0)</f>
        <v>0</v>
      </c>
      <c r="BF233" s="217">
        <f>IF(N233="snížená",J233,0)</f>
        <v>0</v>
      </c>
      <c r="BG233" s="217">
        <f>IF(N233="zákl. přenesená",J233,0)</f>
        <v>0</v>
      </c>
      <c r="BH233" s="217">
        <f>IF(N233="sníž. přenesená",J233,0)</f>
        <v>0</v>
      </c>
      <c r="BI233" s="217">
        <f>IF(N233="nulová",J233,0)</f>
        <v>0</v>
      </c>
      <c r="BJ233" s="17" t="s">
        <v>86</v>
      </c>
      <c r="BK233" s="217">
        <f>ROUND(I233*H233,2)</f>
        <v>0</v>
      </c>
      <c r="BL233" s="17" t="s">
        <v>135</v>
      </c>
      <c r="BM233" s="216" t="s">
        <v>723</v>
      </c>
    </row>
    <row r="234" spans="1:65" s="13" customFormat="1" ht="10.35">
      <c r="B234" s="218"/>
      <c r="C234" s="219"/>
      <c r="D234" s="220" t="s">
        <v>137</v>
      </c>
      <c r="E234" s="221" t="s">
        <v>1</v>
      </c>
      <c r="F234" s="222" t="s">
        <v>640</v>
      </c>
      <c r="G234" s="219"/>
      <c r="H234" s="221" t="s">
        <v>1</v>
      </c>
      <c r="I234" s="223"/>
      <c r="J234" s="219"/>
      <c r="K234" s="219"/>
      <c r="L234" s="224"/>
      <c r="M234" s="225"/>
      <c r="N234" s="226"/>
      <c r="O234" s="226"/>
      <c r="P234" s="226"/>
      <c r="Q234" s="226"/>
      <c r="R234" s="226"/>
      <c r="S234" s="226"/>
      <c r="T234" s="227"/>
      <c r="AT234" s="228" t="s">
        <v>137</v>
      </c>
      <c r="AU234" s="228" t="s">
        <v>88</v>
      </c>
      <c r="AV234" s="13" t="s">
        <v>86</v>
      </c>
      <c r="AW234" s="13" t="s">
        <v>33</v>
      </c>
      <c r="AX234" s="13" t="s">
        <v>78</v>
      </c>
      <c r="AY234" s="228" t="s">
        <v>129</v>
      </c>
    </row>
    <row r="235" spans="1:65" s="14" customFormat="1" ht="10.35">
      <c r="B235" s="229"/>
      <c r="C235" s="230"/>
      <c r="D235" s="220" t="s">
        <v>137</v>
      </c>
      <c r="E235" s="231" t="s">
        <v>1</v>
      </c>
      <c r="F235" s="232" t="s">
        <v>724</v>
      </c>
      <c r="G235" s="230"/>
      <c r="H235" s="233">
        <v>57.98</v>
      </c>
      <c r="I235" s="234"/>
      <c r="J235" s="230"/>
      <c r="K235" s="230"/>
      <c r="L235" s="235"/>
      <c r="M235" s="236"/>
      <c r="N235" s="237"/>
      <c r="O235" s="237"/>
      <c r="P235" s="237"/>
      <c r="Q235" s="237"/>
      <c r="R235" s="237"/>
      <c r="S235" s="237"/>
      <c r="T235" s="238"/>
      <c r="AT235" s="239" t="s">
        <v>137</v>
      </c>
      <c r="AU235" s="239" t="s">
        <v>88</v>
      </c>
      <c r="AV235" s="14" t="s">
        <v>88</v>
      </c>
      <c r="AW235" s="14" t="s">
        <v>33</v>
      </c>
      <c r="AX235" s="14" t="s">
        <v>78</v>
      </c>
      <c r="AY235" s="239" t="s">
        <v>129</v>
      </c>
    </row>
    <row r="236" spans="1:65" s="13" customFormat="1" ht="10.35">
      <c r="B236" s="218"/>
      <c r="C236" s="219"/>
      <c r="D236" s="220" t="s">
        <v>137</v>
      </c>
      <c r="E236" s="221" t="s">
        <v>1</v>
      </c>
      <c r="F236" s="222" t="s">
        <v>642</v>
      </c>
      <c r="G236" s="219"/>
      <c r="H236" s="221" t="s">
        <v>1</v>
      </c>
      <c r="I236" s="223"/>
      <c r="J236" s="219"/>
      <c r="K236" s="219"/>
      <c r="L236" s="224"/>
      <c r="M236" s="225"/>
      <c r="N236" s="226"/>
      <c r="O236" s="226"/>
      <c r="P236" s="226"/>
      <c r="Q236" s="226"/>
      <c r="R236" s="226"/>
      <c r="S236" s="226"/>
      <c r="T236" s="227"/>
      <c r="AT236" s="228" t="s">
        <v>137</v>
      </c>
      <c r="AU236" s="228" t="s">
        <v>88</v>
      </c>
      <c r="AV236" s="13" t="s">
        <v>86</v>
      </c>
      <c r="AW236" s="13" t="s">
        <v>33</v>
      </c>
      <c r="AX236" s="13" t="s">
        <v>78</v>
      </c>
      <c r="AY236" s="228" t="s">
        <v>129</v>
      </c>
    </row>
    <row r="237" spans="1:65" s="14" customFormat="1" ht="10.35">
      <c r="B237" s="229"/>
      <c r="C237" s="230"/>
      <c r="D237" s="220" t="s">
        <v>137</v>
      </c>
      <c r="E237" s="231" t="s">
        <v>1</v>
      </c>
      <c r="F237" s="232" t="s">
        <v>725</v>
      </c>
      <c r="G237" s="230"/>
      <c r="H237" s="233">
        <v>66.400000000000006</v>
      </c>
      <c r="I237" s="234"/>
      <c r="J237" s="230"/>
      <c r="K237" s="230"/>
      <c r="L237" s="235"/>
      <c r="M237" s="236"/>
      <c r="N237" s="237"/>
      <c r="O237" s="237"/>
      <c r="P237" s="237"/>
      <c r="Q237" s="237"/>
      <c r="R237" s="237"/>
      <c r="S237" s="237"/>
      <c r="T237" s="238"/>
      <c r="AT237" s="239" t="s">
        <v>137</v>
      </c>
      <c r="AU237" s="239" t="s">
        <v>88</v>
      </c>
      <c r="AV237" s="14" t="s">
        <v>88</v>
      </c>
      <c r="AW237" s="14" t="s">
        <v>33</v>
      </c>
      <c r="AX237" s="14" t="s">
        <v>78</v>
      </c>
      <c r="AY237" s="239" t="s">
        <v>129</v>
      </c>
    </row>
    <row r="238" spans="1:65" s="15" customFormat="1" ht="10.35">
      <c r="B238" s="240"/>
      <c r="C238" s="241"/>
      <c r="D238" s="220" t="s">
        <v>137</v>
      </c>
      <c r="E238" s="242" t="s">
        <v>1</v>
      </c>
      <c r="F238" s="243" t="s">
        <v>140</v>
      </c>
      <c r="G238" s="241"/>
      <c r="H238" s="244">
        <v>124.38</v>
      </c>
      <c r="I238" s="245"/>
      <c r="J238" s="241"/>
      <c r="K238" s="241"/>
      <c r="L238" s="246"/>
      <c r="M238" s="247"/>
      <c r="N238" s="248"/>
      <c r="O238" s="248"/>
      <c r="P238" s="248"/>
      <c r="Q238" s="248"/>
      <c r="R238" s="248"/>
      <c r="S238" s="248"/>
      <c r="T238" s="249"/>
      <c r="AT238" s="250" t="s">
        <v>137</v>
      </c>
      <c r="AU238" s="250" t="s">
        <v>88</v>
      </c>
      <c r="AV238" s="15" t="s">
        <v>135</v>
      </c>
      <c r="AW238" s="15" t="s">
        <v>33</v>
      </c>
      <c r="AX238" s="15" t="s">
        <v>86</v>
      </c>
      <c r="AY238" s="250" t="s">
        <v>129</v>
      </c>
    </row>
    <row r="239" spans="1:65" s="2" customFormat="1" ht="16.5" customHeight="1">
      <c r="A239" s="34"/>
      <c r="B239" s="35"/>
      <c r="C239" s="251" t="s">
        <v>255</v>
      </c>
      <c r="D239" s="251" t="s">
        <v>207</v>
      </c>
      <c r="E239" s="252" t="s">
        <v>344</v>
      </c>
      <c r="F239" s="253" t="s">
        <v>345</v>
      </c>
      <c r="G239" s="254" t="s">
        <v>162</v>
      </c>
      <c r="H239" s="255">
        <v>251.24799999999999</v>
      </c>
      <c r="I239" s="256"/>
      <c r="J239" s="257">
        <f>ROUND(I239*H239,2)</f>
        <v>0</v>
      </c>
      <c r="K239" s="258"/>
      <c r="L239" s="259"/>
      <c r="M239" s="260" t="s">
        <v>1</v>
      </c>
      <c r="N239" s="261" t="s">
        <v>43</v>
      </c>
      <c r="O239" s="71"/>
      <c r="P239" s="214">
        <f>O239*H239</f>
        <v>0</v>
      </c>
      <c r="Q239" s="214">
        <v>2.8000000000000001E-2</v>
      </c>
      <c r="R239" s="214">
        <f>Q239*H239</f>
        <v>7.0349440000000003</v>
      </c>
      <c r="S239" s="214">
        <v>0</v>
      </c>
      <c r="T239" s="215">
        <f>S239*H239</f>
        <v>0</v>
      </c>
      <c r="U239" s="34"/>
      <c r="V239" s="34"/>
      <c r="W239" s="34"/>
      <c r="X239" s="34"/>
      <c r="Y239" s="34"/>
      <c r="Z239" s="34"/>
      <c r="AA239" s="34"/>
      <c r="AB239" s="34"/>
      <c r="AC239" s="34"/>
      <c r="AD239" s="34"/>
      <c r="AE239" s="34"/>
      <c r="AR239" s="216" t="s">
        <v>171</v>
      </c>
      <c r="AT239" s="216" t="s">
        <v>207</v>
      </c>
      <c r="AU239" s="216" t="s">
        <v>88</v>
      </c>
      <c r="AY239" s="17" t="s">
        <v>129</v>
      </c>
      <c r="BE239" s="217">
        <f>IF(N239="základní",J239,0)</f>
        <v>0</v>
      </c>
      <c r="BF239" s="217">
        <f>IF(N239="snížená",J239,0)</f>
        <v>0</v>
      </c>
      <c r="BG239" s="217">
        <f>IF(N239="zákl. přenesená",J239,0)</f>
        <v>0</v>
      </c>
      <c r="BH239" s="217">
        <f>IF(N239="sníž. přenesená",J239,0)</f>
        <v>0</v>
      </c>
      <c r="BI239" s="217">
        <f>IF(N239="nulová",J239,0)</f>
        <v>0</v>
      </c>
      <c r="BJ239" s="17" t="s">
        <v>86</v>
      </c>
      <c r="BK239" s="217">
        <f>ROUND(I239*H239,2)</f>
        <v>0</v>
      </c>
      <c r="BL239" s="17" t="s">
        <v>135</v>
      </c>
      <c r="BM239" s="216" t="s">
        <v>726</v>
      </c>
    </row>
    <row r="240" spans="1:65" s="14" customFormat="1" ht="10.35">
      <c r="B240" s="229"/>
      <c r="C240" s="230"/>
      <c r="D240" s="220" t="s">
        <v>137</v>
      </c>
      <c r="E240" s="231" t="s">
        <v>1</v>
      </c>
      <c r="F240" s="232" t="s">
        <v>727</v>
      </c>
      <c r="G240" s="230"/>
      <c r="H240" s="233">
        <v>248.76</v>
      </c>
      <c r="I240" s="234"/>
      <c r="J240" s="230"/>
      <c r="K240" s="230"/>
      <c r="L240" s="235"/>
      <c r="M240" s="236"/>
      <c r="N240" s="237"/>
      <c r="O240" s="237"/>
      <c r="P240" s="237"/>
      <c r="Q240" s="237"/>
      <c r="R240" s="237"/>
      <c r="S240" s="237"/>
      <c r="T240" s="238"/>
      <c r="AT240" s="239" t="s">
        <v>137</v>
      </c>
      <c r="AU240" s="239" t="s">
        <v>88</v>
      </c>
      <c r="AV240" s="14" t="s">
        <v>88</v>
      </c>
      <c r="AW240" s="14" t="s">
        <v>33</v>
      </c>
      <c r="AX240" s="14" t="s">
        <v>78</v>
      </c>
      <c r="AY240" s="239" t="s">
        <v>129</v>
      </c>
    </row>
    <row r="241" spans="1:65" s="15" customFormat="1" ht="10.35">
      <c r="B241" s="240"/>
      <c r="C241" s="241"/>
      <c r="D241" s="220" t="s">
        <v>137</v>
      </c>
      <c r="E241" s="242" t="s">
        <v>1</v>
      </c>
      <c r="F241" s="243" t="s">
        <v>140</v>
      </c>
      <c r="G241" s="241"/>
      <c r="H241" s="244">
        <v>248.76</v>
      </c>
      <c r="I241" s="245"/>
      <c r="J241" s="241"/>
      <c r="K241" s="241"/>
      <c r="L241" s="246"/>
      <c r="M241" s="247"/>
      <c r="N241" s="248"/>
      <c r="O241" s="248"/>
      <c r="P241" s="248"/>
      <c r="Q241" s="248"/>
      <c r="R241" s="248"/>
      <c r="S241" s="248"/>
      <c r="T241" s="249"/>
      <c r="AT241" s="250" t="s">
        <v>137</v>
      </c>
      <c r="AU241" s="250" t="s">
        <v>88</v>
      </c>
      <c r="AV241" s="15" t="s">
        <v>135</v>
      </c>
      <c r="AW241" s="15" t="s">
        <v>33</v>
      </c>
      <c r="AX241" s="15" t="s">
        <v>86</v>
      </c>
      <c r="AY241" s="250" t="s">
        <v>129</v>
      </c>
    </row>
    <row r="242" spans="1:65" s="14" customFormat="1" ht="10.35">
      <c r="B242" s="229"/>
      <c r="C242" s="230"/>
      <c r="D242" s="220" t="s">
        <v>137</v>
      </c>
      <c r="E242" s="230"/>
      <c r="F242" s="232" t="s">
        <v>728</v>
      </c>
      <c r="G242" s="230"/>
      <c r="H242" s="233">
        <v>251.24799999999999</v>
      </c>
      <c r="I242" s="234"/>
      <c r="J242" s="230"/>
      <c r="K242" s="230"/>
      <c r="L242" s="235"/>
      <c r="M242" s="236"/>
      <c r="N242" s="237"/>
      <c r="O242" s="237"/>
      <c r="P242" s="237"/>
      <c r="Q242" s="237"/>
      <c r="R242" s="237"/>
      <c r="S242" s="237"/>
      <c r="T242" s="238"/>
      <c r="AT242" s="239" t="s">
        <v>137</v>
      </c>
      <c r="AU242" s="239" t="s">
        <v>88</v>
      </c>
      <c r="AV242" s="14" t="s">
        <v>88</v>
      </c>
      <c r="AW242" s="14" t="s">
        <v>4</v>
      </c>
      <c r="AX242" s="14" t="s">
        <v>86</v>
      </c>
      <c r="AY242" s="239" t="s">
        <v>129</v>
      </c>
    </row>
    <row r="243" spans="1:65" s="2" customFormat="1" ht="21.75" customHeight="1">
      <c r="A243" s="34"/>
      <c r="B243" s="35"/>
      <c r="C243" s="204" t="s">
        <v>261</v>
      </c>
      <c r="D243" s="204" t="s">
        <v>131</v>
      </c>
      <c r="E243" s="205" t="s">
        <v>371</v>
      </c>
      <c r="F243" s="206" t="s">
        <v>372</v>
      </c>
      <c r="G243" s="207" t="s">
        <v>174</v>
      </c>
      <c r="H243" s="208">
        <v>7.4390000000000001</v>
      </c>
      <c r="I243" s="209"/>
      <c r="J243" s="210">
        <f>ROUND(I243*H243,2)</f>
        <v>0</v>
      </c>
      <c r="K243" s="211"/>
      <c r="L243" s="39"/>
      <c r="M243" s="212" t="s">
        <v>1</v>
      </c>
      <c r="N243" s="213" t="s">
        <v>43</v>
      </c>
      <c r="O243" s="71"/>
      <c r="P243" s="214">
        <f>O243*H243</f>
        <v>0</v>
      </c>
      <c r="Q243" s="214">
        <v>2.2563399999999998</v>
      </c>
      <c r="R243" s="214">
        <f>Q243*H243</f>
        <v>16.78491326</v>
      </c>
      <c r="S243" s="214">
        <v>0</v>
      </c>
      <c r="T243" s="215">
        <f>S243*H243</f>
        <v>0</v>
      </c>
      <c r="U243" s="34"/>
      <c r="V243" s="34"/>
      <c r="W243" s="34"/>
      <c r="X243" s="34"/>
      <c r="Y243" s="34"/>
      <c r="Z243" s="34"/>
      <c r="AA243" s="34"/>
      <c r="AB243" s="34"/>
      <c r="AC243" s="34"/>
      <c r="AD243" s="34"/>
      <c r="AE243" s="34"/>
      <c r="AR243" s="216" t="s">
        <v>135</v>
      </c>
      <c r="AT243" s="216" t="s">
        <v>131</v>
      </c>
      <c r="AU243" s="216" t="s">
        <v>88</v>
      </c>
      <c r="AY243" s="17" t="s">
        <v>129</v>
      </c>
      <c r="BE243" s="217">
        <f>IF(N243="základní",J243,0)</f>
        <v>0</v>
      </c>
      <c r="BF243" s="217">
        <f>IF(N243="snížená",J243,0)</f>
        <v>0</v>
      </c>
      <c r="BG243" s="217">
        <f>IF(N243="zákl. přenesená",J243,0)</f>
        <v>0</v>
      </c>
      <c r="BH243" s="217">
        <f>IF(N243="sníž. přenesená",J243,0)</f>
        <v>0</v>
      </c>
      <c r="BI243" s="217">
        <f>IF(N243="nulová",J243,0)</f>
        <v>0</v>
      </c>
      <c r="BJ243" s="17" t="s">
        <v>86</v>
      </c>
      <c r="BK243" s="217">
        <f>ROUND(I243*H243,2)</f>
        <v>0</v>
      </c>
      <c r="BL243" s="17" t="s">
        <v>135</v>
      </c>
      <c r="BM243" s="216" t="s">
        <v>729</v>
      </c>
    </row>
    <row r="244" spans="1:65" s="13" customFormat="1" ht="10.35">
      <c r="B244" s="218"/>
      <c r="C244" s="219"/>
      <c r="D244" s="220" t="s">
        <v>137</v>
      </c>
      <c r="E244" s="221" t="s">
        <v>1</v>
      </c>
      <c r="F244" s="222" t="s">
        <v>640</v>
      </c>
      <c r="G244" s="219"/>
      <c r="H244" s="221" t="s">
        <v>1</v>
      </c>
      <c r="I244" s="223"/>
      <c r="J244" s="219"/>
      <c r="K244" s="219"/>
      <c r="L244" s="224"/>
      <c r="M244" s="225"/>
      <c r="N244" s="226"/>
      <c r="O244" s="226"/>
      <c r="P244" s="226"/>
      <c r="Q244" s="226"/>
      <c r="R244" s="226"/>
      <c r="S244" s="226"/>
      <c r="T244" s="227"/>
      <c r="AT244" s="228" t="s">
        <v>137</v>
      </c>
      <c r="AU244" s="228" t="s">
        <v>88</v>
      </c>
      <c r="AV244" s="13" t="s">
        <v>86</v>
      </c>
      <c r="AW244" s="13" t="s">
        <v>33</v>
      </c>
      <c r="AX244" s="13" t="s">
        <v>78</v>
      </c>
      <c r="AY244" s="228" t="s">
        <v>129</v>
      </c>
    </row>
    <row r="245" spans="1:65" s="14" customFormat="1" ht="10.35">
      <c r="B245" s="229"/>
      <c r="C245" s="230"/>
      <c r="D245" s="220" t="s">
        <v>137</v>
      </c>
      <c r="E245" s="231" t="s">
        <v>1</v>
      </c>
      <c r="F245" s="232" t="s">
        <v>730</v>
      </c>
      <c r="G245" s="230"/>
      <c r="H245" s="233">
        <v>3.5030000000000001</v>
      </c>
      <c r="I245" s="234"/>
      <c r="J245" s="230"/>
      <c r="K245" s="230"/>
      <c r="L245" s="235"/>
      <c r="M245" s="236"/>
      <c r="N245" s="237"/>
      <c r="O245" s="237"/>
      <c r="P245" s="237"/>
      <c r="Q245" s="237"/>
      <c r="R245" s="237"/>
      <c r="S245" s="237"/>
      <c r="T245" s="238"/>
      <c r="AT245" s="239" t="s">
        <v>137</v>
      </c>
      <c r="AU245" s="239" t="s">
        <v>88</v>
      </c>
      <c r="AV245" s="14" t="s">
        <v>88</v>
      </c>
      <c r="AW245" s="14" t="s">
        <v>33</v>
      </c>
      <c r="AX245" s="14" t="s">
        <v>78</v>
      </c>
      <c r="AY245" s="239" t="s">
        <v>129</v>
      </c>
    </row>
    <row r="246" spans="1:65" s="13" customFormat="1" ht="10.35">
      <c r="B246" s="218"/>
      <c r="C246" s="219"/>
      <c r="D246" s="220" t="s">
        <v>137</v>
      </c>
      <c r="E246" s="221" t="s">
        <v>1</v>
      </c>
      <c r="F246" s="222" t="s">
        <v>642</v>
      </c>
      <c r="G246" s="219"/>
      <c r="H246" s="221" t="s">
        <v>1</v>
      </c>
      <c r="I246" s="223"/>
      <c r="J246" s="219"/>
      <c r="K246" s="219"/>
      <c r="L246" s="224"/>
      <c r="M246" s="225"/>
      <c r="N246" s="226"/>
      <c r="O246" s="226"/>
      <c r="P246" s="226"/>
      <c r="Q246" s="226"/>
      <c r="R246" s="226"/>
      <c r="S246" s="226"/>
      <c r="T246" s="227"/>
      <c r="AT246" s="228" t="s">
        <v>137</v>
      </c>
      <c r="AU246" s="228" t="s">
        <v>88</v>
      </c>
      <c r="AV246" s="13" t="s">
        <v>86</v>
      </c>
      <c r="AW246" s="13" t="s">
        <v>33</v>
      </c>
      <c r="AX246" s="13" t="s">
        <v>78</v>
      </c>
      <c r="AY246" s="228" t="s">
        <v>129</v>
      </c>
    </row>
    <row r="247" spans="1:65" s="14" customFormat="1" ht="10.35">
      <c r="B247" s="229"/>
      <c r="C247" s="230"/>
      <c r="D247" s="220" t="s">
        <v>137</v>
      </c>
      <c r="E247" s="231" t="s">
        <v>1</v>
      </c>
      <c r="F247" s="232" t="s">
        <v>731</v>
      </c>
      <c r="G247" s="230"/>
      <c r="H247" s="233">
        <v>3.9359999999999999</v>
      </c>
      <c r="I247" s="234"/>
      <c r="J247" s="230"/>
      <c r="K247" s="230"/>
      <c r="L247" s="235"/>
      <c r="M247" s="236"/>
      <c r="N247" s="237"/>
      <c r="O247" s="237"/>
      <c r="P247" s="237"/>
      <c r="Q247" s="237"/>
      <c r="R247" s="237"/>
      <c r="S247" s="237"/>
      <c r="T247" s="238"/>
      <c r="AT247" s="239" t="s">
        <v>137</v>
      </c>
      <c r="AU247" s="239" t="s">
        <v>88</v>
      </c>
      <c r="AV247" s="14" t="s">
        <v>88</v>
      </c>
      <c r="AW247" s="14" t="s">
        <v>33</v>
      </c>
      <c r="AX247" s="14" t="s">
        <v>78</v>
      </c>
      <c r="AY247" s="239" t="s">
        <v>129</v>
      </c>
    </row>
    <row r="248" spans="1:65" s="15" customFormat="1" ht="10.35">
      <c r="B248" s="240"/>
      <c r="C248" s="241"/>
      <c r="D248" s="220" t="s">
        <v>137</v>
      </c>
      <c r="E248" s="242" t="s">
        <v>1</v>
      </c>
      <c r="F248" s="243" t="s">
        <v>140</v>
      </c>
      <c r="G248" s="241"/>
      <c r="H248" s="244">
        <v>7.4390000000000001</v>
      </c>
      <c r="I248" s="245"/>
      <c r="J248" s="241"/>
      <c r="K248" s="241"/>
      <c r="L248" s="246"/>
      <c r="M248" s="247"/>
      <c r="N248" s="248"/>
      <c r="O248" s="248"/>
      <c r="P248" s="248"/>
      <c r="Q248" s="248"/>
      <c r="R248" s="248"/>
      <c r="S248" s="248"/>
      <c r="T248" s="249"/>
      <c r="AT248" s="250" t="s">
        <v>137</v>
      </c>
      <c r="AU248" s="250" t="s">
        <v>88</v>
      </c>
      <c r="AV248" s="15" t="s">
        <v>135</v>
      </c>
      <c r="AW248" s="15" t="s">
        <v>33</v>
      </c>
      <c r="AX248" s="15" t="s">
        <v>86</v>
      </c>
      <c r="AY248" s="250" t="s">
        <v>129</v>
      </c>
    </row>
    <row r="249" spans="1:65" s="12" customFormat="1" ht="22.85" customHeight="1">
      <c r="B249" s="188"/>
      <c r="C249" s="189"/>
      <c r="D249" s="190" t="s">
        <v>77</v>
      </c>
      <c r="E249" s="202" t="s">
        <v>433</v>
      </c>
      <c r="F249" s="202" t="s">
        <v>434</v>
      </c>
      <c r="G249" s="189"/>
      <c r="H249" s="189"/>
      <c r="I249" s="192"/>
      <c r="J249" s="203">
        <f>BK249</f>
        <v>0</v>
      </c>
      <c r="K249" s="189"/>
      <c r="L249" s="194"/>
      <c r="M249" s="195"/>
      <c r="N249" s="196"/>
      <c r="O249" s="196"/>
      <c r="P249" s="197">
        <f>P250</f>
        <v>0</v>
      </c>
      <c r="Q249" s="196"/>
      <c r="R249" s="197">
        <f>R250</f>
        <v>0</v>
      </c>
      <c r="S249" s="196"/>
      <c r="T249" s="198">
        <f>T250</f>
        <v>0</v>
      </c>
      <c r="AR249" s="199" t="s">
        <v>86</v>
      </c>
      <c r="AT249" s="200" t="s">
        <v>77</v>
      </c>
      <c r="AU249" s="200" t="s">
        <v>86</v>
      </c>
      <c r="AY249" s="199" t="s">
        <v>129</v>
      </c>
      <c r="BK249" s="201">
        <f>BK250</f>
        <v>0</v>
      </c>
    </row>
    <row r="250" spans="1:65" s="2" customFormat="1" ht="21.75" customHeight="1">
      <c r="A250" s="34"/>
      <c r="B250" s="35"/>
      <c r="C250" s="204" t="s">
        <v>267</v>
      </c>
      <c r="D250" s="204" t="s">
        <v>131</v>
      </c>
      <c r="E250" s="205" t="s">
        <v>732</v>
      </c>
      <c r="F250" s="206" t="s">
        <v>733</v>
      </c>
      <c r="G250" s="207" t="s">
        <v>210</v>
      </c>
      <c r="H250" s="208">
        <v>261.20999999999998</v>
      </c>
      <c r="I250" s="209"/>
      <c r="J250" s="210">
        <f>ROUND(I250*H250,2)</f>
        <v>0</v>
      </c>
      <c r="K250" s="211"/>
      <c r="L250" s="39"/>
      <c r="M250" s="262" t="s">
        <v>1</v>
      </c>
      <c r="N250" s="263" t="s">
        <v>43</v>
      </c>
      <c r="O250" s="264"/>
      <c r="P250" s="265">
        <f>O250*H250</f>
        <v>0</v>
      </c>
      <c r="Q250" s="265">
        <v>0</v>
      </c>
      <c r="R250" s="265">
        <f>Q250*H250</f>
        <v>0</v>
      </c>
      <c r="S250" s="265">
        <v>0</v>
      </c>
      <c r="T250" s="266">
        <f>S250*H250</f>
        <v>0</v>
      </c>
      <c r="U250" s="34"/>
      <c r="V250" s="34"/>
      <c r="W250" s="34"/>
      <c r="X250" s="34"/>
      <c r="Y250" s="34"/>
      <c r="Z250" s="34"/>
      <c r="AA250" s="34"/>
      <c r="AB250" s="34"/>
      <c r="AC250" s="34"/>
      <c r="AD250" s="34"/>
      <c r="AE250" s="34"/>
      <c r="AR250" s="216" t="s">
        <v>135</v>
      </c>
      <c r="AT250" s="216" t="s">
        <v>131</v>
      </c>
      <c r="AU250" s="216" t="s">
        <v>88</v>
      </c>
      <c r="AY250" s="17" t="s">
        <v>129</v>
      </c>
      <c r="BE250" s="217">
        <f>IF(N250="základní",J250,0)</f>
        <v>0</v>
      </c>
      <c r="BF250" s="217">
        <f>IF(N250="snížená",J250,0)</f>
        <v>0</v>
      </c>
      <c r="BG250" s="217">
        <f>IF(N250="zákl. přenesená",J250,0)</f>
        <v>0</v>
      </c>
      <c r="BH250" s="217">
        <f>IF(N250="sníž. přenesená",J250,0)</f>
        <v>0</v>
      </c>
      <c r="BI250" s="217">
        <f>IF(N250="nulová",J250,0)</f>
        <v>0</v>
      </c>
      <c r="BJ250" s="17" t="s">
        <v>86</v>
      </c>
      <c r="BK250" s="217">
        <f>ROUND(I250*H250,2)</f>
        <v>0</v>
      </c>
      <c r="BL250" s="17" t="s">
        <v>135</v>
      </c>
      <c r="BM250" s="216" t="s">
        <v>734</v>
      </c>
    </row>
    <row r="251" spans="1:65" s="2" customFormat="1" ht="6.95" customHeight="1">
      <c r="A251" s="34"/>
      <c r="B251" s="54"/>
      <c r="C251" s="55"/>
      <c r="D251" s="55"/>
      <c r="E251" s="55"/>
      <c r="F251" s="55"/>
      <c r="G251" s="55"/>
      <c r="H251" s="55"/>
      <c r="I251" s="152"/>
      <c r="J251" s="55"/>
      <c r="K251" s="55"/>
      <c r="L251" s="39"/>
      <c r="M251" s="34"/>
      <c r="O251" s="34"/>
      <c r="P251" s="34"/>
      <c r="Q251" s="34"/>
      <c r="R251" s="34"/>
      <c r="S251" s="34"/>
      <c r="T251" s="34"/>
      <c r="U251" s="34"/>
      <c r="V251" s="34"/>
      <c r="W251" s="34"/>
      <c r="X251" s="34"/>
      <c r="Y251" s="34"/>
      <c r="Z251" s="34"/>
      <c r="AA251" s="34"/>
      <c r="AB251" s="34"/>
      <c r="AC251" s="34"/>
      <c r="AD251" s="34"/>
      <c r="AE251" s="34"/>
    </row>
  </sheetData>
  <sheetProtection algorithmName="SHA-512" hashValue="V9/HyhDMKtpJvgeWO6/nLHMw2bsj1anV+3XOaXdHGLoceakc+efvcTHuxj/fMk/5vkXlqozJ/8yc+tNDnItmLQ==" saltValue="YtTwbvApbZUGti3lD+pcK8bvd8iY+NKiixA7+hyjtN5wR/pGASGObUvDT8nnG/8YcxECmDlliJAUtSZFp+gqlA==" spinCount="100000" sheet="1" objects="1" scenarios="1" formatColumns="0" formatRows="0" autoFilter="0"/>
  <autoFilter ref="C122:K250" xr:uid="{00000000-0009-0000-0000-000003000000}"/>
  <mergeCells count="9">
    <mergeCell ref="E87:H87"/>
    <mergeCell ref="E113:H113"/>
    <mergeCell ref="E115:H115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BM128"/>
  <sheetViews>
    <sheetView showGridLines="0" workbookViewId="0"/>
  </sheetViews>
  <sheetFormatPr defaultRowHeight="14.35"/>
  <cols>
    <col min="1" max="1" width="8.3046875" style="1" customWidth="1"/>
    <col min="2" max="2" width="1.69140625" style="1" customWidth="1"/>
    <col min="3" max="3" width="4.15234375" style="1" customWidth="1"/>
    <col min="4" max="4" width="4.3046875" style="1" customWidth="1"/>
    <col min="5" max="5" width="17.15234375" style="1" customWidth="1"/>
    <col min="6" max="6" width="50.84375" style="1" customWidth="1"/>
    <col min="7" max="7" width="7" style="1" customWidth="1"/>
    <col min="8" max="8" width="11.4609375" style="1" customWidth="1"/>
    <col min="9" max="9" width="20.15234375" style="108" customWidth="1"/>
    <col min="10" max="10" width="20.15234375" style="1" customWidth="1"/>
    <col min="11" max="11" width="20.15234375" style="1" hidden="1" customWidth="1"/>
    <col min="12" max="12" width="9.3046875" style="1" customWidth="1"/>
    <col min="13" max="13" width="10.84375" style="1" hidden="1" customWidth="1"/>
    <col min="14" max="14" width="9.3046875" style="1" hidden="1"/>
    <col min="15" max="20" width="14.15234375" style="1" hidden="1" customWidth="1"/>
    <col min="21" max="21" width="16.3046875" style="1" hidden="1" customWidth="1"/>
    <col min="22" max="22" width="12.3046875" style="1" customWidth="1"/>
    <col min="23" max="23" width="16.3046875" style="1" customWidth="1"/>
    <col min="24" max="24" width="12.3046875" style="1" customWidth="1"/>
    <col min="25" max="25" width="15" style="1" customWidth="1"/>
    <col min="26" max="26" width="11" style="1" customWidth="1"/>
    <col min="27" max="27" width="15" style="1" customWidth="1"/>
    <col min="28" max="28" width="16.3046875" style="1" customWidth="1"/>
    <col min="29" max="29" width="11" style="1" customWidth="1"/>
    <col min="30" max="30" width="15" style="1" customWidth="1"/>
    <col min="31" max="31" width="16.3046875" style="1" customWidth="1"/>
    <col min="44" max="65" width="9.3046875" style="1" hidden="1"/>
  </cols>
  <sheetData>
    <row r="2" spans="1:46" s="1" customFormat="1" ht="36.950000000000003" customHeight="1">
      <c r="I2" s="108"/>
      <c r="L2" s="311"/>
      <c r="M2" s="311"/>
      <c r="N2" s="311"/>
      <c r="O2" s="311"/>
      <c r="P2" s="311"/>
      <c r="Q2" s="311"/>
      <c r="R2" s="311"/>
      <c r="S2" s="311"/>
      <c r="T2" s="311"/>
      <c r="U2" s="311"/>
      <c r="V2" s="311"/>
      <c r="AT2" s="17" t="s">
        <v>97</v>
      </c>
    </row>
    <row r="3" spans="1:46" s="1" customFormat="1" ht="6.95" customHeight="1">
      <c r="B3" s="109"/>
      <c r="C3" s="110"/>
      <c r="D3" s="110"/>
      <c r="E3" s="110"/>
      <c r="F3" s="110"/>
      <c r="G3" s="110"/>
      <c r="H3" s="110"/>
      <c r="I3" s="111"/>
      <c r="J3" s="110"/>
      <c r="K3" s="110"/>
      <c r="L3" s="20"/>
      <c r="AT3" s="17" t="s">
        <v>88</v>
      </c>
    </row>
    <row r="4" spans="1:46" s="1" customFormat="1" ht="24.95" customHeight="1">
      <c r="B4" s="20"/>
      <c r="D4" s="112" t="s">
        <v>98</v>
      </c>
      <c r="I4" s="108"/>
      <c r="L4" s="20"/>
      <c r="M4" s="113" t="s">
        <v>10</v>
      </c>
      <c r="AT4" s="17" t="s">
        <v>4</v>
      </c>
    </row>
    <row r="5" spans="1:46" s="1" customFormat="1" ht="6.95" customHeight="1">
      <c r="B5" s="20"/>
      <c r="I5" s="108"/>
      <c r="L5" s="20"/>
    </row>
    <row r="6" spans="1:46" s="1" customFormat="1" ht="12" customHeight="1">
      <c r="B6" s="20"/>
      <c r="D6" s="114" t="s">
        <v>16</v>
      </c>
      <c r="I6" s="108"/>
      <c r="L6" s="20"/>
    </row>
    <row r="7" spans="1:46" s="1" customFormat="1" ht="16.5" customHeight="1">
      <c r="B7" s="20"/>
      <c r="E7" s="312" t="str">
        <f>'Rekapitulace stavby'!K6</f>
        <v>Výstavba a opravy chodníku a lávky pro pěší v Obci Malšovice</v>
      </c>
      <c r="F7" s="313"/>
      <c r="G7" s="313"/>
      <c r="H7" s="313"/>
      <c r="I7" s="108"/>
      <c r="L7" s="20"/>
    </row>
    <row r="8" spans="1:46" s="2" customFormat="1" ht="12" customHeight="1">
      <c r="A8" s="34"/>
      <c r="B8" s="39"/>
      <c r="C8" s="34"/>
      <c r="D8" s="114" t="s">
        <v>99</v>
      </c>
      <c r="E8" s="34"/>
      <c r="F8" s="34"/>
      <c r="G8" s="34"/>
      <c r="H8" s="34"/>
      <c r="I8" s="115"/>
      <c r="J8" s="34"/>
      <c r="K8" s="34"/>
      <c r="L8" s="51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pans="1:46" s="2" customFormat="1" ht="16.5" customHeight="1">
      <c r="A9" s="34"/>
      <c r="B9" s="39"/>
      <c r="C9" s="34"/>
      <c r="D9" s="34"/>
      <c r="E9" s="314" t="s">
        <v>735</v>
      </c>
      <c r="F9" s="315"/>
      <c r="G9" s="315"/>
      <c r="H9" s="315"/>
      <c r="I9" s="115"/>
      <c r="J9" s="34"/>
      <c r="K9" s="34"/>
      <c r="L9" s="51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pans="1:46" s="2" customFormat="1" ht="10.35">
      <c r="A10" s="34"/>
      <c r="B10" s="39"/>
      <c r="C10" s="34"/>
      <c r="D10" s="34"/>
      <c r="E10" s="34"/>
      <c r="F10" s="34"/>
      <c r="G10" s="34"/>
      <c r="H10" s="34"/>
      <c r="I10" s="115"/>
      <c r="J10" s="34"/>
      <c r="K10" s="34"/>
      <c r="L10" s="51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pans="1:46" s="2" customFormat="1" ht="12" customHeight="1">
      <c r="A11" s="34"/>
      <c r="B11" s="39"/>
      <c r="C11" s="34"/>
      <c r="D11" s="114" t="s">
        <v>18</v>
      </c>
      <c r="E11" s="34"/>
      <c r="F11" s="116" t="s">
        <v>1</v>
      </c>
      <c r="G11" s="34"/>
      <c r="H11" s="34"/>
      <c r="I11" s="117" t="s">
        <v>19</v>
      </c>
      <c r="J11" s="116" t="s">
        <v>1</v>
      </c>
      <c r="K11" s="34"/>
      <c r="L11" s="51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pans="1:46" s="2" customFormat="1" ht="12" customHeight="1">
      <c r="A12" s="34"/>
      <c r="B12" s="39"/>
      <c r="C12" s="34"/>
      <c r="D12" s="114" t="s">
        <v>20</v>
      </c>
      <c r="E12" s="34"/>
      <c r="F12" s="116" t="s">
        <v>21</v>
      </c>
      <c r="G12" s="34"/>
      <c r="H12" s="34"/>
      <c r="I12" s="117" t="s">
        <v>22</v>
      </c>
      <c r="J12" s="118" t="str">
        <f>'Rekapitulace stavby'!AN8</f>
        <v>21. 5. 2020</v>
      </c>
      <c r="K12" s="34"/>
      <c r="L12" s="51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pans="1:46" s="2" customFormat="1" ht="10.85" customHeight="1">
      <c r="A13" s="34"/>
      <c r="B13" s="39"/>
      <c r="C13" s="34"/>
      <c r="D13" s="34"/>
      <c r="E13" s="34"/>
      <c r="F13" s="34"/>
      <c r="G13" s="34"/>
      <c r="H13" s="34"/>
      <c r="I13" s="115"/>
      <c r="J13" s="34"/>
      <c r="K13" s="34"/>
      <c r="L13" s="51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pans="1:46" s="2" customFormat="1" ht="12" customHeight="1">
      <c r="A14" s="34"/>
      <c r="B14" s="39"/>
      <c r="C14" s="34"/>
      <c r="D14" s="114" t="s">
        <v>24</v>
      </c>
      <c r="E14" s="34"/>
      <c r="F14" s="34"/>
      <c r="G14" s="34"/>
      <c r="H14" s="34"/>
      <c r="I14" s="117" t="s">
        <v>25</v>
      </c>
      <c r="J14" s="116" t="s">
        <v>26</v>
      </c>
      <c r="K14" s="34"/>
      <c r="L14" s="51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pans="1:46" s="2" customFormat="1" ht="18" customHeight="1">
      <c r="A15" s="34"/>
      <c r="B15" s="39"/>
      <c r="C15" s="34"/>
      <c r="D15" s="34"/>
      <c r="E15" s="116" t="s">
        <v>27</v>
      </c>
      <c r="F15" s="34"/>
      <c r="G15" s="34"/>
      <c r="H15" s="34"/>
      <c r="I15" s="117" t="s">
        <v>28</v>
      </c>
      <c r="J15" s="116" t="s">
        <v>29</v>
      </c>
      <c r="K15" s="34"/>
      <c r="L15" s="51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pans="1:46" s="2" customFormat="1" ht="6.95" customHeight="1">
      <c r="A16" s="34"/>
      <c r="B16" s="39"/>
      <c r="C16" s="34"/>
      <c r="D16" s="34"/>
      <c r="E16" s="34"/>
      <c r="F16" s="34"/>
      <c r="G16" s="34"/>
      <c r="H16" s="34"/>
      <c r="I16" s="115"/>
      <c r="J16" s="34"/>
      <c r="K16" s="34"/>
      <c r="L16" s="51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pans="1:31" s="2" customFormat="1" ht="12" customHeight="1">
      <c r="A17" s="34"/>
      <c r="B17" s="39"/>
      <c r="C17" s="34"/>
      <c r="D17" s="114" t="s">
        <v>30</v>
      </c>
      <c r="E17" s="34"/>
      <c r="F17" s="34"/>
      <c r="G17" s="34"/>
      <c r="H17" s="34"/>
      <c r="I17" s="117" t="s">
        <v>25</v>
      </c>
      <c r="J17" s="30" t="str">
        <f>'Rekapitulace stavby'!AN13</f>
        <v>Vyplň údaj</v>
      </c>
      <c r="K17" s="34"/>
      <c r="L17" s="51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pans="1:31" s="2" customFormat="1" ht="18" customHeight="1">
      <c r="A18" s="34"/>
      <c r="B18" s="39"/>
      <c r="C18" s="34"/>
      <c r="D18" s="34"/>
      <c r="E18" s="316" t="str">
        <f>'Rekapitulace stavby'!E14</f>
        <v>Vyplň údaj</v>
      </c>
      <c r="F18" s="317"/>
      <c r="G18" s="317"/>
      <c r="H18" s="317"/>
      <c r="I18" s="117" t="s">
        <v>28</v>
      </c>
      <c r="J18" s="30" t="str">
        <f>'Rekapitulace stavby'!AN14</f>
        <v>Vyplň údaj</v>
      </c>
      <c r="K18" s="34"/>
      <c r="L18" s="51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pans="1:31" s="2" customFormat="1" ht="6.95" customHeight="1">
      <c r="A19" s="34"/>
      <c r="B19" s="39"/>
      <c r="C19" s="34"/>
      <c r="D19" s="34"/>
      <c r="E19" s="34"/>
      <c r="F19" s="34"/>
      <c r="G19" s="34"/>
      <c r="H19" s="34"/>
      <c r="I19" s="115"/>
      <c r="J19" s="34"/>
      <c r="K19" s="34"/>
      <c r="L19" s="51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pans="1:31" s="2" customFormat="1" ht="12" customHeight="1">
      <c r="A20" s="34"/>
      <c r="B20" s="39"/>
      <c r="C20" s="34"/>
      <c r="D20" s="114" t="s">
        <v>32</v>
      </c>
      <c r="E20" s="34"/>
      <c r="F20" s="34"/>
      <c r="G20" s="34"/>
      <c r="H20" s="34"/>
      <c r="I20" s="117" t="s">
        <v>25</v>
      </c>
      <c r="J20" s="116" t="s">
        <v>26</v>
      </c>
      <c r="K20" s="34"/>
      <c r="L20" s="51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pans="1:31" s="2" customFormat="1" ht="18" customHeight="1">
      <c r="A21" s="34"/>
      <c r="B21" s="39"/>
      <c r="C21" s="34"/>
      <c r="D21" s="34"/>
      <c r="E21" s="116" t="s">
        <v>27</v>
      </c>
      <c r="F21" s="34"/>
      <c r="G21" s="34"/>
      <c r="H21" s="34"/>
      <c r="I21" s="117" t="s">
        <v>28</v>
      </c>
      <c r="J21" s="116" t="s">
        <v>29</v>
      </c>
      <c r="K21" s="34"/>
      <c r="L21" s="51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pans="1:31" s="2" customFormat="1" ht="6.95" customHeight="1">
      <c r="A22" s="34"/>
      <c r="B22" s="39"/>
      <c r="C22" s="34"/>
      <c r="D22" s="34"/>
      <c r="E22" s="34"/>
      <c r="F22" s="34"/>
      <c r="G22" s="34"/>
      <c r="H22" s="34"/>
      <c r="I22" s="115"/>
      <c r="J22" s="34"/>
      <c r="K22" s="34"/>
      <c r="L22" s="51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pans="1:31" s="2" customFormat="1" ht="12" customHeight="1">
      <c r="A23" s="34"/>
      <c r="B23" s="39"/>
      <c r="C23" s="34"/>
      <c r="D23" s="114" t="s">
        <v>34</v>
      </c>
      <c r="E23" s="34"/>
      <c r="F23" s="34"/>
      <c r="G23" s="34"/>
      <c r="H23" s="34"/>
      <c r="I23" s="117" t="s">
        <v>25</v>
      </c>
      <c r="J23" s="116" t="s">
        <v>35</v>
      </c>
      <c r="K23" s="34"/>
      <c r="L23" s="51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pans="1:31" s="2" customFormat="1" ht="18" customHeight="1">
      <c r="A24" s="34"/>
      <c r="B24" s="39"/>
      <c r="C24" s="34"/>
      <c r="D24" s="34"/>
      <c r="E24" s="116" t="s">
        <v>36</v>
      </c>
      <c r="F24" s="34"/>
      <c r="G24" s="34"/>
      <c r="H24" s="34"/>
      <c r="I24" s="117" t="s">
        <v>28</v>
      </c>
      <c r="J24" s="116" t="s">
        <v>1</v>
      </c>
      <c r="K24" s="34"/>
      <c r="L24" s="51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pans="1:31" s="2" customFormat="1" ht="6.95" customHeight="1">
      <c r="A25" s="34"/>
      <c r="B25" s="39"/>
      <c r="C25" s="34"/>
      <c r="D25" s="34"/>
      <c r="E25" s="34"/>
      <c r="F25" s="34"/>
      <c r="G25" s="34"/>
      <c r="H25" s="34"/>
      <c r="I25" s="115"/>
      <c r="J25" s="34"/>
      <c r="K25" s="34"/>
      <c r="L25" s="51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pans="1:31" s="2" customFormat="1" ht="12" customHeight="1">
      <c r="A26" s="34"/>
      <c r="B26" s="39"/>
      <c r="C26" s="34"/>
      <c r="D26" s="114" t="s">
        <v>37</v>
      </c>
      <c r="E26" s="34"/>
      <c r="F26" s="34"/>
      <c r="G26" s="34"/>
      <c r="H26" s="34"/>
      <c r="I26" s="115"/>
      <c r="J26" s="34"/>
      <c r="K26" s="34"/>
      <c r="L26" s="51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pans="1:31" s="8" customFormat="1" ht="16.5" customHeight="1">
      <c r="A27" s="119"/>
      <c r="B27" s="120"/>
      <c r="C27" s="119"/>
      <c r="D27" s="119"/>
      <c r="E27" s="318" t="s">
        <v>1</v>
      </c>
      <c r="F27" s="318"/>
      <c r="G27" s="318"/>
      <c r="H27" s="318"/>
      <c r="I27" s="121"/>
      <c r="J27" s="119"/>
      <c r="K27" s="119"/>
      <c r="L27" s="122"/>
      <c r="S27" s="119"/>
      <c r="T27" s="119"/>
      <c r="U27" s="119"/>
      <c r="V27" s="119"/>
      <c r="W27" s="119"/>
      <c r="X27" s="119"/>
      <c r="Y27" s="119"/>
      <c r="Z27" s="119"/>
      <c r="AA27" s="119"/>
      <c r="AB27" s="119"/>
      <c r="AC27" s="119"/>
      <c r="AD27" s="119"/>
      <c r="AE27" s="119"/>
    </row>
    <row r="28" spans="1:31" s="2" customFormat="1" ht="6.95" customHeight="1">
      <c r="A28" s="34"/>
      <c r="B28" s="39"/>
      <c r="C28" s="34"/>
      <c r="D28" s="34"/>
      <c r="E28" s="34"/>
      <c r="F28" s="34"/>
      <c r="G28" s="34"/>
      <c r="H28" s="34"/>
      <c r="I28" s="115"/>
      <c r="J28" s="34"/>
      <c r="K28" s="34"/>
      <c r="L28" s="51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pans="1:31" s="2" customFormat="1" ht="6.95" customHeight="1">
      <c r="A29" s="34"/>
      <c r="B29" s="39"/>
      <c r="C29" s="34"/>
      <c r="D29" s="123"/>
      <c r="E29" s="123"/>
      <c r="F29" s="123"/>
      <c r="G29" s="123"/>
      <c r="H29" s="123"/>
      <c r="I29" s="124"/>
      <c r="J29" s="123"/>
      <c r="K29" s="123"/>
      <c r="L29" s="51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pans="1:31" s="2" customFormat="1" ht="25.45" customHeight="1">
      <c r="A30" s="34"/>
      <c r="B30" s="39"/>
      <c r="C30" s="34"/>
      <c r="D30" s="125" t="s">
        <v>38</v>
      </c>
      <c r="E30" s="34"/>
      <c r="F30" s="34"/>
      <c r="G30" s="34"/>
      <c r="H30" s="34"/>
      <c r="I30" s="115"/>
      <c r="J30" s="126">
        <f>ROUND(J120, 2)</f>
        <v>0</v>
      </c>
      <c r="K30" s="34"/>
      <c r="L30" s="51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pans="1:31" s="2" customFormat="1" ht="6.95" customHeight="1">
      <c r="A31" s="34"/>
      <c r="B31" s="39"/>
      <c r="C31" s="34"/>
      <c r="D31" s="123"/>
      <c r="E31" s="123"/>
      <c r="F31" s="123"/>
      <c r="G31" s="123"/>
      <c r="H31" s="123"/>
      <c r="I31" s="124"/>
      <c r="J31" s="123"/>
      <c r="K31" s="123"/>
      <c r="L31" s="51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pans="1:31" s="2" customFormat="1" ht="14.45" customHeight="1">
      <c r="A32" s="34"/>
      <c r="B32" s="39"/>
      <c r="C32" s="34"/>
      <c r="D32" s="34"/>
      <c r="E32" s="34"/>
      <c r="F32" s="127" t="s">
        <v>40</v>
      </c>
      <c r="G32" s="34"/>
      <c r="H32" s="34"/>
      <c r="I32" s="128" t="s">
        <v>39</v>
      </c>
      <c r="J32" s="127" t="s">
        <v>41</v>
      </c>
      <c r="K32" s="34"/>
      <c r="L32" s="51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pans="1:31" s="2" customFormat="1" ht="14.45" customHeight="1">
      <c r="A33" s="34"/>
      <c r="B33" s="39"/>
      <c r="C33" s="34"/>
      <c r="D33" s="129" t="s">
        <v>42</v>
      </c>
      <c r="E33" s="114" t="s">
        <v>43</v>
      </c>
      <c r="F33" s="130">
        <f>ROUND((SUM(BE120:BE127)),  2)</f>
        <v>0</v>
      </c>
      <c r="G33" s="34"/>
      <c r="H33" s="34"/>
      <c r="I33" s="131">
        <v>0.21</v>
      </c>
      <c r="J33" s="130">
        <f>ROUND(((SUM(BE120:BE127))*I33),  2)</f>
        <v>0</v>
      </c>
      <c r="K33" s="34"/>
      <c r="L33" s="51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pans="1:31" s="2" customFormat="1" ht="14.45" customHeight="1">
      <c r="A34" s="34"/>
      <c r="B34" s="39"/>
      <c r="C34" s="34"/>
      <c r="D34" s="34"/>
      <c r="E34" s="114" t="s">
        <v>44</v>
      </c>
      <c r="F34" s="130">
        <f>ROUND((SUM(BF120:BF127)),  2)</f>
        <v>0</v>
      </c>
      <c r="G34" s="34"/>
      <c r="H34" s="34"/>
      <c r="I34" s="131">
        <v>0.15</v>
      </c>
      <c r="J34" s="130">
        <f>ROUND(((SUM(BF120:BF127))*I34),  2)</f>
        <v>0</v>
      </c>
      <c r="K34" s="34"/>
      <c r="L34" s="51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pans="1:31" s="2" customFormat="1" ht="14.45" hidden="1" customHeight="1">
      <c r="A35" s="34"/>
      <c r="B35" s="39"/>
      <c r="C35" s="34"/>
      <c r="D35" s="34"/>
      <c r="E35" s="114" t="s">
        <v>45</v>
      </c>
      <c r="F35" s="130">
        <f>ROUND((SUM(BG120:BG127)),  2)</f>
        <v>0</v>
      </c>
      <c r="G35" s="34"/>
      <c r="H35" s="34"/>
      <c r="I35" s="131">
        <v>0.21</v>
      </c>
      <c r="J35" s="130">
        <f>0</f>
        <v>0</v>
      </c>
      <c r="K35" s="34"/>
      <c r="L35" s="51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pans="1:31" s="2" customFormat="1" ht="14.45" hidden="1" customHeight="1">
      <c r="A36" s="34"/>
      <c r="B36" s="39"/>
      <c r="C36" s="34"/>
      <c r="D36" s="34"/>
      <c r="E36" s="114" t="s">
        <v>46</v>
      </c>
      <c r="F36" s="130">
        <f>ROUND((SUM(BH120:BH127)),  2)</f>
        <v>0</v>
      </c>
      <c r="G36" s="34"/>
      <c r="H36" s="34"/>
      <c r="I36" s="131">
        <v>0.15</v>
      </c>
      <c r="J36" s="130">
        <f>0</f>
        <v>0</v>
      </c>
      <c r="K36" s="34"/>
      <c r="L36" s="51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pans="1:31" s="2" customFormat="1" ht="14.45" hidden="1" customHeight="1">
      <c r="A37" s="34"/>
      <c r="B37" s="39"/>
      <c r="C37" s="34"/>
      <c r="D37" s="34"/>
      <c r="E37" s="114" t="s">
        <v>47</v>
      </c>
      <c r="F37" s="130">
        <f>ROUND((SUM(BI120:BI127)),  2)</f>
        <v>0</v>
      </c>
      <c r="G37" s="34"/>
      <c r="H37" s="34"/>
      <c r="I37" s="131">
        <v>0</v>
      </c>
      <c r="J37" s="130">
        <f>0</f>
        <v>0</v>
      </c>
      <c r="K37" s="34"/>
      <c r="L37" s="51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pans="1:31" s="2" customFormat="1" ht="6.95" customHeight="1">
      <c r="A38" s="34"/>
      <c r="B38" s="39"/>
      <c r="C38" s="34"/>
      <c r="D38" s="34"/>
      <c r="E38" s="34"/>
      <c r="F38" s="34"/>
      <c r="G38" s="34"/>
      <c r="H38" s="34"/>
      <c r="I38" s="115"/>
      <c r="J38" s="34"/>
      <c r="K38" s="34"/>
      <c r="L38" s="51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pans="1:31" s="2" customFormat="1" ht="25.45" customHeight="1">
      <c r="A39" s="34"/>
      <c r="B39" s="39"/>
      <c r="C39" s="132"/>
      <c r="D39" s="133" t="s">
        <v>48</v>
      </c>
      <c r="E39" s="134"/>
      <c r="F39" s="134"/>
      <c r="G39" s="135" t="s">
        <v>49</v>
      </c>
      <c r="H39" s="136" t="s">
        <v>50</v>
      </c>
      <c r="I39" s="137"/>
      <c r="J39" s="138">
        <f>SUM(J30:J37)</f>
        <v>0</v>
      </c>
      <c r="K39" s="139"/>
      <c r="L39" s="51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pans="1:31" s="2" customFormat="1" ht="14.45" customHeight="1">
      <c r="A40" s="34"/>
      <c r="B40" s="39"/>
      <c r="C40" s="34"/>
      <c r="D40" s="34"/>
      <c r="E40" s="34"/>
      <c r="F40" s="34"/>
      <c r="G40" s="34"/>
      <c r="H40" s="34"/>
      <c r="I40" s="115"/>
      <c r="J40" s="34"/>
      <c r="K40" s="34"/>
      <c r="L40" s="51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pans="1:31" s="1" customFormat="1" ht="14.45" customHeight="1">
      <c r="B41" s="20"/>
      <c r="I41" s="108"/>
      <c r="L41" s="20"/>
    </row>
    <row r="42" spans="1:31" s="1" customFormat="1" ht="14.45" customHeight="1">
      <c r="B42" s="20"/>
      <c r="I42" s="108"/>
      <c r="L42" s="20"/>
    </row>
    <row r="43" spans="1:31" s="1" customFormat="1" ht="14.45" customHeight="1">
      <c r="B43" s="20"/>
      <c r="I43" s="108"/>
      <c r="L43" s="20"/>
    </row>
    <row r="44" spans="1:31" s="1" customFormat="1" ht="14.45" customHeight="1">
      <c r="B44" s="20"/>
      <c r="I44" s="108"/>
      <c r="L44" s="20"/>
    </row>
    <row r="45" spans="1:31" s="1" customFormat="1" ht="14.45" customHeight="1">
      <c r="B45" s="20"/>
      <c r="I45" s="108"/>
      <c r="L45" s="20"/>
    </row>
    <row r="46" spans="1:31" s="1" customFormat="1" ht="14.45" customHeight="1">
      <c r="B46" s="20"/>
      <c r="I46" s="108"/>
      <c r="L46" s="20"/>
    </row>
    <row r="47" spans="1:31" s="1" customFormat="1" ht="14.45" customHeight="1">
      <c r="B47" s="20"/>
      <c r="I47" s="108"/>
      <c r="L47" s="20"/>
    </row>
    <row r="48" spans="1:31" s="1" customFormat="1" ht="14.45" customHeight="1">
      <c r="B48" s="20"/>
      <c r="I48" s="108"/>
      <c r="L48" s="20"/>
    </row>
    <row r="49" spans="1:31" s="1" customFormat="1" ht="14.45" customHeight="1">
      <c r="B49" s="20"/>
      <c r="I49" s="108"/>
      <c r="L49" s="20"/>
    </row>
    <row r="50" spans="1:31" s="2" customFormat="1" ht="14.45" customHeight="1">
      <c r="B50" s="51"/>
      <c r="D50" s="140" t="s">
        <v>51</v>
      </c>
      <c r="E50" s="141"/>
      <c r="F50" s="141"/>
      <c r="G50" s="140" t="s">
        <v>52</v>
      </c>
      <c r="H50" s="141"/>
      <c r="I50" s="142"/>
      <c r="J50" s="141"/>
      <c r="K50" s="141"/>
      <c r="L50" s="51"/>
    </row>
    <row r="51" spans="1:31" ht="10.35">
      <c r="B51" s="20"/>
      <c r="L51" s="20"/>
    </row>
    <row r="52" spans="1:31" ht="10.35">
      <c r="B52" s="20"/>
      <c r="L52" s="20"/>
    </row>
    <row r="53" spans="1:31" ht="10.35">
      <c r="B53" s="20"/>
      <c r="L53" s="20"/>
    </row>
    <row r="54" spans="1:31" ht="10.35">
      <c r="B54" s="20"/>
      <c r="L54" s="20"/>
    </row>
    <row r="55" spans="1:31" ht="10.35">
      <c r="B55" s="20"/>
      <c r="L55" s="20"/>
    </row>
    <row r="56" spans="1:31" ht="10.35">
      <c r="B56" s="20"/>
      <c r="L56" s="20"/>
    </row>
    <row r="57" spans="1:31" ht="10.35">
      <c r="B57" s="20"/>
      <c r="L57" s="20"/>
    </row>
    <row r="58" spans="1:31" ht="10.35">
      <c r="B58" s="20"/>
      <c r="L58" s="20"/>
    </row>
    <row r="59" spans="1:31" ht="10.35">
      <c r="B59" s="20"/>
      <c r="L59" s="20"/>
    </row>
    <row r="60" spans="1:31" ht="10.35">
      <c r="B60" s="20"/>
      <c r="L60" s="20"/>
    </row>
    <row r="61" spans="1:31" s="2" customFormat="1" ht="12.7">
      <c r="A61" s="34"/>
      <c r="B61" s="39"/>
      <c r="C61" s="34"/>
      <c r="D61" s="143" t="s">
        <v>53</v>
      </c>
      <c r="E61" s="144"/>
      <c r="F61" s="145" t="s">
        <v>54</v>
      </c>
      <c r="G61" s="143" t="s">
        <v>53</v>
      </c>
      <c r="H61" s="144"/>
      <c r="I61" s="146"/>
      <c r="J61" s="147" t="s">
        <v>54</v>
      </c>
      <c r="K61" s="144"/>
      <c r="L61" s="51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 spans="1:31" ht="10.35">
      <c r="B62" s="20"/>
      <c r="L62" s="20"/>
    </row>
    <row r="63" spans="1:31" ht="10.35">
      <c r="B63" s="20"/>
      <c r="L63" s="20"/>
    </row>
    <row r="64" spans="1:31" ht="10.35">
      <c r="B64" s="20"/>
      <c r="L64" s="20"/>
    </row>
    <row r="65" spans="1:31" s="2" customFormat="1" ht="12.7">
      <c r="A65" s="34"/>
      <c r="B65" s="39"/>
      <c r="C65" s="34"/>
      <c r="D65" s="140" t="s">
        <v>55</v>
      </c>
      <c r="E65" s="148"/>
      <c r="F65" s="148"/>
      <c r="G65" s="140" t="s">
        <v>56</v>
      </c>
      <c r="H65" s="148"/>
      <c r="I65" s="149"/>
      <c r="J65" s="148"/>
      <c r="K65" s="148"/>
      <c r="L65" s="51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 spans="1:31" ht="10.35">
      <c r="B66" s="20"/>
      <c r="L66" s="20"/>
    </row>
    <row r="67" spans="1:31" ht="10.35">
      <c r="B67" s="20"/>
      <c r="L67" s="20"/>
    </row>
    <row r="68" spans="1:31" ht="10.35">
      <c r="B68" s="20"/>
      <c r="L68" s="20"/>
    </row>
    <row r="69" spans="1:31" ht="10.35">
      <c r="B69" s="20"/>
      <c r="L69" s="20"/>
    </row>
    <row r="70" spans="1:31" ht="10.35">
      <c r="B70" s="20"/>
      <c r="L70" s="20"/>
    </row>
    <row r="71" spans="1:31" ht="10.35">
      <c r="B71" s="20"/>
      <c r="L71" s="20"/>
    </row>
    <row r="72" spans="1:31" ht="10.35">
      <c r="B72" s="20"/>
      <c r="L72" s="20"/>
    </row>
    <row r="73" spans="1:31" ht="10.35">
      <c r="B73" s="20"/>
      <c r="L73" s="20"/>
    </row>
    <row r="74" spans="1:31" ht="10.35">
      <c r="B74" s="20"/>
      <c r="L74" s="20"/>
    </row>
    <row r="75" spans="1:31" ht="10.35">
      <c r="B75" s="20"/>
      <c r="L75" s="20"/>
    </row>
    <row r="76" spans="1:31" s="2" customFormat="1" ht="12.7">
      <c r="A76" s="34"/>
      <c r="B76" s="39"/>
      <c r="C76" s="34"/>
      <c r="D76" s="143" t="s">
        <v>53</v>
      </c>
      <c r="E76" s="144"/>
      <c r="F76" s="145" t="s">
        <v>54</v>
      </c>
      <c r="G76" s="143" t="s">
        <v>53</v>
      </c>
      <c r="H76" s="144"/>
      <c r="I76" s="146"/>
      <c r="J76" s="147" t="s">
        <v>54</v>
      </c>
      <c r="K76" s="144"/>
      <c r="L76" s="51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pans="1:31" s="2" customFormat="1" ht="14.45" customHeight="1">
      <c r="A77" s="34"/>
      <c r="B77" s="150"/>
      <c r="C77" s="151"/>
      <c r="D77" s="151"/>
      <c r="E77" s="151"/>
      <c r="F77" s="151"/>
      <c r="G77" s="151"/>
      <c r="H77" s="151"/>
      <c r="I77" s="152"/>
      <c r="J77" s="151"/>
      <c r="K77" s="151"/>
      <c r="L77" s="51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pans="1:47" s="2" customFormat="1" ht="6.95" customHeight="1">
      <c r="A81" s="34"/>
      <c r="B81" s="153"/>
      <c r="C81" s="154"/>
      <c r="D81" s="154"/>
      <c r="E81" s="154"/>
      <c r="F81" s="154"/>
      <c r="G81" s="154"/>
      <c r="H81" s="154"/>
      <c r="I81" s="155"/>
      <c r="J81" s="154"/>
      <c r="K81" s="154"/>
      <c r="L81" s="51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pans="1:47" s="2" customFormat="1" ht="24.95" customHeight="1">
      <c r="A82" s="34"/>
      <c r="B82" s="35"/>
      <c r="C82" s="23" t="s">
        <v>101</v>
      </c>
      <c r="D82" s="36"/>
      <c r="E82" s="36"/>
      <c r="F82" s="36"/>
      <c r="G82" s="36"/>
      <c r="H82" s="36"/>
      <c r="I82" s="115"/>
      <c r="J82" s="36"/>
      <c r="K82" s="36"/>
      <c r="L82" s="51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pans="1:47" s="2" customFormat="1" ht="6.95" customHeight="1">
      <c r="A83" s="34"/>
      <c r="B83" s="35"/>
      <c r="C83" s="36"/>
      <c r="D83" s="36"/>
      <c r="E83" s="36"/>
      <c r="F83" s="36"/>
      <c r="G83" s="36"/>
      <c r="H83" s="36"/>
      <c r="I83" s="115"/>
      <c r="J83" s="36"/>
      <c r="K83" s="36"/>
      <c r="L83" s="51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pans="1:47" s="2" customFormat="1" ht="12" customHeight="1">
      <c r="A84" s="34"/>
      <c r="B84" s="35"/>
      <c r="C84" s="29" t="s">
        <v>16</v>
      </c>
      <c r="D84" s="36"/>
      <c r="E84" s="36"/>
      <c r="F84" s="36"/>
      <c r="G84" s="36"/>
      <c r="H84" s="36"/>
      <c r="I84" s="115"/>
      <c r="J84" s="36"/>
      <c r="K84" s="36"/>
      <c r="L84" s="51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pans="1:47" s="2" customFormat="1" ht="16.5" customHeight="1">
      <c r="A85" s="34"/>
      <c r="B85" s="35"/>
      <c r="C85" s="36"/>
      <c r="D85" s="36"/>
      <c r="E85" s="319" t="str">
        <f>E7</f>
        <v>Výstavba a opravy chodníku a lávky pro pěší v Obci Malšovice</v>
      </c>
      <c r="F85" s="320"/>
      <c r="G85" s="320"/>
      <c r="H85" s="320"/>
      <c r="I85" s="115"/>
      <c r="J85" s="36"/>
      <c r="K85" s="36"/>
      <c r="L85" s="51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pans="1:47" s="2" customFormat="1" ht="12" customHeight="1">
      <c r="A86" s="34"/>
      <c r="B86" s="35"/>
      <c r="C86" s="29" t="s">
        <v>99</v>
      </c>
      <c r="D86" s="36"/>
      <c r="E86" s="36"/>
      <c r="F86" s="36"/>
      <c r="G86" s="36"/>
      <c r="H86" s="36"/>
      <c r="I86" s="115"/>
      <c r="J86" s="36"/>
      <c r="K86" s="36"/>
      <c r="L86" s="51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pans="1:47" s="2" customFormat="1" ht="16.5" customHeight="1">
      <c r="A87" s="34"/>
      <c r="B87" s="35"/>
      <c r="C87" s="36"/>
      <c r="D87" s="36"/>
      <c r="E87" s="271" t="str">
        <f>E9</f>
        <v>04 - Vedlejší rozpočtové náklady</v>
      </c>
      <c r="F87" s="321"/>
      <c r="G87" s="321"/>
      <c r="H87" s="321"/>
      <c r="I87" s="115"/>
      <c r="J87" s="36"/>
      <c r="K87" s="36"/>
      <c r="L87" s="51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pans="1:47" s="2" customFormat="1" ht="6.95" customHeight="1">
      <c r="A88" s="34"/>
      <c r="B88" s="35"/>
      <c r="C88" s="36"/>
      <c r="D88" s="36"/>
      <c r="E88" s="36"/>
      <c r="F88" s="36"/>
      <c r="G88" s="36"/>
      <c r="H88" s="36"/>
      <c r="I88" s="115"/>
      <c r="J88" s="36"/>
      <c r="K88" s="36"/>
      <c r="L88" s="51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pans="1:47" s="2" customFormat="1" ht="12" customHeight="1">
      <c r="A89" s="34"/>
      <c r="B89" s="35"/>
      <c r="C89" s="29" t="s">
        <v>20</v>
      </c>
      <c r="D89" s="36"/>
      <c r="E89" s="36"/>
      <c r="F89" s="27" t="str">
        <f>F12</f>
        <v>Malšovice p.p.č. 930/2, 473/7 a 479/7</v>
      </c>
      <c r="G89" s="36"/>
      <c r="H89" s="36"/>
      <c r="I89" s="117" t="s">
        <v>22</v>
      </c>
      <c r="J89" s="66" t="str">
        <f>IF(J12="","",J12)</f>
        <v>21. 5. 2020</v>
      </c>
      <c r="K89" s="36"/>
      <c r="L89" s="51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pans="1:47" s="2" customFormat="1" ht="6.95" customHeight="1">
      <c r="A90" s="34"/>
      <c r="B90" s="35"/>
      <c r="C90" s="36"/>
      <c r="D90" s="36"/>
      <c r="E90" s="36"/>
      <c r="F90" s="36"/>
      <c r="G90" s="36"/>
      <c r="H90" s="36"/>
      <c r="I90" s="115"/>
      <c r="J90" s="36"/>
      <c r="K90" s="36"/>
      <c r="L90" s="51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pans="1:47" s="2" customFormat="1" ht="25.7" customHeight="1">
      <c r="A91" s="34"/>
      <c r="B91" s="35"/>
      <c r="C91" s="29" t="s">
        <v>24</v>
      </c>
      <c r="D91" s="36"/>
      <c r="E91" s="36"/>
      <c r="F91" s="27" t="str">
        <f>E15</f>
        <v>HORTECH control s.r.o.</v>
      </c>
      <c r="G91" s="36"/>
      <c r="H91" s="36"/>
      <c r="I91" s="117" t="s">
        <v>32</v>
      </c>
      <c r="J91" s="32" t="str">
        <f>E21</f>
        <v>HORTECH control s.r.o.</v>
      </c>
      <c r="K91" s="36"/>
      <c r="L91" s="51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pans="1:47" s="2" customFormat="1" ht="25.7" customHeight="1">
      <c r="A92" s="34"/>
      <c r="B92" s="35"/>
      <c r="C92" s="29" t="s">
        <v>30</v>
      </c>
      <c r="D92" s="36"/>
      <c r="E92" s="36"/>
      <c r="F92" s="27" t="str">
        <f>IF(E18="","",E18)</f>
        <v>Vyplň údaj</v>
      </c>
      <c r="G92" s="36"/>
      <c r="H92" s="36"/>
      <c r="I92" s="117" t="s">
        <v>34</v>
      </c>
      <c r="J92" s="32" t="str">
        <f>E24</f>
        <v>Josef Beran-STAVO</v>
      </c>
      <c r="K92" s="36"/>
      <c r="L92" s="51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pans="1:47" s="2" customFormat="1" ht="10.35" customHeight="1">
      <c r="A93" s="34"/>
      <c r="B93" s="35"/>
      <c r="C93" s="36"/>
      <c r="D93" s="36"/>
      <c r="E93" s="36"/>
      <c r="F93" s="36"/>
      <c r="G93" s="36"/>
      <c r="H93" s="36"/>
      <c r="I93" s="115"/>
      <c r="J93" s="36"/>
      <c r="K93" s="36"/>
      <c r="L93" s="51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pans="1:47" s="2" customFormat="1" ht="29.25" customHeight="1">
      <c r="A94" s="34"/>
      <c r="B94" s="35"/>
      <c r="C94" s="156" t="s">
        <v>102</v>
      </c>
      <c r="D94" s="157"/>
      <c r="E94" s="157"/>
      <c r="F94" s="157"/>
      <c r="G94" s="157"/>
      <c r="H94" s="157"/>
      <c r="I94" s="158"/>
      <c r="J94" s="159" t="s">
        <v>103</v>
      </c>
      <c r="K94" s="157"/>
      <c r="L94" s="51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pans="1:47" s="2" customFormat="1" ht="10.35" customHeight="1">
      <c r="A95" s="34"/>
      <c r="B95" s="35"/>
      <c r="C95" s="36"/>
      <c r="D95" s="36"/>
      <c r="E95" s="36"/>
      <c r="F95" s="36"/>
      <c r="G95" s="36"/>
      <c r="H95" s="36"/>
      <c r="I95" s="115"/>
      <c r="J95" s="36"/>
      <c r="K95" s="36"/>
      <c r="L95" s="51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pans="1:47" s="2" customFormat="1" ht="22.85" customHeight="1">
      <c r="A96" s="34"/>
      <c r="B96" s="35"/>
      <c r="C96" s="160" t="s">
        <v>104</v>
      </c>
      <c r="D96" s="36"/>
      <c r="E96" s="36"/>
      <c r="F96" s="36"/>
      <c r="G96" s="36"/>
      <c r="H96" s="36"/>
      <c r="I96" s="115"/>
      <c r="J96" s="84">
        <f>J120</f>
        <v>0</v>
      </c>
      <c r="K96" s="36"/>
      <c r="L96" s="51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7" t="s">
        <v>105</v>
      </c>
    </row>
    <row r="97" spans="1:31" s="9" customFormat="1" ht="24.95" customHeight="1">
      <c r="B97" s="161"/>
      <c r="C97" s="162"/>
      <c r="D97" s="163" t="s">
        <v>736</v>
      </c>
      <c r="E97" s="164"/>
      <c r="F97" s="164"/>
      <c r="G97" s="164"/>
      <c r="H97" s="164"/>
      <c r="I97" s="165"/>
      <c r="J97" s="166">
        <f>J121</f>
        <v>0</v>
      </c>
      <c r="K97" s="162"/>
      <c r="L97" s="167"/>
    </row>
    <row r="98" spans="1:31" s="10" customFormat="1" ht="19.95" customHeight="1">
      <c r="B98" s="168"/>
      <c r="C98" s="169"/>
      <c r="D98" s="170" t="s">
        <v>737</v>
      </c>
      <c r="E98" s="171"/>
      <c r="F98" s="171"/>
      <c r="G98" s="171"/>
      <c r="H98" s="171"/>
      <c r="I98" s="172"/>
      <c r="J98" s="173">
        <f>J122</f>
        <v>0</v>
      </c>
      <c r="K98" s="169"/>
      <c r="L98" s="174"/>
    </row>
    <row r="99" spans="1:31" s="10" customFormat="1" ht="19.95" customHeight="1">
      <c r="B99" s="168"/>
      <c r="C99" s="169"/>
      <c r="D99" s="170" t="s">
        <v>738</v>
      </c>
      <c r="E99" s="171"/>
      <c r="F99" s="171"/>
      <c r="G99" s="171"/>
      <c r="H99" s="171"/>
      <c r="I99" s="172"/>
      <c r="J99" s="173">
        <f>J124</f>
        <v>0</v>
      </c>
      <c r="K99" s="169"/>
      <c r="L99" s="174"/>
    </row>
    <row r="100" spans="1:31" s="10" customFormat="1" ht="19.95" customHeight="1">
      <c r="B100" s="168"/>
      <c r="C100" s="169"/>
      <c r="D100" s="170" t="s">
        <v>739</v>
      </c>
      <c r="E100" s="171"/>
      <c r="F100" s="171"/>
      <c r="G100" s="171"/>
      <c r="H100" s="171"/>
      <c r="I100" s="172"/>
      <c r="J100" s="173">
        <f>J126</f>
        <v>0</v>
      </c>
      <c r="K100" s="169"/>
      <c r="L100" s="174"/>
    </row>
    <row r="101" spans="1:31" s="2" customFormat="1" ht="21.85" customHeight="1">
      <c r="A101" s="34"/>
      <c r="B101" s="35"/>
      <c r="C101" s="36"/>
      <c r="D101" s="36"/>
      <c r="E101" s="36"/>
      <c r="F101" s="36"/>
      <c r="G101" s="36"/>
      <c r="H101" s="36"/>
      <c r="I101" s="115"/>
      <c r="J101" s="36"/>
      <c r="K101" s="36"/>
      <c r="L101" s="51"/>
      <c r="S101" s="34"/>
      <c r="T101" s="34"/>
      <c r="U101" s="34"/>
      <c r="V101" s="34"/>
      <c r="W101" s="34"/>
      <c r="X101" s="34"/>
      <c r="Y101" s="34"/>
      <c r="Z101" s="34"/>
      <c r="AA101" s="34"/>
      <c r="AB101" s="34"/>
      <c r="AC101" s="34"/>
      <c r="AD101" s="34"/>
      <c r="AE101" s="34"/>
    </row>
    <row r="102" spans="1:31" s="2" customFormat="1" ht="6.95" customHeight="1">
      <c r="A102" s="34"/>
      <c r="B102" s="54"/>
      <c r="C102" s="55"/>
      <c r="D102" s="55"/>
      <c r="E102" s="55"/>
      <c r="F102" s="55"/>
      <c r="G102" s="55"/>
      <c r="H102" s="55"/>
      <c r="I102" s="152"/>
      <c r="J102" s="55"/>
      <c r="K102" s="55"/>
      <c r="L102" s="51"/>
      <c r="S102" s="34"/>
      <c r="T102" s="34"/>
      <c r="U102" s="34"/>
      <c r="V102" s="34"/>
      <c r="W102" s="34"/>
      <c r="X102" s="34"/>
      <c r="Y102" s="34"/>
      <c r="Z102" s="34"/>
      <c r="AA102" s="34"/>
      <c r="AB102" s="34"/>
      <c r="AC102" s="34"/>
      <c r="AD102" s="34"/>
      <c r="AE102" s="34"/>
    </row>
    <row r="106" spans="1:31" s="2" customFormat="1" ht="6.95" customHeight="1">
      <c r="A106" s="34"/>
      <c r="B106" s="56"/>
      <c r="C106" s="57"/>
      <c r="D106" s="57"/>
      <c r="E106" s="57"/>
      <c r="F106" s="57"/>
      <c r="G106" s="57"/>
      <c r="H106" s="57"/>
      <c r="I106" s="155"/>
      <c r="J106" s="57"/>
      <c r="K106" s="57"/>
      <c r="L106" s="51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</row>
    <row r="107" spans="1:31" s="2" customFormat="1" ht="24.95" customHeight="1">
      <c r="A107" s="34"/>
      <c r="B107" s="35"/>
      <c r="C107" s="23" t="s">
        <v>114</v>
      </c>
      <c r="D107" s="36"/>
      <c r="E107" s="36"/>
      <c r="F107" s="36"/>
      <c r="G107" s="36"/>
      <c r="H107" s="36"/>
      <c r="I107" s="115"/>
      <c r="J107" s="36"/>
      <c r="K107" s="36"/>
      <c r="L107" s="51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08" spans="1:31" s="2" customFormat="1" ht="6.95" customHeight="1">
      <c r="A108" s="34"/>
      <c r="B108" s="35"/>
      <c r="C108" s="36"/>
      <c r="D108" s="36"/>
      <c r="E108" s="36"/>
      <c r="F108" s="36"/>
      <c r="G108" s="36"/>
      <c r="H108" s="36"/>
      <c r="I108" s="115"/>
      <c r="J108" s="36"/>
      <c r="K108" s="36"/>
      <c r="L108" s="51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pans="1:31" s="2" customFormat="1" ht="12" customHeight="1">
      <c r="A109" s="34"/>
      <c r="B109" s="35"/>
      <c r="C109" s="29" t="s">
        <v>16</v>
      </c>
      <c r="D109" s="36"/>
      <c r="E109" s="36"/>
      <c r="F109" s="36"/>
      <c r="G109" s="36"/>
      <c r="H109" s="36"/>
      <c r="I109" s="115"/>
      <c r="J109" s="36"/>
      <c r="K109" s="36"/>
      <c r="L109" s="51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pans="1:31" s="2" customFormat="1" ht="16.5" customHeight="1">
      <c r="A110" s="34"/>
      <c r="B110" s="35"/>
      <c r="C110" s="36"/>
      <c r="D110" s="36"/>
      <c r="E110" s="319" t="str">
        <f>E7</f>
        <v>Výstavba a opravy chodníku a lávky pro pěší v Obci Malšovice</v>
      </c>
      <c r="F110" s="320"/>
      <c r="G110" s="320"/>
      <c r="H110" s="320"/>
      <c r="I110" s="115"/>
      <c r="J110" s="36"/>
      <c r="K110" s="36"/>
      <c r="L110" s="51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pans="1:31" s="2" customFormat="1" ht="12" customHeight="1">
      <c r="A111" s="34"/>
      <c r="B111" s="35"/>
      <c r="C111" s="29" t="s">
        <v>99</v>
      </c>
      <c r="D111" s="36"/>
      <c r="E111" s="36"/>
      <c r="F111" s="36"/>
      <c r="G111" s="36"/>
      <c r="H111" s="36"/>
      <c r="I111" s="115"/>
      <c r="J111" s="36"/>
      <c r="K111" s="36"/>
      <c r="L111" s="51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pans="1:31" s="2" customFormat="1" ht="16.5" customHeight="1">
      <c r="A112" s="34"/>
      <c r="B112" s="35"/>
      <c r="C112" s="36"/>
      <c r="D112" s="36"/>
      <c r="E112" s="271" t="str">
        <f>E9</f>
        <v>04 - Vedlejší rozpočtové náklady</v>
      </c>
      <c r="F112" s="321"/>
      <c r="G112" s="321"/>
      <c r="H112" s="321"/>
      <c r="I112" s="115"/>
      <c r="J112" s="36"/>
      <c r="K112" s="36"/>
      <c r="L112" s="51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pans="1:65" s="2" customFormat="1" ht="6.95" customHeight="1">
      <c r="A113" s="34"/>
      <c r="B113" s="35"/>
      <c r="C113" s="36"/>
      <c r="D113" s="36"/>
      <c r="E113" s="36"/>
      <c r="F113" s="36"/>
      <c r="G113" s="36"/>
      <c r="H113" s="36"/>
      <c r="I113" s="115"/>
      <c r="J113" s="36"/>
      <c r="K113" s="36"/>
      <c r="L113" s="51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pans="1:65" s="2" customFormat="1" ht="12" customHeight="1">
      <c r="A114" s="34"/>
      <c r="B114" s="35"/>
      <c r="C114" s="29" t="s">
        <v>20</v>
      </c>
      <c r="D114" s="36"/>
      <c r="E114" s="36"/>
      <c r="F114" s="27" t="str">
        <f>F12</f>
        <v>Malšovice p.p.č. 930/2, 473/7 a 479/7</v>
      </c>
      <c r="G114" s="36"/>
      <c r="H114" s="36"/>
      <c r="I114" s="117" t="s">
        <v>22</v>
      </c>
      <c r="J114" s="66" t="str">
        <f>IF(J12="","",J12)</f>
        <v>21. 5. 2020</v>
      </c>
      <c r="K114" s="36"/>
      <c r="L114" s="51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pans="1:65" s="2" customFormat="1" ht="6.95" customHeight="1">
      <c r="A115" s="34"/>
      <c r="B115" s="35"/>
      <c r="C115" s="36"/>
      <c r="D115" s="36"/>
      <c r="E115" s="36"/>
      <c r="F115" s="36"/>
      <c r="G115" s="36"/>
      <c r="H115" s="36"/>
      <c r="I115" s="115"/>
      <c r="J115" s="36"/>
      <c r="K115" s="36"/>
      <c r="L115" s="51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pans="1:65" s="2" customFormat="1" ht="25.7" customHeight="1">
      <c r="A116" s="34"/>
      <c r="B116" s="35"/>
      <c r="C116" s="29" t="s">
        <v>24</v>
      </c>
      <c r="D116" s="36"/>
      <c r="E116" s="36"/>
      <c r="F116" s="27" t="str">
        <f>E15</f>
        <v>HORTECH control s.r.o.</v>
      </c>
      <c r="G116" s="36"/>
      <c r="H116" s="36"/>
      <c r="I116" s="117" t="s">
        <v>32</v>
      </c>
      <c r="J116" s="32" t="str">
        <f>E21</f>
        <v>HORTECH control s.r.o.</v>
      </c>
      <c r="K116" s="36"/>
      <c r="L116" s="51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pans="1:65" s="2" customFormat="1" ht="25.7" customHeight="1">
      <c r="A117" s="34"/>
      <c r="B117" s="35"/>
      <c r="C117" s="29" t="s">
        <v>30</v>
      </c>
      <c r="D117" s="36"/>
      <c r="E117" s="36"/>
      <c r="F117" s="27" t="str">
        <f>IF(E18="","",E18)</f>
        <v>Vyplň údaj</v>
      </c>
      <c r="G117" s="36"/>
      <c r="H117" s="36"/>
      <c r="I117" s="117" t="s">
        <v>34</v>
      </c>
      <c r="J117" s="32" t="str">
        <f>E24</f>
        <v>Josef Beran-STAVO</v>
      </c>
      <c r="K117" s="36"/>
      <c r="L117" s="51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pans="1:65" s="2" customFormat="1" ht="10.35" customHeight="1">
      <c r="A118" s="34"/>
      <c r="B118" s="35"/>
      <c r="C118" s="36"/>
      <c r="D118" s="36"/>
      <c r="E118" s="36"/>
      <c r="F118" s="36"/>
      <c r="G118" s="36"/>
      <c r="H118" s="36"/>
      <c r="I118" s="115"/>
      <c r="J118" s="36"/>
      <c r="K118" s="36"/>
      <c r="L118" s="51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pans="1:65" s="11" customFormat="1" ht="29.25" customHeight="1">
      <c r="A119" s="175"/>
      <c r="B119" s="176"/>
      <c r="C119" s="177" t="s">
        <v>115</v>
      </c>
      <c r="D119" s="178" t="s">
        <v>63</v>
      </c>
      <c r="E119" s="178" t="s">
        <v>59</v>
      </c>
      <c r="F119" s="178" t="s">
        <v>60</v>
      </c>
      <c r="G119" s="178" t="s">
        <v>116</v>
      </c>
      <c r="H119" s="178" t="s">
        <v>117</v>
      </c>
      <c r="I119" s="179" t="s">
        <v>118</v>
      </c>
      <c r="J119" s="180" t="s">
        <v>103</v>
      </c>
      <c r="K119" s="181" t="s">
        <v>119</v>
      </c>
      <c r="L119" s="182"/>
      <c r="M119" s="75" t="s">
        <v>1</v>
      </c>
      <c r="N119" s="76" t="s">
        <v>42</v>
      </c>
      <c r="O119" s="76" t="s">
        <v>120</v>
      </c>
      <c r="P119" s="76" t="s">
        <v>121</v>
      </c>
      <c r="Q119" s="76" t="s">
        <v>122</v>
      </c>
      <c r="R119" s="76" t="s">
        <v>123</v>
      </c>
      <c r="S119" s="76" t="s">
        <v>124</v>
      </c>
      <c r="T119" s="77" t="s">
        <v>125</v>
      </c>
      <c r="U119" s="175"/>
      <c r="V119" s="175"/>
      <c r="W119" s="175"/>
      <c r="X119" s="175"/>
      <c r="Y119" s="175"/>
      <c r="Z119" s="175"/>
      <c r="AA119" s="175"/>
      <c r="AB119" s="175"/>
      <c r="AC119" s="175"/>
      <c r="AD119" s="175"/>
      <c r="AE119" s="175"/>
    </row>
    <row r="120" spans="1:65" s="2" customFormat="1" ht="22.85" customHeight="1">
      <c r="A120" s="34"/>
      <c r="B120" s="35"/>
      <c r="C120" s="82" t="s">
        <v>126</v>
      </c>
      <c r="D120" s="36"/>
      <c r="E120" s="36"/>
      <c r="F120" s="36"/>
      <c r="G120" s="36"/>
      <c r="H120" s="36"/>
      <c r="I120" s="115"/>
      <c r="J120" s="183">
        <f>BK120</f>
        <v>0</v>
      </c>
      <c r="K120" s="36"/>
      <c r="L120" s="39"/>
      <c r="M120" s="78"/>
      <c r="N120" s="184"/>
      <c r="O120" s="79"/>
      <c r="P120" s="185">
        <f>P121</f>
        <v>0</v>
      </c>
      <c r="Q120" s="79"/>
      <c r="R120" s="185">
        <f>R121</f>
        <v>0</v>
      </c>
      <c r="S120" s="79"/>
      <c r="T120" s="186">
        <f>T121</f>
        <v>0</v>
      </c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  <c r="AT120" s="17" t="s">
        <v>77</v>
      </c>
      <c r="AU120" s="17" t="s">
        <v>105</v>
      </c>
      <c r="BK120" s="187">
        <f>BK121</f>
        <v>0</v>
      </c>
    </row>
    <row r="121" spans="1:65" s="12" customFormat="1" ht="25.95" customHeight="1">
      <c r="B121" s="188"/>
      <c r="C121" s="189"/>
      <c r="D121" s="190" t="s">
        <v>77</v>
      </c>
      <c r="E121" s="191" t="s">
        <v>740</v>
      </c>
      <c r="F121" s="191" t="s">
        <v>96</v>
      </c>
      <c r="G121" s="189"/>
      <c r="H121" s="189"/>
      <c r="I121" s="192"/>
      <c r="J121" s="193">
        <f>BK121</f>
        <v>0</v>
      </c>
      <c r="K121" s="189"/>
      <c r="L121" s="194"/>
      <c r="M121" s="195"/>
      <c r="N121" s="196"/>
      <c r="O121" s="196"/>
      <c r="P121" s="197">
        <f>P122+P124+P126</f>
        <v>0</v>
      </c>
      <c r="Q121" s="196"/>
      <c r="R121" s="197">
        <f>R122+R124+R126</f>
        <v>0</v>
      </c>
      <c r="S121" s="196"/>
      <c r="T121" s="198">
        <f>T122+T124+T126</f>
        <v>0</v>
      </c>
      <c r="AR121" s="199" t="s">
        <v>155</v>
      </c>
      <c r="AT121" s="200" t="s">
        <v>77</v>
      </c>
      <c r="AU121" s="200" t="s">
        <v>78</v>
      </c>
      <c r="AY121" s="199" t="s">
        <v>129</v>
      </c>
      <c r="BK121" s="201">
        <f>BK122+BK124+BK126</f>
        <v>0</v>
      </c>
    </row>
    <row r="122" spans="1:65" s="12" customFormat="1" ht="22.85" customHeight="1">
      <c r="B122" s="188"/>
      <c r="C122" s="189"/>
      <c r="D122" s="190" t="s">
        <v>77</v>
      </c>
      <c r="E122" s="202" t="s">
        <v>741</v>
      </c>
      <c r="F122" s="202" t="s">
        <v>742</v>
      </c>
      <c r="G122" s="189"/>
      <c r="H122" s="189"/>
      <c r="I122" s="192"/>
      <c r="J122" s="203">
        <f>BK122</f>
        <v>0</v>
      </c>
      <c r="K122" s="189"/>
      <c r="L122" s="194"/>
      <c r="M122" s="195"/>
      <c r="N122" s="196"/>
      <c r="O122" s="196"/>
      <c r="P122" s="197">
        <f>P123</f>
        <v>0</v>
      </c>
      <c r="Q122" s="196"/>
      <c r="R122" s="197">
        <f>R123</f>
        <v>0</v>
      </c>
      <c r="S122" s="196"/>
      <c r="T122" s="198">
        <f>T123</f>
        <v>0</v>
      </c>
      <c r="AR122" s="199" t="s">
        <v>155</v>
      </c>
      <c r="AT122" s="200" t="s">
        <v>77</v>
      </c>
      <c r="AU122" s="200" t="s">
        <v>86</v>
      </c>
      <c r="AY122" s="199" t="s">
        <v>129</v>
      </c>
      <c r="BK122" s="201">
        <f>BK123</f>
        <v>0</v>
      </c>
    </row>
    <row r="123" spans="1:65" s="2" customFormat="1" ht="16.5" customHeight="1">
      <c r="A123" s="34"/>
      <c r="B123" s="35"/>
      <c r="C123" s="204" t="s">
        <v>86</v>
      </c>
      <c r="D123" s="204" t="s">
        <v>131</v>
      </c>
      <c r="E123" s="205" t="s">
        <v>743</v>
      </c>
      <c r="F123" s="206" t="s">
        <v>742</v>
      </c>
      <c r="G123" s="207" t="s">
        <v>744</v>
      </c>
      <c r="H123" s="270"/>
      <c r="I123" s="209"/>
      <c r="J123" s="210">
        <f>ROUND(I123*H123,2)</f>
        <v>0</v>
      </c>
      <c r="K123" s="211"/>
      <c r="L123" s="39"/>
      <c r="M123" s="212" t="s">
        <v>1</v>
      </c>
      <c r="N123" s="213" t="s">
        <v>43</v>
      </c>
      <c r="O123" s="71"/>
      <c r="P123" s="214">
        <f>O123*H123</f>
        <v>0</v>
      </c>
      <c r="Q123" s="214">
        <v>0</v>
      </c>
      <c r="R123" s="214">
        <f>Q123*H123</f>
        <v>0</v>
      </c>
      <c r="S123" s="214">
        <v>0</v>
      </c>
      <c r="T123" s="215">
        <f>S123*H123</f>
        <v>0</v>
      </c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  <c r="AR123" s="216" t="s">
        <v>745</v>
      </c>
      <c r="AT123" s="216" t="s">
        <v>131</v>
      </c>
      <c r="AU123" s="216" t="s">
        <v>88</v>
      </c>
      <c r="AY123" s="17" t="s">
        <v>129</v>
      </c>
      <c r="BE123" s="217">
        <f>IF(N123="základní",J123,0)</f>
        <v>0</v>
      </c>
      <c r="BF123" s="217">
        <f>IF(N123="snížená",J123,0)</f>
        <v>0</v>
      </c>
      <c r="BG123" s="217">
        <f>IF(N123="zákl. přenesená",J123,0)</f>
        <v>0</v>
      </c>
      <c r="BH123" s="217">
        <f>IF(N123="sníž. přenesená",J123,0)</f>
        <v>0</v>
      </c>
      <c r="BI123" s="217">
        <f>IF(N123="nulová",J123,0)</f>
        <v>0</v>
      </c>
      <c r="BJ123" s="17" t="s">
        <v>86</v>
      </c>
      <c r="BK123" s="217">
        <f>ROUND(I123*H123,2)</f>
        <v>0</v>
      </c>
      <c r="BL123" s="17" t="s">
        <v>745</v>
      </c>
      <c r="BM123" s="216" t="s">
        <v>746</v>
      </c>
    </row>
    <row r="124" spans="1:65" s="12" customFormat="1" ht="22.85" customHeight="1">
      <c r="B124" s="188"/>
      <c r="C124" s="189"/>
      <c r="D124" s="190" t="s">
        <v>77</v>
      </c>
      <c r="E124" s="202" t="s">
        <v>747</v>
      </c>
      <c r="F124" s="202" t="s">
        <v>748</v>
      </c>
      <c r="G124" s="189"/>
      <c r="H124" s="189"/>
      <c r="I124" s="192"/>
      <c r="J124" s="203">
        <f>BK124</f>
        <v>0</v>
      </c>
      <c r="K124" s="189"/>
      <c r="L124" s="194"/>
      <c r="M124" s="195"/>
      <c r="N124" s="196"/>
      <c r="O124" s="196"/>
      <c r="P124" s="197">
        <f>P125</f>
        <v>0</v>
      </c>
      <c r="Q124" s="196"/>
      <c r="R124" s="197">
        <f>R125</f>
        <v>0</v>
      </c>
      <c r="S124" s="196"/>
      <c r="T124" s="198">
        <f>T125</f>
        <v>0</v>
      </c>
      <c r="AR124" s="199" t="s">
        <v>155</v>
      </c>
      <c r="AT124" s="200" t="s">
        <v>77</v>
      </c>
      <c r="AU124" s="200" t="s">
        <v>86</v>
      </c>
      <c r="AY124" s="199" t="s">
        <v>129</v>
      </c>
      <c r="BK124" s="201">
        <f>BK125</f>
        <v>0</v>
      </c>
    </row>
    <row r="125" spans="1:65" s="2" customFormat="1" ht="16.5" customHeight="1">
      <c r="A125" s="34"/>
      <c r="B125" s="35"/>
      <c r="C125" s="204" t="s">
        <v>88</v>
      </c>
      <c r="D125" s="204" t="s">
        <v>131</v>
      </c>
      <c r="E125" s="205" t="s">
        <v>749</v>
      </c>
      <c r="F125" s="206" t="s">
        <v>748</v>
      </c>
      <c r="G125" s="207" t="s">
        <v>744</v>
      </c>
      <c r="H125" s="270"/>
      <c r="I125" s="209"/>
      <c r="J125" s="210">
        <f>ROUND(I125*H125,2)</f>
        <v>0</v>
      </c>
      <c r="K125" s="211"/>
      <c r="L125" s="39"/>
      <c r="M125" s="212" t="s">
        <v>1</v>
      </c>
      <c r="N125" s="213" t="s">
        <v>43</v>
      </c>
      <c r="O125" s="71"/>
      <c r="P125" s="214">
        <f>O125*H125</f>
        <v>0</v>
      </c>
      <c r="Q125" s="214">
        <v>0</v>
      </c>
      <c r="R125" s="214">
        <f>Q125*H125</f>
        <v>0</v>
      </c>
      <c r="S125" s="214">
        <v>0</v>
      </c>
      <c r="T125" s="215">
        <f>S125*H125</f>
        <v>0</v>
      </c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  <c r="AR125" s="216" t="s">
        <v>745</v>
      </c>
      <c r="AT125" s="216" t="s">
        <v>131</v>
      </c>
      <c r="AU125" s="216" t="s">
        <v>88</v>
      </c>
      <c r="AY125" s="17" t="s">
        <v>129</v>
      </c>
      <c r="BE125" s="217">
        <f>IF(N125="základní",J125,0)</f>
        <v>0</v>
      </c>
      <c r="BF125" s="217">
        <f>IF(N125="snížená",J125,0)</f>
        <v>0</v>
      </c>
      <c r="BG125" s="217">
        <f>IF(N125="zákl. přenesená",J125,0)</f>
        <v>0</v>
      </c>
      <c r="BH125" s="217">
        <f>IF(N125="sníž. přenesená",J125,0)</f>
        <v>0</v>
      </c>
      <c r="BI125" s="217">
        <f>IF(N125="nulová",J125,0)</f>
        <v>0</v>
      </c>
      <c r="BJ125" s="17" t="s">
        <v>86</v>
      </c>
      <c r="BK125" s="217">
        <f>ROUND(I125*H125,2)</f>
        <v>0</v>
      </c>
      <c r="BL125" s="17" t="s">
        <v>745</v>
      </c>
      <c r="BM125" s="216" t="s">
        <v>750</v>
      </c>
    </row>
    <row r="126" spans="1:65" s="12" customFormat="1" ht="22.85" customHeight="1">
      <c r="B126" s="188"/>
      <c r="C126" s="189"/>
      <c r="D126" s="190" t="s">
        <v>77</v>
      </c>
      <c r="E126" s="202" t="s">
        <v>751</v>
      </c>
      <c r="F126" s="202" t="s">
        <v>752</v>
      </c>
      <c r="G126" s="189"/>
      <c r="H126" s="189"/>
      <c r="I126" s="192"/>
      <c r="J126" s="203">
        <f>BK126</f>
        <v>0</v>
      </c>
      <c r="K126" s="189"/>
      <c r="L126" s="194"/>
      <c r="M126" s="195"/>
      <c r="N126" s="196"/>
      <c r="O126" s="196"/>
      <c r="P126" s="197">
        <f>P127</f>
        <v>0</v>
      </c>
      <c r="Q126" s="196"/>
      <c r="R126" s="197">
        <f>R127</f>
        <v>0</v>
      </c>
      <c r="S126" s="196"/>
      <c r="T126" s="198">
        <f>T127</f>
        <v>0</v>
      </c>
      <c r="AR126" s="199" t="s">
        <v>155</v>
      </c>
      <c r="AT126" s="200" t="s">
        <v>77</v>
      </c>
      <c r="AU126" s="200" t="s">
        <v>86</v>
      </c>
      <c r="AY126" s="199" t="s">
        <v>129</v>
      </c>
      <c r="BK126" s="201">
        <f>BK127</f>
        <v>0</v>
      </c>
    </row>
    <row r="127" spans="1:65" s="2" customFormat="1" ht="16.5" customHeight="1">
      <c r="A127" s="34"/>
      <c r="B127" s="35"/>
      <c r="C127" s="204" t="s">
        <v>145</v>
      </c>
      <c r="D127" s="204" t="s">
        <v>131</v>
      </c>
      <c r="E127" s="205" t="s">
        <v>753</v>
      </c>
      <c r="F127" s="206" t="s">
        <v>752</v>
      </c>
      <c r="G127" s="207" t="s">
        <v>744</v>
      </c>
      <c r="H127" s="270"/>
      <c r="I127" s="209"/>
      <c r="J127" s="210">
        <f>ROUND(I127*H127,2)</f>
        <v>0</v>
      </c>
      <c r="K127" s="211"/>
      <c r="L127" s="39"/>
      <c r="M127" s="262" t="s">
        <v>1</v>
      </c>
      <c r="N127" s="263" t="s">
        <v>43</v>
      </c>
      <c r="O127" s="264"/>
      <c r="P127" s="265">
        <f>O127*H127</f>
        <v>0</v>
      </c>
      <c r="Q127" s="265">
        <v>0</v>
      </c>
      <c r="R127" s="265">
        <f>Q127*H127</f>
        <v>0</v>
      </c>
      <c r="S127" s="265">
        <v>0</v>
      </c>
      <c r="T127" s="266">
        <f>S127*H127</f>
        <v>0</v>
      </c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R127" s="216" t="s">
        <v>745</v>
      </c>
      <c r="AT127" s="216" t="s">
        <v>131</v>
      </c>
      <c r="AU127" s="216" t="s">
        <v>88</v>
      </c>
      <c r="AY127" s="17" t="s">
        <v>129</v>
      </c>
      <c r="BE127" s="217">
        <f>IF(N127="základní",J127,0)</f>
        <v>0</v>
      </c>
      <c r="BF127" s="217">
        <f>IF(N127="snížená",J127,0)</f>
        <v>0</v>
      </c>
      <c r="BG127" s="217">
        <f>IF(N127="zákl. přenesená",J127,0)</f>
        <v>0</v>
      </c>
      <c r="BH127" s="217">
        <f>IF(N127="sníž. přenesená",J127,0)</f>
        <v>0</v>
      </c>
      <c r="BI127" s="217">
        <f>IF(N127="nulová",J127,0)</f>
        <v>0</v>
      </c>
      <c r="BJ127" s="17" t="s">
        <v>86</v>
      </c>
      <c r="BK127" s="217">
        <f>ROUND(I127*H127,2)</f>
        <v>0</v>
      </c>
      <c r="BL127" s="17" t="s">
        <v>745</v>
      </c>
      <c r="BM127" s="216" t="s">
        <v>754</v>
      </c>
    </row>
    <row r="128" spans="1:65" s="2" customFormat="1" ht="6.95" customHeight="1">
      <c r="A128" s="34"/>
      <c r="B128" s="54"/>
      <c r="C128" s="55"/>
      <c r="D128" s="55"/>
      <c r="E128" s="55"/>
      <c r="F128" s="55"/>
      <c r="G128" s="55"/>
      <c r="H128" s="55"/>
      <c r="I128" s="152"/>
      <c r="J128" s="55"/>
      <c r="K128" s="55"/>
      <c r="L128" s="39"/>
      <c r="M128" s="34"/>
      <c r="O128" s="34"/>
      <c r="P128" s="34"/>
      <c r="Q128" s="34"/>
      <c r="R128" s="34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</row>
  </sheetData>
  <sheetProtection algorithmName="SHA-512" hashValue="hSsQxcmg8E5ahPOtgOMkNvJLDjbu8pBfRrWLNQTPSZOp7yREMkr85ZarQazMfVtPtKUM9yfQJciQfz/p2M0dcA==" saltValue="M07Cl29On/NIqRqdeju04uu9xbr3iGmKpFoJTMVRF4VYHtaVvGBAKKTwjPrAj0ReOF8VdqVEo/iJ5t5RZZDGig==" spinCount="100000" sheet="1" objects="1" scenarios="1" formatColumns="0" formatRows="0" autoFilter="0"/>
  <autoFilter ref="C119:K127" xr:uid="{00000000-0009-0000-0000-000004000000}"/>
  <mergeCells count="9">
    <mergeCell ref="E87:H87"/>
    <mergeCell ref="E110:H110"/>
    <mergeCell ref="E112:H112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10</vt:i4>
      </vt:variant>
    </vt:vector>
  </HeadingPairs>
  <TitlesOfParts>
    <vt:vector size="15" baseType="lpstr">
      <vt:lpstr>Rekapitulace stavby</vt:lpstr>
      <vt:lpstr>01 - I.ETAPA SO 01 - Reko...</vt:lpstr>
      <vt:lpstr>02 - I.ETAPA SO 02 - Reko...</vt:lpstr>
      <vt:lpstr>03 - II.ETAPA SO 03 - Výs...</vt:lpstr>
      <vt:lpstr>04 - Vedlejší rozpočtové ...</vt:lpstr>
      <vt:lpstr>'01 - I.ETAPA SO 01 - Reko...'!Názvy_tisku</vt:lpstr>
      <vt:lpstr>'02 - I.ETAPA SO 02 - Reko...'!Názvy_tisku</vt:lpstr>
      <vt:lpstr>'03 - II.ETAPA SO 03 - Výs...'!Názvy_tisku</vt:lpstr>
      <vt:lpstr>'04 - Vedlejší rozpočtové ...'!Názvy_tisku</vt:lpstr>
      <vt:lpstr>'Rekapitulace stavby'!Názvy_tisku</vt:lpstr>
      <vt:lpstr>'01 - I.ETAPA SO 01 - Reko...'!Oblast_tisku</vt:lpstr>
      <vt:lpstr>'02 - I.ETAPA SO 02 - Reko...'!Oblast_tisku</vt:lpstr>
      <vt:lpstr>'03 - II.ETAPA SO 03 - Výs...'!Oblast_tisku</vt:lpstr>
      <vt:lpstr>'04 - Vedlejší rozpočtové ...'!Oblast_tisku</vt:lpstr>
      <vt:lpstr>'Rekapitulace stavby'!Oblast_tisku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OnlySoft\Vlastnik</dc:creator>
  <cp:lastModifiedBy>hortech</cp:lastModifiedBy>
  <dcterms:created xsi:type="dcterms:W3CDTF">2020-05-31T04:49:00Z</dcterms:created>
  <dcterms:modified xsi:type="dcterms:W3CDTF">2020-05-31T07:18:57Z</dcterms:modified>
</cp:coreProperties>
</file>