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esktop\Oprava silnice Boudy\"/>
    </mc:Choice>
  </mc:AlternateContent>
  <bookViews>
    <workbookView xWindow="720" yWindow="405" windowWidth="19440" windowHeight="1230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list'!#REF!</definedName>
    <definedName name="Datum">'Krycí list'!$B$27</definedName>
    <definedName name="Dil">Rekapitulace!$A$6</definedName>
    <definedName name="Dodavka">Rekapitulace!$G$12</definedName>
    <definedName name="Dodavka0">Položky!#REF!</definedName>
    <definedName name="HSV">Rekapitulace!$E$12</definedName>
    <definedName name="HSV0">Položky!#REF!</definedName>
    <definedName name="HZS">Rekapitulace!$I$12</definedName>
    <definedName name="HZS0">Položky!#REF!</definedName>
    <definedName name="JKSO">'Krycí list'!$G$2</definedName>
    <definedName name="MJ">'Krycí list'!$G$5</definedName>
    <definedName name="Mont">Rekapitulace!$H$12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Položky!$A$1:$G$35</definedName>
    <definedName name="_xlnm.Print_Area" localSheetId="1">Rekapitulace!$A$1:$I$26</definedName>
    <definedName name="PocetMJ">'Krycí list'!$G$6</definedName>
    <definedName name="Poznamka">'Krycí list'!$B$37</definedName>
    <definedName name="Projektant">'Krycí list'!$C$8</definedName>
    <definedName name="PSV">Rekapitulace!$F$12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Rekapitulace!$H$25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52511"/>
</workbook>
</file>

<file path=xl/calcChain.xml><?xml version="1.0" encoding="utf-8"?>
<calcChain xmlns="http://schemas.openxmlformats.org/spreadsheetml/2006/main">
  <c r="C2" i="1" l="1"/>
  <c r="D21" i="1" l="1"/>
  <c r="D20" i="1"/>
  <c r="D19" i="1"/>
  <c r="D18" i="1"/>
  <c r="D17" i="1"/>
  <c r="D16" i="1"/>
  <c r="D15" i="1"/>
  <c r="BE34" i="3"/>
  <c r="BD34" i="3"/>
  <c r="BC34" i="3"/>
  <c r="BB34" i="3"/>
  <c r="G34" i="3"/>
  <c r="BA34" i="3" s="1"/>
  <c r="BE33" i="3"/>
  <c r="BD33" i="3"/>
  <c r="BC33" i="3"/>
  <c r="BB33" i="3"/>
  <c r="G33" i="3"/>
  <c r="BA33" i="3" s="1"/>
  <c r="BE32" i="3"/>
  <c r="BD32" i="3"/>
  <c r="BC32" i="3"/>
  <c r="BB32" i="3"/>
  <c r="G32" i="3"/>
  <c r="BA32" i="3" s="1"/>
  <c r="BE31" i="3"/>
  <c r="BD31" i="3"/>
  <c r="BC31" i="3"/>
  <c r="BB31" i="3"/>
  <c r="G31" i="3"/>
  <c r="BA31" i="3" s="1"/>
  <c r="BE30" i="3"/>
  <c r="BD30" i="3"/>
  <c r="BC30" i="3"/>
  <c r="BB30" i="3"/>
  <c r="G30" i="3"/>
  <c r="BA30" i="3" s="1"/>
  <c r="B11" i="2"/>
  <c r="A11" i="2"/>
  <c r="C35" i="3"/>
  <c r="BE27" i="3"/>
  <c r="BE28" i="3" s="1"/>
  <c r="I10" i="2" s="1"/>
  <c r="BD27" i="3"/>
  <c r="BD28" i="3" s="1"/>
  <c r="H10" i="2" s="1"/>
  <c r="BC27" i="3"/>
  <c r="BC28" i="3" s="1"/>
  <c r="G10" i="2" s="1"/>
  <c r="BB27" i="3"/>
  <c r="BB28" i="3" s="1"/>
  <c r="F10" i="2" s="1"/>
  <c r="G27" i="3"/>
  <c r="BA27" i="3" s="1"/>
  <c r="BA28" i="3" s="1"/>
  <c r="E10" i="2" s="1"/>
  <c r="B10" i="2"/>
  <c r="A10" i="2"/>
  <c r="C28" i="3"/>
  <c r="BE24" i="3"/>
  <c r="BE25" i="3" s="1"/>
  <c r="I9" i="2" s="1"/>
  <c r="BD24" i="3"/>
  <c r="BD25" i="3" s="1"/>
  <c r="H9" i="2" s="1"/>
  <c r="BC24" i="3"/>
  <c r="BC25" i="3" s="1"/>
  <c r="G9" i="2" s="1"/>
  <c r="BB24" i="3"/>
  <c r="BB25" i="3" s="1"/>
  <c r="F9" i="2" s="1"/>
  <c r="G24" i="3"/>
  <c r="BA24" i="3" s="1"/>
  <c r="BA25" i="3" s="1"/>
  <c r="E9" i="2" s="1"/>
  <c r="B9" i="2"/>
  <c r="A9" i="2"/>
  <c r="C25" i="3"/>
  <c r="BE14" i="3"/>
  <c r="BE22" i="3" s="1"/>
  <c r="I8" i="2" s="1"/>
  <c r="BD14" i="3"/>
  <c r="BD22" i="3" s="1"/>
  <c r="H8" i="2" s="1"/>
  <c r="BC14" i="3"/>
  <c r="BC22" i="3" s="1"/>
  <c r="G8" i="2" s="1"/>
  <c r="BB14" i="3"/>
  <c r="BB22" i="3" s="1"/>
  <c r="F8" i="2" s="1"/>
  <c r="G14" i="3"/>
  <c r="G22" i="3" s="1"/>
  <c r="B8" i="2"/>
  <c r="A8" i="2"/>
  <c r="C22" i="3"/>
  <c r="BE8" i="3"/>
  <c r="BE12" i="3" s="1"/>
  <c r="I7" i="2" s="1"/>
  <c r="BD8" i="3"/>
  <c r="BD12" i="3" s="1"/>
  <c r="H7" i="2" s="1"/>
  <c r="BC8" i="3"/>
  <c r="BC12" i="3" s="1"/>
  <c r="G7" i="2" s="1"/>
  <c r="BB8" i="3"/>
  <c r="BB12" i="3" s="1"/>
  <c r="F7" i="2" s="1"/>
  <c r="G8" i="3"/>
  <c r="BA8" i="3" s="1"/>
  <c r="BA12" i="3" s="1"/>
  <c r="E7" i="2" s="1"/>
  <c r="B7" i="2"/>
  <c r="A7" i="2"/>
  <c r="C12" i="3"/>
  <c r="E4" i="3"/>
  <c r="C4" i="3"/>
  <c r="F3" i="3"/>
  <c r="C2" i="2"/>
  <c r="C33" i="1"/>
  <c r="F33" i="1" s="1"/>
  <c r="C31" i="1"/>
  <c r="C9" i="1"/>
  <c r="G7" i="1"/>
  <c r="G25" i="3" l="1"/>
  <c r="G28" i="3"/>
  <c r="BC35" i="3"/>
  <c r="G11" i="2" s="1"/>
  <c r="G12" i="2" s="1"/>
  <c r="C18" i="1" s="1"/>
  <c r="BA35" i="3"/>
  <c r="E11" i="2" s="1"/>
  <c r="G12" i="3"/>
  <c r="BA14" i="3"/>
  <c r="BA22" i="3" s="1"/>
  <c r="E8" i="2" s="1"/>
  <c r="BE35" i="3"/>
  <c r="I11" i="2" s="1"/>
  <c r="I12" i="2" s="1"/>
  <c r="C21" i="1" s="1"/>
  <c r="BD35" i="3"/>
  <c r="H11" i="2" s="1"/>
  <c r="H12" i="2" s="1"/>
  <c r="C17" i="1" s="1"/>
  <c r="BB35" i="3"/>
  <c r="F11" i="2" s="1"/>
  <c r="F12" i="2" s="1"/>
  <c r="C16" i="1" s="1"/>
  <c r="G35" i="3"/>
  <c r="E12" i="2" l="1"/>
  <c r="C15" i="1" s="1"/>
  <c r="C19" i="1" s="1"/>
  <c r="C22" i="1" s="1"/>
  <c r="G18" i="2" l="1"/>
  <c r="I18" i="2" s="1"/>
  <c r="G16" i="1" s="1"/>
  <c r="G22" i="2"/>
  <c r="I22" i="2" s="1"/>
  <c r="G20" i="1" s="1"/>
  <c r="G19" i="2"/>
  <c r="I19" i="2" s="1"/>
  <c r="G17" i="1" s="1"/>
  <c r="G23" i="2"/>
  <c r="I23" i="2" s="1"/>
  <c r="G21" i="1" s="1"/>
  <c r="G20" i="2"/>
  <c r="I20" i="2" s="1"/>
  <c r="G18" i="1" s="1"/>
  <c r="G24" i="2"/>
  <c r="I24" i="2" s="1"/>
  <c r="G17" i="2"/>
  <c r="I17" i="2" s="1"/>
  <c r="G15" i="1" s="1"/>
  <c r="G21" i="2"/>
  <c r="I21" i="2" s="1"/>
  <c r="G19" i="1" s="1"/>
  <c r="H25" i="2" l="1"/>
  <c r="G23" i="1" s="1"/>
  <c r="G22" i="1" s="1"/>
  <c r="C23" i="1" l="1"/>
  <c r="F30" i="1" s="1"/>
  <c r="F31" i="1" s="1"/>
  <c r="F34" i="1" s="1"/>
</calcChain>
</file>

<file path=xl/sharedStrings.xml><?xml version="1.0" encoding="utf-8"?>
<sst xmlns="http://schemas.openxmlformats.org/spreadsheetml/2006/main" count="186" uniqueCount="132">
  <si>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</si>
  <si>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</si>
  <si>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</si>
  <si>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</si>
  <si>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</si>
  <si>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</si>
  <si>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</si>
  <si>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</si>
  <si>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</si>
  <si>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</si>
  <si>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</si>
  <si>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</si>
  <si>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</si>
  <si>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</si>
  <si>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</si>
  <si>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</si>
  <si>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</si>
  <si>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</si>
  <si>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</si>
  <si>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</si>
  <si>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</si>
  <si>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</si>
  <si>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</si>
  <si>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</si>
  <si>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</si>
  <si>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</si>
  <si>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</si>
  <si>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</si>
  <si>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</si>
  <si>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</si>
  <si>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</si>
  <si>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</si>
  <si>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</si>
  <si>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</si>
  <si>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</si>
  <si>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</si>
  <si>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</si>
  <si>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</si>
  <si>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</si>
  <si>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</si>
  <si>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</si>
  <si>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</si>
  <si>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</si>
  <si>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</si>
  <si>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</si>
  <si>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</si>
  <si>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</si>
  <si>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</si>
  <si>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</si>
  <si>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</si>
  <si>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</si>
  <si>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</si>
  <si>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</si>
  <si>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</si>
  <si>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</si>
  <si>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</si>
  <si>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</si>
  <si>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</si>
  <si>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</si>
  <si>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</si>
  <si>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</si>
  <si>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</si>
  <si>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</si>
  <si>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</si>
  <si>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</si>
  <si>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</si>
  <si>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</si>
  <si>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</si>
  <si>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</si>
  <si>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</si>
  <si>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</si>
  <si>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</si>
  <si>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</si>
  <si>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</si>
  <si>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</si>
  <si>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</si>
  <si>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SLEPÝ ROZPOČET</t>
  </si>
  <si>
    <t>Slepý rozpočet</t>
  </si>
  <si>
    <t>SO01</t>
  </si>
  <si>
    <t>m2</t>
  </si>
  <si>
    <t>6A:155,00*4,00</t>
  </si>
  <si>
    <t>6B:150,00*3,50</t>
  </si>
  <si>
    <t>6C:220,00*6,00</t>
  </si>
  <si>
    <t>5</t>
  </si>
  <si>
    <t>Komunikace</t>
  </si>
  <si>
    <t>93</t>
  </si>
  <si>
    <t>Dokončovací práce inž.staveb</t>
  </si>
  <si>
    <t>99</t>
  </si>
  <si>
    <t>Přesun hmot</t>
  </si>
  <si>
    <t>998225111R00</t>
  </si>
  <si>
    <t xml:space="preserve">Přesun hmot, pozemní komunikace, kryt živičný </t>
  </si>
  <si>
    <t>t</t>
  </si>
  <si>
    <t>D96</t>
  </si>
  <si>
    <t>Přesuny suti a vybouraných hmot</t>
  </si>
  <si>
    <t>979081111R00</t>
  </si>
  <si>
    <t xml:space="preserve">Odvoz suti a vybour. hmot na skládku do 1 km </t>
  </si>
  <si>
    <t>979081121R00</t>
  </si>
  <si>
    <t>979087112R00</t>
  </si>
  <si>
    <t>979093111R00</t>
  </si>
  <si>
    <t xml:space="preserve">Uložení suti na skládku bez zhutnění </t>
  </si>
  <si>
    <t>979999996R00</t>
  </si>
  <si>
    <t xml:space="preserve">Poplatek za skládku suti a vybouraných hmot 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</si>
  <si>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</si>
  <si>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</si>
  <si>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</si>
  <si>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</si>
  <si>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</si>
  <si>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</si>
  <si>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</si>
  <si>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Dle výběrového řízení</t>
  </si>
  <si>
    <t>Oprava cesty p.č.1201 Boudy</t>
  </si>
  <si>
    <t>2015/019</t>
  </si>
  <si>
    <t>2015/019 Oprava cesty p.č.1201 Boudy</t>
  </si>
  <si>
    <t>DIO</t>
  </si>
  <si>
    <t>Odstranění podkladu nad 200 m2, kam.drcené tl.10 cm</t>
  </si>
  <si>
    <t>230,00*3,00</t>
  </si>
  <si>
    <t>181101102R00</t>
  </si>
  <si>
    <t>Úprava pláně v zářezech v hor. 1-4, se zhutněním</t>
  </si>
  <si>
    <t>113107221R00</t>
  </si>
  <si>
    <t>230,00*0,50*2</t>
  </si>
  <si>
    <t>569903311R00</t>
  </si>
  <si>
    <t>Zřízení zemních krajnic se zhutněním</t>
  </si>
  <si>
    <t>m3</t>
  </si>
  <si>
    <t>230,00*0,50*2*0,10</t>
  </si>
  <si>
    <t>569931132U00</t>
  </si>
  <si>
    <t>Zpev krajnice asfalt recykl tl 10 cm</t>
  </si>
  <si>
    <t>577141112R00</t>
  </si>
  <si>
    <t>Beton asfalt.ACO 11 do 3m tl.5cm</t>
  </si>
  <si>
    <t>577171125R00</t>
  </si>
  <si>
    <t>3Beton asfalt ACL 16+(ABL I), ložný, do 3 m, 8 cm</t>
  </si>
  <si>
    <t>Přesun hmot,pozemní konunikace, kryt živičný</t>
  </si>
  <si>
    <t>Příplatek k odvozu za každý další 14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</si>
</sst>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0.0"/>
    <numFmt numFmtId="166" formatCode="#,##0\ &quot;Kč&quot;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sz val="8"/>
      <color theme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56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0" fontId="4" fillId="2" borderId="9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3" fillId="2" borderId="13" xfId="0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4" fillId="0" borderId="45" xfId="1" applyFont="1" applyBorder="1"/>
    <xf numFmtId="0" fontId="3" fillId="0" borderId="45" xfId="1" applyFont="1" applyBorder="1"/>
    <xf numFmtId="0" fontId="3" fillId="0" borderId="45" xfId="1" applyFont="1" applyBorder="1" applyAlignment="1">
      <alignment horizontal="right"/>
    </xf>
    <xf numFmtId="0" fontId="3" fillId="0" borderId="46" xfId="1" applyFont="1" applyBorder="1"/>
    <xf numFmtId="0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4" fillId="0" borderId="50" xfId="1" applyFont="1" applyBorder="1"/>
    <xf numFmtId="0" fontId="3" fillId="0" borderId="50" xfId="1" applyFont="1" applyBorder="1"/>
    <xf numFmtId="0" fontId="3" fillId="0" borderId="50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1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0" fillId="0" borderId="0" xfId="1"/>
    <xf numFmtId="0" fontId="3" fillId="0" borderId="0" xfId="1" applyFont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5" fillId="0" borderId="46" xfId="1" applyFont="1" applyBorder="1" applyAlignment="1">
      <alignment horizontal="right"/>
    </xf>
    <xf numFmtId="0" fontId="3" fillId="0" borderId="45" xfId="1" applyFont="1" applyBorder="1" applyAlignment="1">
      <alignment horizontal="left"/>
    </xf>
    <xf numFmtId="0" fontId="3" fillId="0" borderId="47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0" fillId="0" borderId="0" xfId="1" applyNumberFormat="1"/>
    <xf numFmtId="0" fontId="16" fillId="0" borderId="0" xfId="1" applyFont="1"/>
    <xf numFmtId="0" fontId="17" fillId="0" borderId="59" xfId="1" applyFont="1" applyBorder="1" applyAlignment="1">
      <alignment horizontal="center" vertical="top"/>
    </xf>
    <xf numFmtId="49" fontId="17" fillId="0" borderId="59" xfId="1" applyNumberFormat="1" applyFont="1" applyBorder="1" applyAlignment="1">
      <alignment horizontal="left" vertical="top"/>
    </xf>
    <xf numFmtId="0" fontId="17" fillId="0" borderId="59" xfId="1" applyFont="1" applyBorder="1" applyAlignment="1">
      <alignment vertical="top" wrapText="1"/>
    </xf>
    <xf numFmtId="49" fontId="17" fillId="0" borderId="59" xfId="1" applyNumberFormat="1" applyFont="1" applyBorder="1" applyAlignment="1">
      <alignment horizontal="center" shrinkToFit="1"/>
    </xf>
    <xf numFmtId="4" fontId="17" fillId="0" borderId="59" xfId="1" applyNumberFormat="1" applyFont="1" applyBorder="1" applyAlignment="1">
      <alignment horizontal="right"/>
    </xf>
    <xf numFmtId="4" fontId="17" fillId="0" borderId="59" xfId="1" applyNumberFormat="1" applyFont="1" applyBorder="1"/>
    <xf numFmtId="0" fontId="18" fillId="0" borderId="0" xfId="1" applyFont="1"/>
    <xf numFmtId="0" fontId="5" fillId="0" borderId="56" xfId="1" applyFont="1" applyBorder="1" applyAlignment="1">
      <alignment horizontal="center"/>
    </xf>
    <xf numFmtId="0" fontId="19" fillId="0" borderId="0" xfId="1" applyFont="1" applyAlignment="1">
      <alignment wrapText="1"/>
    </xf>
    <xf numFmtId="49" fontId="5" fillId="0" borderId="56" xfId="1" applyNumberFormat="1" applyFont="1" applyBorder="1" applyAlignment="1">
      <alignment horizontal="right"/>
    </xf>
    <xf numFmtId="4" fontId="20" fillId="3" borderId="62" xfId="1" applyNumberFormat="1" applyFont="1" applyFill="1" applyBorder="1" applyAlignment="1">
      <alignment horizontal="right" wrapText="1"/>
    </xf>
    <xf numFmtId="0" fontId="20" fillId="3" borderId="34" xfId="1" applyFont="1" applyFill="1" applyBorder="1" applyAlignment="1">
      <alignment horizontal="left" wrapText="1"/>
    </xf>
    <xf numFmtId="0" fontId="20" fillId="0" borderId="13" xfId="0" applyFont="1" applyBorder="1" applyAlignment="1">
      <alignment horizontal="right"/>
    </xf>
    <xf numFmtId="0" fontId="3" fillId="2" borderId="10" xfId="1" applyFont="1" applyFill="1" applyBorder="1" applyAlignment="1">
      <alignment horizontal="center"/>
    </xf>
    <xf numFmtId="49" fontId="22" fillId="2" borderId="10" xfId="1" applyNumberFormat="1" applyFont="1" applyFill="1" applyBorder="1" applyAlignment="1">
      <alignment horizontal="left"/>
    </xf>
    <xf numFmtId="0" fontId="22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0" fillId="0" borderId="0" xfId="1" applyNumberFormat="1"/>
    <xf numFmtId="0" fontId="10" fillId="0" borderId="0" xfId="1" applyBorder="1"/>
    <xf numFmtId="0" fontId="23" fillId="0" borderId="0" xfId="1" applyFont="1" applyAlignment="1"/>
    <xf numFmtId="0" fontId="10" fillId="0" borderId="0" xfId="1" applyAlignment="1">
      <alignment horizontal="right"/>
    </xf>
    <xf numFmtId="0" fontId="24" fillId="0" borderId="0" xfId="1" applyFont="1" applyBorder="1"/>
    <xf numFmtId="3" fontId="24" fillId="0" borderId="0" xfId="1" applyNumberFormat="1" applyFont="1" applyBorder="1" applyAlignment="1">
      <alignment horizontal="right"/>
    </xf>
    <xf numFmtId="4" fontId="24" fillId="0" borderId="0" xfId="1" applyNumberFormat="1" applyFont="1" applyBorder="1"/>
    <xf numFmtId="0" fontId="23" fillId="0" borderId="0" xfId="1" applyFont="1" applyBorder="1" applyAlignment="1"/>
    <xf numFmtId="0" fontId="10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0" fillId="0" borderId="0" xfId="0" applyAlignment="1">
      <alignment horizontal="left" wrapTex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49" fontId="20" fillId="3" borderId="60" xfId="1" applyNumberFormat="1" applyFont="1" applyFill="1" applyBorder="1" applyAlignment="1">
      <alignment horizontal="left" wrapText="1"/>
    </xf>
    <xf numFmtId="49" fontId="21" fillId="0" borderId="61" xfId="0" applyNumberFormat="1" applyFont="1" applyBorder="1" applyAlignment="1">
      <alignment horizontal="left" wrapText="1"/>
    </xf>
    <xf numFmtId="0" fontId="13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  <xf numFmtId="49" fontId="20" fillId="3" borderId="15" xfId="1" applyNumberFormat="1" applyFont="1" applyFill="1" applyBorder="1" applyAlignment="1">
      <alignment horizontal="left" wrapText="1"/>
    </xf>
    <xf numFmtId="49" fontId="21" fillId="0" borderId="8" xfId="0" applyNumberFormat="1" applyFont="1" applyBorder="1" applyAlignment="1">
      <alignment horizontal="left" wrapText="1"/>
    </xf>
    <xf numFmtId="49" fontId="17" fillId="0" borderId="10" xfId="0" applyNumberFormat="1" applyFont="1" applyBorder="1" applyAlignment="1">
      <alignment horizontal="center"/>
    </xf>
    <xf numFmtId="49" fontId="17" fillId="3" borderId="10" xfId="1" applyNumberFormat="1" applyFont="1" applyFill="1" applyBorder="1" applyAlignment="1">
      <alignment wrapText="1"/>
    </xf>
    <xf numFmtId="4" fontId="17" fillId="3" borderId="62" xfId="1" applyNumberFormat="1" applyFont="1" applyFill="1" applyBorder="1" applyAlignment="1">
      <alignment horizontal="right" wrapText="1"/>
    </xf>
    <xf numFmtId="4" fontId="25" fillId="3" borderId="62" xfId="1" applyNumberFormat="1" applyFont="1" applyFill="1" applyBorder="1" applyAlignment="1">
      <alignment horizontal="right" wrapText="1"/>
    </xf>
    <xf numFmtId="0" fontId="20" fillId="3" borderId="0" xfId="1" applyFont="1" applyFill="1" applyBorder="1" applyAlignment="1">
      <alignment horizontal="left" wrapText="1"/>
    </xf>
    <xf numFmtId="4" fontId="3" fillId="2" borderId="10" xfId="1" applyNumberFormat="1" applyFont="1" applyFill="1" applyBorder="1" applyAlignment="1">
      <alignment horizontal="right"/>
    </xf>
    <xf numFmtId="49" fontId="17" fillId="0" borderId="61" xfId="0" applyNumberFormat="1" applyFont="1" applyBorder="1" applyAlignment="1">
      <alignment horizontal="center" wrapText="1"/>
    </xf>
    <xf numFmtId="49" fontId="17" fillId="3" borderId="64" xfId="1" applyNumberFormat="1" applyFont="1" applyFill="1" applyBorder="1" applyAlignment="1">
      <alignment horizontal="left" wrapText="1"/>
    </xf>
    <xf numFmtId="49" fontId="17" fillId="0" borderId="56" xfId="1" applyNumberFormat="1" applyFont="1" applyBorder="1" applyAlignment="1">
      <alignment horizontal="right"/>
    </xf>
    <xf numFmtId="49" fontId="17" fillId="0" borderId="56" xfId="1" applyNumberFormat="1" applyFont="1" applyBorder="1" applyAlignment="1">
      <alignment horizontal="left"/>
    </xf>
    <xf numFmtId="4" fontId="20" fillId="3" borderId="65" xfId="1" applyNumberFormat="1" applyFont="1" applyFill="1" applyBorder="1" applyAlignment="1">
      <alignment horizontal="right" wrapText="1"/>
    </xf>
    <xf numFmtId="49" fontId="20" fillId="3" borderId="66" xfId="1" applyNumberFormat="1" applyFont="1" applyFill="1" applyBorder="1" applyAlignment="1">
      <alignment horizontal="left" wrapText="1"/>
    </xf>
    <xf numFmtId="49" fontId="21" fillId="0" borderId="67" xfId="0" applyNumberFormat="1" applyFont="1" applyBorder="1" applyAlignment="1">
      <alignment horizontal="left" wrapText="1"/>
    </xf>
    <xf numFmtId="49" fontId="5" fillId="0" borderId="34" xfId="1" applyNumberFormat="1" applyFont="1" applyBorder="1" applyAlignment="1">
      <alignment horizontal="right"/>
    </xf>
    <xf numFmtId="49" fontId="20" fillId="3" borderId="69" xfId="1" applyNumberFormat="1" applyFont="1" applyFill="1" applyBorder="1" applyAlignment="1">
      <alignment horizontal="left" wrapText="1"/>
    </xf>
    <xf numFmtId="4" fontId="20" fillId="3" borderId="70" xfId="1" applyNumberFormat="1" applyFont="1" applyFill="1" applyBorder="1" applyAlignment="1">
      <alignment horizontal="right" wrapText="1"/>
    </xf>
    <xf numFmtId="4" fontId="17" fillId="3" borderId="68" xfId="1" applyNumberFormat="1" applyFont="1" applyFill="1" applyBorder="1" applyAlignment="1">
      <alignment horizontal="right" wrapText="1"/>
    </xf>
    <xf numFmtId="49" fontId="17" fillId="3" borderId="72" xfId="1" applyNumberFormat="1" applyFont="1" applyFill="1" applyBorder="1" applyAlignment="1">
      <alignment horizontal="left" wrapText="1"/>
    </xf>
    <xf numFmtId="49" fontId="17" fillId="0" borderId="72" xfId="0" applyNumberFormat="1" applyFont="1" applyBorder="1" applyAlignment="1">
      <alignment horizontal="center" wrapText="1"/>
    </xf>
    <xf numFmtId="0" fontId="10" fillId="0" borderId="63" xfId="1" applyBorder="1"/>
    <xf numFmtId="49" fontId="17" fillId="3" borderId="69" xfId="1" applyNumberFormat="1" applyFont="1" applyFill="1" applyBorder="1" applyAlignment="1">
      <alignment horizontal="left" wrapText="1"/>
    </xf>
    <xf numFmtId="4" fontId="17" fillId="3" borderId="70" xfId="1" applyNumberFormat="1" applyFont="1" applyFill="1" applyBorder="1" applyAlignment="1">
      <alignment horizontal="right" wrapText="1"/>
    </xf>
    <xf numFmtId="0" fontId="20" fillId="3" borderId="73" xfId="1" applyFont="1" applyFill="1" applyBorder="1" applyAlignment="1">
      <alignment horizontal="left" wrapText="1"/>
    </xf>
    <xf numFmtId="0" fontId="20" fillId="0" borderId="0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49" fontId="21" fillId="0" borderId="71" xfId="0" applyNumberFormat="1" applyFont="1" applyBorder="1" applyAlignment="1">
      <alignment horizontal="left" wrapText="1"/>
    </xf>
    <xf numFmtId="49" fontId="17" fillId="0" borderId="74" xfId="0" applyNumberFormat="1" applyFont="1" applyBorder="1" applyAlignment="1">
      <alignment horizontal="center" wrapTex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topLeftCell="A4" workbookViewId="0">
      <selection activeCell="G11" sqref="G11"/>
    </sheetView>
  </sheetViews>
  <sheetFormatPr defaultRowHeight="12.75" x14ac:dyDescent="0.2"/>
  <cols>
    <col min="1" max="1" width="2" customWidth="1"/>
    <col min="2" max="2" width="15" customWidth="1"/>
    <col min="3" max="3" width="5.570312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1" t="s">
        <v>76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0</v>
      </c>
      <c r="B2" s="4"/>
      <c r="C2" s="5" t="str">
        <f>Rekapitulace!H1</f>
        <v>SO01</v>
      </c>
      <c r="D2" s="5" t="s">
        <v>110</v>
      </c>
      <c r="E2" s="4"/>
      <c r="F2" s="6" t="s">
        <v>1</v>
      </c>
      <c r="G2" s="7"/>
    </row>
    <row r="3" spans="1:57" ht="3" hidden="1" customHeight="1" x14ac:dyDescent="0.2">
      <c r="A3" s="8"/>
      <c r="B3" s="9"/>
      <c r="C3" s="10"/>
      <c r="D3" s="10"/>
      <c r="E3" s="9"/>
      <c r="F3" s="11"/>
      <c r="G3" s="12"/>
    </row>
    <row r="4" spans="1:57" ht="12" customHeight="1" x14ac:dyDescent="0.2">
      <c r="A4" s="13" t="s">
        <v>2</v>
      </c>
      <c r="B4" s="9"/>
      <c r="C4" s="10" t="s">
        <v>3</v>
      </c>
      <c r="D4" s="10"/>
      <c r="E4" s="9"/>
      <c r="F4" s="11" t="s">
        <v>4</v>
      </c>
      <c r="G4" s="14"/>
    </row>
    <row r="5" spans="1:57" ht="12.95" customHeight="1" x14ac:dyDescent="0.2">
      <c r="A5" s="15" t="s">
        <v>78</v>
      </c>
      <c r="B5" s="16"/>
      <c r="C5" s="17" t="s">
        <v>110</v>
      </c>
      <c r="D5" s="18"/>
      <c r="E5" s="19"/>
      <c r="F5" s="11" t="s">
        <v>6</v>
      </c>
      <c r="G5" s="12"/>
    </row>
    <row r="6" spans="1:57" ht="12.95" customHeight="1" x14ac:dyDescent="0.2">
      <c r="A6" s="13" t="s">
        <v>7</v>
      </c>
      <c r="B6" s="9"/>
      <c r="C6" s="10" t="s">
        <v>8</v>
      </c>
      <c r="D6" s="10"/>
      <c r="E6" s="9"/>
      <c r="F6" s="20" t="s">
        <v>9</v>
      </c>
      <c r="G6" s="21"/>
      <c r="O6" s="22"/>
    </row>
    <row r="7" spans="1:57" ht="12.95" customHeight="1" x14ac:dyDescent="0.2">
      <c r="A7" s="23" t="s">
        <v>111</v>
      </c>
      <c r="C7" s="24" t="s">
        <v>110</v>
      </c>
      <c r="D7" s="25"/>
      <c r="E7" s="25"/>
      <c r="F7" s="26" t="s">
        <v>10</v>
      </c>
      <c r="G7" s="21">
        <f>IF(PocetMJ=0,,ROUND((F30+F32)/PocetMJ,1))</f>
        <v>0</v>
      </c>
    </row>
    <row r="8" spans="1:57" x14ac:dyDescent="0.2">
      <c r="A8" s="27" t="s">
        <v>11</v>
      </c>
      <c r="B8" s="11"/>
      <c r="C8" s="201"/>
      <c r="D8" s="201"/>
      <c r="E8" s="202"/>
      <c r="F8" s="28" t="s">
        <v>12</v>
      </c>
      <c r="G8" s="29"/>
      <c r="H8" s="30"/>
      <c r="I8" s="31"/>
    </row>
    <row r="9" spans="1:57" x14ac:dyDescent="0.2">
      <c r="A9" s="27" t="s">
        <v>13</v>
      </c>
      <c r="B9" s="11"/>
      <c r="C9" s="201">
        <f>Projektant</f>
        <v>0</v>
      </c>
      <c r="D9" s="201"/>
      <c r="E9" s="202"/>
      <c r="F9" s="11"/>
      <c r="G9" s="32"/>
      <c r="H9" s="33"/>
    </row>
    <row r="10" spans="1:57" x14ac:dyDescent="0.2">
      <c r="A10" s="27" t="s">
        <v>14</v>
      </c>
      <c r="B10" s="11"/>
      <c r="C10" s="201"/>
      <c r="D10" s="201"/>
      <c r="E10" s="201"/>
      <c r="F10" s="34"/>
      <c r="G10" s="35"/>
      <c r="H10" s="36"/>
    </row>
    <row r="11" spans="1:57" ht="13.5" customHeight="1" x14ac:dyDescent="0.2">
      <c r="A11" s="27" t="s">
        <v>15</v>
      </c>
      <c r="B11" s="11"/>
      <c r="C11" s="201" t="s">
        <v>109</v>
      </c>
      <c r="D11" s="201"/>
      <c r="E11" s="201"/>
      <c r="F11" s="37" t="s">
        <v>16</v>
      </c>
      <c r="G11" s="38" t="s">
        <v>111</v>
      </c>
      <c r="H11" s="33"/>
      <c r="BA11" s="39"/>
      <c r="BB11" s="39"/>
      <c r="BC11" s="39"/>
      <c r="BD11" s="39"/>
      <c r="BE11" s="39"/>
    </row>
    <row r="12" spans="1:57" ht="12.75" customHeight="1" x14ac:dyDescent="0.2">
      <c r="A12" s="40" t="s">
        <v>17</v>
      </c>
      <c r="B12" s="9"/>
      <c r="C12" s="203"/>
      <c r="D12" s="203"/>
      <c r="E12" s="203"/>
      <c r="F12" s="41" t="s">
        <v>18</v>
      </c>
      <c r="G12" s="42"/>
      <c r="H12" s="33"/>
    </row>
    <row r="13" spans="1:57" ht="28.5" customHeight="1" thickBot="1" x14ac:dyDescent="0.25">
      <c r="A13" s="43" t="s">
        <v>19</v>
      </c>
      <c r="B13" s="44"/>
      <c r="C13" s="44"/>
      <c r="D13" s="44"/>
      <c r="E13" s="45"/>
      <c r="F13" s="45"/>
      <c r="G13" s="46"/>
      <c r="H13" s="33"/>
    </row>
    <row r="14" spans="1:57" ht="17.25" customHeight="1" thickBot="1" x14ac:dyDescent="0.25">
      <c r="A14" s="47" t="s">
        <v>20</v>
      </c>
      <c r="B14" s="48"/>
      <c r="C14" s="49"/>
      <c r="D14" s="50" t="s">
        <v>21</v>
      </c>
      <c r="E14" s="51"/>
      <c r="F14" s="51"/>
      <c r="G14" s="49"/>
    </row>
    <row r="15" spans="1:57" ht="15.95" customHeight="1" x14ac:dyDescent="0.2">
      <c r="A15" s="52"/>
      <c r="B15" s="53" t="s">
        <v>22</v>
      </c>
      <c r="C15" s="54">
        <f>HSV</f>
        <v>0</v>
      </c>
      <c r="D15" s="55" t="str">
        <f>Rekapitulace!A17</f>
        <v>DIO</v>
      </c>
      <c r="E15" s="56"/>
      <c r="F15" s="57"/>
      <c r="G15" s="54">
        <f>Rekapitulace!I17</f>
        <v>0</v>
      </c>
    </row>
    <row r="16" spans="1:57" ht="15.95" customHeight="1" x14ac:dyDescent="0.2">
      <c r="A16" s="52" t="s">
        <v>23</v>
      </c>
      <c r="B16" s="53" t="s">
        <v>24</v>
      </c>
      <c r="C16" s="54">
        <f>PSV</f>
        <v>0</v>
      </c>
      <c r="D16" s="8" t="str">
        <f>Rekapitulace!A18</f>
        <v>Oborová přirážka</v>
      </c>
      <c r="E16" s="58"/>
      <c r="F16" s="59"/>
      <c r="G16" s="54">
        <f>Rekapitulace!I18</f>
        <v>0</v>
      </c>
    </row>
    <row r="17" spans="1:7" ht="15.95" customHeight="1" x14ac:dyDescent="0.2">
      <c r="A17" s="52" t="s">
        <v>25</v>
      </c>
      <c r="B17" s="53" t="s">
        <v>26</v>
      </c>
      <c r="C17" s="54">
        <f>Mont</f>
        <v>0</v>
      </c>
      <c r="D17" s="8" t="str">
        <f>Rekapitulace!A19</f>
        <v>Přesun stavebních kapacit</v>
      </c>
      <c r="E17" s="58"/>
      <c r="F17" s="59"/>
      <c r="G17" s="54">
        <f>Rekapitulace!I19</f>
        <v>0</v>
      </c>
    </row>
    <row r="18" spans="1:7" ht="15.95" customHeight="1" x14ac:dyDescent="0.2">
      <c r="A18" s="60" t="s">
        <v>27</v>
      </c>
      <c r="B18" s="61" t="s">
        <v>28</v>
      </c>
      <c r="C18" s="54">
        <f>Dodavka</f>
        <v>0</v>
      </c>
      <c r="D18" s="8" t="str">
        <f>Rekapitulace!A20</f>
        <v>Mimostaveništní doprava</v>
      </c>
      <c r="E18" s="58"/>
      <c r="F18" s="59"/>
      <c r="G18" s="54">
        <f>Rekapitulace!I20</f>
        <v>0</v>
      </c>
    </row>
    <row r="19" spans="1:7" ht="15.95" customHeight="1" x14ac:dyDescent="0.2">
      <c r="A19" s="62" t="s">
        <v>29</v>
      </c>
      <c r="B19" s="53"/>
      <c r="C19" s="54">
        <f>SUM(C15:C18)</f>
        <v>0</v>
      </c>
      <c r="D19" s="8" t="str">
        <f>Rekapitulace!A21</f>
        <v>Zařízení staveniště</v>
      </c>
      <c r="E19" s="58"/>
      <c r="F19" s="59"/>
      <c r="G19" s="54">
        <f>Rekapitulace!I21</f>
        <v>0</v>
      </c>
    </row>
    <row r="20" spans="1:7" ht="15.95" customHeight="1" x14ac:dyDescent="0.2">
      <c r="A20" s="62"/>
      <c r="B20" s="53"/>
      <c r="C20" s="54"/>
      <c r="D20" s="8" t="str">
        <f>Rekapitulace!A22</f>
        <v>Provoz investora</v>
      </c>
      <c r="E20" s="58"/>
      <c r="F20" s="59"/>
      <c r="G20" s="54">
        <f>Rekapitulace!I22</f>
        <v>0</v>
      </c>
    </row>
    <row r="21" spans="1:7" ht="15.95" customHeight="1" x14ac:dyDescent="0.2">
      <c r="A21" s="62" t="s">
        <v>30</v>
      </c>
      <c r="B21" s="53"/>
      <c r="C21" s="54">
        <f>HZS</f>
        <v>0</v>
      </c>
      <c r="D21" s="8" t="str">
        <f>Rekapitulace!A23</f>
        <v>Kompletační činnost (IČD)</v>
      </c>
      <c r="E21" s="58"/>
      <c r="F21" s="59"/>
      <c r="G21" s="54">
        <f>Rekapitulace!I23</f>
        <v>0</v>
      </c>
    </row>
    <row r="22" spans="1:7" ht="15.95" customHeight="1" x14ac:dyDescent="0.2">
      <c r="A22" s="63" t="s">
        <v>31</v>
      </c>
      <c r="B22" s="64"/>
      <c r="C22" s="54">
        <f>C19+C21</f>
        <v>0</v>
      </c>
      <c r="D22" s="8" t="s">
        <v>32</v>
      </c>
      <c r="E22" s="58"/>
      <c r="F22" s="59"/>
      <c r="G22" s="54">
        <f>G23-SUM(G15:G21)</f>
        <v>0</v>
      </c>
    </row>
    <row r="23" spans="1:7" ht="15.95" customHeight="1" thickBot="1" x14ac:dyDescent="0.25">
      <c r="A23" s="204" t="s">
        <v>33</v>
      </c>
      <c r="B23" s="205"/>
      <c r="C23" s="65">
        <f>C22+G23</f>
        <v>0</v>
      </c>
      <c r="D23" s="66" t="s">
        <v>34</v>
      </c>
      <c r="E23" s="67"/>
      <c r="F23" s="68"/>
      <c r="G23" s="54">
        <f>VRN</f>
        <v>0</v>
      </c>
    </row>
    <row r="24" spans="1:7" x14ac:dyDescent="0.2">
      <c r="A24" s="69" t="s">
        <v>35</v>
      </c>
      <c r="B24" s="70"/>
      <c r="C24" s="71"/>
      <c r="D24" s="70" t="s">
        <v>36</v>
      </c>
      <c r="E24" s="70"/>
      <c r="F24" s="72" t="s">
        <v>37</v>
      </c>
      <c r="G24" s="73"/>
    </row>
    <row r="25" spans="1:7" x14ac:dyDescent="0.2">
      <c r="A25" s="63" t="s">
        <v>38</v>
      </c>
      <c r="B25" s="64"/>
      <c r="C25" s="74"/>
      <c r="D25" s="64" t="s">
        <v>38</v>
      </c>
      <c r="E25" s="75"/>
      <c r="F25" s="76" t="s">
        <v>38</v>
      </c>
      <c r="G25" s="77"/>
    </row>
    <row r="26" spans="1:7" ht="37.5" customHeight="1" x14ac:dyDescent="0.2">
      <c r="A26" s="63" t="s">
        <v>39</v>
      </c>
      <c r="B26" s="78"/>
      <c r="C26" s="74"/>
      <c r="D26" s="64" t="s">
        <v>39</v>
      </c>
      <c r="E26" s="75"/>
      <c r="F26" s="76" t="s">
        <v>39</v>
      </c>
      <c r="G26" s="77"/>
    </row>
    <row r="27" spans="1:7" x14ac:dyDescent="0.2">
      <c r="A27" s="63"/>
      <c r="B27" s="79"/>
      <c r="C27" s="74"/>
      <c r="D27" s="64"/>
      <c r="E27" s="75"/>
      <c r="F27" s="76"/>
      <c r="G27" s="77"/>
    </row>
    <row r="28" spans="1:7" x14ac:dyDescent="0.2">
      <c r="A28" s="63" t="s">
        <v>40</v>
      </c>
      <c r="B28" s="64"/>
      <c r="C28" s="74"/>
      <c r="D28" s="76" t="s">
        <v>41</v>
      </c>
      <c r="E28" s="74"/>
      <c r="F28" s="80" t="s">
        <v>41</v>
      </c>
      <c r="G28" s="77"/>
    </row>
    <row r="29" spans="1:7" ht="69" customHeight="1" x14ac:dyDescent="0.2">
      <c r="A29" s="63"/>
      <c r="B29" s="64"/>
      <c r="C29" s="81"/>
      <c r="D29" s="82"/>
      <c r="E29" s="81"/>
      <c r="F29" s="64"/>
      <c r="G29" s="77"/>
    </row>
    <row r="30" spans="1:7" x14ac:dyDescent="0.2">
      <c r="A30" s="83" t="s">
        <v>42</v>
      </c>
      <c r="B30" s="84"/>
      <c r="C30" s="85">
        <v>21</v>
      </c>
      <c r="D30" s="84" t="s">
        <v>43</v>
      </c>
      <c r="E30" s="86"/>
      <c r="F30" s="206">
        <f>C23-F32</f>
        <v>0</v>
      </c>
      <c r="G30" s="207"/>
    </row>
    <row r="31" spans="1:7" x14ac:dyDescent="0.2">
      <c r="A31" s="83" t="s">
        <v>44</v>
      </c>
      <c r="B31" s="84"/>
      <c r="C31" s="85">
        <f>SazbaDPH1</f>
        <v>21</v>
      </c>
      <c r="D31" s="84" t="s">
        <v>45</v>
      </c>
      <c r="E31" s="86"/>
      <c r="F31" s="206">
        <f>ROUND(PRODUCT(F30,C31/100),0)</f>
        <v>0</v>
      </c>
      <c r="G31" s="207"/>
    </row>
    <row r="32" spans="1:7" x14ac:dyDescent="0.2">
      <c r="A32" s="83" t="s">
        <v>42</v>
      </c>
      <c r="B32" s="84"/>
      <c r="C32" s="85">
        <v>0</v>
      </c>
      <c r="D32" s="84" t="s">
        <v>45</v>
      </c>
      <c r="E32" s="86"/>
      <c r="F32" s="206">
        <v>0</v>
      </c>
      <c r="G32" s="207"/>
    </row>
    <row r="33" spans="1:8" x14ac:dyDescent="0.2">
      <c r="A33" s="83" t="s">
        <v>44</v>
      </c>
      <c r="B33" s="87"/>
      <c r="C33" s="88">
        <f>SazbaDPH2</f>
        <v>0</v>
      </c>
      <c r="D33" s="84" t="s">
        <v>45</v>
      </c>
      <c r="E33" s="59"/>
      <c r="F33" s="206">
        <f>ROUND(PRODUCT(F32,C33/100),0)</f>
        <v>0</v>
      </c>
      <c r="G33" s="207"/>
    </row>
    <row r="34" spans="1:8" s="92" customFormat="1" ht="19.5" customHeight="1" thickBot="1" x14ac:dyDescent="0.3">
      <c r="A34" s="89" t="s">
        <v>46</v>
      </c>
      <c r="B34" s="90"/>
      <c r="C34" s="90"/>
      <c r="D34" s="90"/>
      <c r="E34" s="91"/>
      <c r="F34" s="208">
        <f>ROUND(SUM(F30:F33),0)</f>
        <v>0</v>
      </c>
      <c r="G34" s="209"/>
    </row>
    <row r="36" spans="1:8" x14ac:dyDescent="0.2">
      <c r="A36" s="93" t="s">
        <v>47</v>
      </c>
      <c r="B36" s="93"/>
      <c r="C36" s="93"/>
      <c r="D36" s="93"/>
      <c r="E36" s="93"/>
      <c r="F36" s="93"/>
      <c r="G36" s="93"/>
      <c r="H36" t="s">
        <v>5</v>
      </c>
    </row>
    <row r="37" spans="1:8" ht="14.25" customHeight="1" x14ac:dyDescent="0.2">
      <c r="A37" s="93"/>
      <c r="B37" s="200"/>
      <c r="C37" s="200"/>
      <c r="D37" s="200"/>
      <c r="E37" s="200"/>
      <c r="F37" s="200"/>
      <c r="G37" s="200"/>
      <c r="H37" t="s">
        <v>5</v>
      </c>
    </row>
    <row r="38" spans="1:8" ht="12.75" customHeight="1" x14ac:dyDescent="0.2">
      <c r="A38" s="94"/>
      <c r="B38" s="200"/>
      <c r="C38" s="200"/>
      <c r="D38" s="200"/>
      <c r="E38" s="200"/>
      <c r="F38" s="200"/>
      <c r="G38" s="200"/>
      <c r="H38" t="s">
        <v>5</v>
      </c>
    </row>
    <row r="39" spans="1:8" x14ac:dyDescent="0.2">
      <c r="A39" s="94"/>
      <c r="B39" s="200"/>
      <c r="C39" s="200"/>
      <c r="D39" s="200"/>
      <c r="E39" s="200"/>
      <c r="F39" s="200"/>
      <c r="G39" s="200"/>
      <c r="H39" t="s">
        <v>5</v>
      </c>
    </row>
    <row r="40" spans="1:8" x14ac:dyDescent="0.2">
      <c r="A40" s="94"/>
      <c r="B40" s="200"/>
      <c r="C40" s="200"/>
      <c r="D40" s="200"/>
      <c r="E40" s="200"/>
      <c r="F40" s="200"/>
      <c r="G40" s="200"/>
      <c r="H40" t="s">
        <v>5</v>
      </c>
    </row>
    <row r="41" spans="1:8" x14ac:dyDescent="0.2">
      <c r="A41" s="94"/>
      <c r="B41" s="200"/>
      <c r="C41" s="200"/>
      <c r="D41" s="200"/>
      <c r="E41" s="200"/>
      <c r="F41" s="200"/>
      <c r="G41" s="200"/>
      <c r="H41" t="s">
        <v>5</v>
      </c>
    </row>
    <row r="42" spans="1:8" x14ac:dyDescent="0.2">
      <c r="A42" s="94"/>
      <c r="B42" s="200"/>
      <c r="C42" s="200"/>
      <c r="D42" s="200"/>
      <c r="E42" s="200"/>
      <c r="F42" s="200"/>
      <c r="G42" s="200"/>
      <c r="H42" t="s">
        <v>5</v>
      </c>
    </row>
    <row r="43" spans="1:8" x14ac:dyDescent="0.2">
      <c r="A43" s="94"/>
      <c r="B43" s="200"/>
      <c r="C43" s="200"/>
      <c r="D43" s="200"/>
      <c r="E43" s="200"/>
      <c r="F43" s="200"/>
      <c r="G43" s="200"/>
      <c r="H43" t="s">
        <v>5</v>
      </c>
    </row>
    <row r="44" spans="1:8" x14ac:dyDescent="0.2">
      <c r="A44" s="94"/>
      <c r="B44" s="200"/>
      <c r="C44" s="200"/>
      <c r="D44" s="200"/>
      <c r="E44" s="200"/>
      <c r="F44" s="200"/>
      <c r="G44" s="200"/>
      <c r="H44" t="s">
        <v>5</v>
      </c>
    </row>
    <row r="45" spans="1:8" ht="0.75" customHeight="1" x14ac:dyDescent="0.2">
      <c r="A45" s="94"/>
      <c r="B45" s="200"/>
      <c r="C45" s="200"/>
      <c r="D45" s="200"/>
      <c r="E45" s="200"/>
      <c r="F45" s="200"/>
      <c r="G45" s="200"/>
      <c r="H45" t="s">
        <v>5</v>
      </c>
    </row>
    <row r="46" spans="1:8" x14ac:dyDescent="0.2">
      <c r="B46" s="210"/>
      <c r="C46" s="210"/>
      <c r="D46" s="210"/>
      <c r="E46" s="210"/>
      <c r="F46" s="210"/>
      <c r="G46" s="210"/>
    </row>
    <row r="47" spans="1:8" x14ac:dyDescent="0.2">
      <c r="B47" s="210"/>
      <c r="C47" s="210"/>
      <c r="D47" s="210"/>
      <c r="E47" s="210"/>
      <c r="F47" s="210"/>
      <c r="G47" s="210"/>
    </row>
    <row r="48" spans="1:8" x14ac:dyDescent="0.2">
      <c r="B48" s="210"/>
      <c r="C48" s="210"/>
      <c r="D48" s="210"/>
      <c r="E48" s="210"/>
      <c r="F48" s="210"/>
      <c r="G48" s="210"/>
    </row>
    <row r="49" spans="2:7" x14ac:dyDescent="0.2">
      <c r="B49" s="210"/>
      <c r="C49" s="210"/>
      <c r="D49" s="210"/>
      <c r="E49" s="210"/>
      <c r="F49" s="210"/>
      <c r="G49" s="210"/>
    </row>
    <row r="50" spans="2:7" x14ac:dyDescent="0.2">
      <c r="B50" s="210"/>
      <c r="C50" s="210"/>
      <c r="D50" s="210"/>
      <c r="E50" s="210"/>
      <c r="F50" s="210"/>
      <c r="G50" s="210"/>
    </row>
    <row r="51" spans="2:7" x14ac:dyDescent="0.2">
      <c r="B51" s="210"/>
      <c r="C51" s="210"/>
      <c r="D51" s="210"/>
      <c r="E51" s="210"/>
      <c r="F51" s="210"/>
      <c r="G51" s="210"/>
    </row>
    <row r="52" spans="2:7" x14ac:dyDescent="0.2">
      <c r="B52" s="210"/>
      <c r="C52" s="210"/>
      <c r="D52" s="210"/>
      <c r="E52" s="210"/>
      <c r="F52" s="210"/>
      <c r="G52" s="210"/>
    </row>
    <row r="53" spans="2:7" x14ac:dyDescent="0.2">
      <c r="B53" s="210"/>
      <c r="C53" s="210"/>
      <c r="D53" s="210"/>
      <c r="E53" s="210"/>
      <c r="F53" s="210"/>
      <c r="G53" s="210"/>
    </row>
    <row r="54" spans="2:7" x14ac:dyDescent="0.2">
      <c r="B54" s="210"/>
      <c r="C54" s="210"/>
      <c r="D54" s="210"/>
      <c r="E54" s="210"/>
      <c r="F54" s="210"/>
      <c r="G54" s="210"/>
    </row>
    <row r="55" spans="2:7" x14ac:dyDescent="0.2">
      <c r="B55" s="210"/>
      <c r="C55" s="210"/>
      <c r="D55" s="210"/>
      <c r="E55" s="210"/>
      <c r="F55" s="210"/>
      <c r="G55" s="210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6"/>
  <sheetViews>
    <sheetView workbookViewId="0">
      <selection activeCell="A18" sqref="A18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211" t="s">
        <v>48</v>
      </c>
      <c r="B1" s="212"/>
      <c r="C1" s="95" t="s">
        <v>112</v>
      </c>
      <c r="D1" s="96"/>
      <c r="E1" s="97"/>
      <c r="F1" s="96"/>
      <c r="G1" s="98" t="s">
        <v>49</v>
      </c>
      <c r="H1" s="99" t="s">
        <v>78</v>
      </c>
      <c r="I1" s="100"/>
    </row>
    <row r="2" spans="1:57" ht="13.5" thickBot="1" x14ac:dyDescent="0.25">
      <c r="A2" s="213" t="s">
        <v>50</v>
      </c>
      <c r="B2" s="214"/>
      <c r="C2" s="101" t="str">
        <f>CONCATENATE(cisloobjektu," ",nazevobjektu)</f>
        <v>SO01 Oprava cesty p.č.1201 Boudy</v>
      </c>
      <c r="D2" s="102"/>
      <c r="E2" s="103"/>
      <c r="F2" s="102"/>
      <c r="G2" s="215" t="s">
        <v>110</v>
      </c>
      <c r="H2" s="216"/>
      <c r="I2" s="217"/>
    </row>
    <row r="3" spans="1:57" ht="13.5" thickTop="1" x14ac:dyDescent="0.2">
      <c r="A3" s="75"/>
      <c r="B3" s="75"/>
      <c r="C3" s="75"/>
      <c r="D3" s="75"/>
      <c r="E3" s="75"/>
      <c r="F3" s="64"/>
      <c r="G3" s="75"/>
      <c r="H3" s="75"/>
      <c r="I3" s="75"/>
    </row>
    <row r="4" spans="1:57" ht="19.5" customHeight="1" x14ac:dyDescent="0.25">
      <c r="A4" s="104" t="s">
        <v>51</v>
      </c>
      <c r="B4" s="105"/>
      <c r="C4" s="105"/>
      <c r="D4" s="105"/>
      <c r="E4" s="106"/>
      <c r="F4" s="105"/>
      <c r="G4" s="105"/>
      <c r="H4" s="105"/>
      <c r="I4" s="105"/>
    </row>
    <row r="5" spans="1:57" ht="13.5" thickBot="1" x14ac:dyDescent="0.25">
      <c r="A5" s="75"/>
      <c r="B5" s="75"/>
      <c r="C5" s="75"/>
      <c r="D5" s="75"/>
      <c r="E5" s="75"/>
      <c r="F5" s="75"/>
      <c r="G5" s="75"/>
      <c r="H5" s="75"/>
      <c r="I5" s="75"/>
    </row>
    <row r="6" spans="1:57" s="33" customFormat="1" ht="13.5" thickBot="1" x14ac:dyDescent="0.25">
      <c r="A6" s="107"/>
      <c r="B6" s="108" t="s">
        <v>52</v>
      </c>
      <c r="C6" s="108"/>
      <c r="D6" s="109"/>
      <c r="E6" s="110" t="s">
        <v>53</v>
      </c>
      <c r="F6" s="111" t="s">
        <v>54</v>
      </c>
      <c r="G6" s="111" t="s">
        <v>55</v>
      </c>
      <c r="H6" s="111" t="s">
        <v>56</v>
      </c>
      <c r="I6" s="112" t="s">
        <v>30</v>
      </c>
    </row>
    <row r="7" spans="1:57" s="33" customFormat="1" x14ac:dyDescent="0.2">
      <c r="A7" s="196" t="str">
        <f>Položky!B7</f>
        <v>1</v>
      </c>
      <c r="B7" s="113" t="str">
        <f>Položky!C7</f>
        <v>Zemní práce</v>
      </c>
      <c r="C7" s="64"/>
      <c r="D7" s="114"/>
      <c r="E7" s="197">
        <f>Položky!BA12</f>
        <v>0</v>
      </c>
      <c r="F7" s="198">
        <f>Položky!BB12</f>
        <v>0</v>
      </c>
      <c r="G7" s="198">
        <f>Položky!BC12</f>
        <v>0</v>
      </c>
      <c r="H7" s="198">
        <f>Položky!BD12</f>
        <v>0</v>
      </c>
      <c r="I7" s="199">
        <f>Položky!BE12</f>
        <v>0</v>
      </c>
    </row>
    <row r="8" spans="1:57" s="33" customFormat="1" x14ac:dyDescent="0.2">
      <c r="A8" s="196" t="str">
        <f>Položky!B13</f>
        <v>5</v>
      </c>
      <c r="B8" s="113" t="str">
        <f>Položky!C13</f>
        <v>Komunikace</v>
      </c>
      <c r="C8" s="64"/>
      <c r="D8" s="114"/>
      <c r="E8" s="197">
        <f>Položky!BA22</f>
        <v>0</v>
      </c>
      <c r="F8" s="198">
        <f>Položky!BB22</f>
        <v>0</v>
      </c>
      <c r="G8" s="198">
        <f>Položky!BC22</f>
        <v>0</v>
      </c>
      <c r="H8" s="198">
        <f>Položky!BD22</f>
        <v>0</v>
      </c>
      <c r="I8" s="199">
        <f>Položky!BE22</f>
        <v>0</v>
      </c>
    </row>
    <row r="9" spans="1:57" s="33" customFormat="1" x14ac:dyDescent="0.2">
      <c r="A9" s="196" t="str">
        <f>Položky!B23</f>
        <v>93</v>
      </c>
      <c r="B9" s="113" t="str">
        <f>Položky!C23</f>
        <v>Dokončovací práce inž.staveb</v>
      </c>
      <c r="C9" s="64"/>
      <c r="D9" s="114"/>
      <c r="E9" s="197">
        <f>Položky!BA25</f>
        <v>0</v>
      </c>
      <c r="F9" s="198">
        <f>Položky!BB25</f>
        <v>0</v>
      </c>
      <c r="G9" s="198">
        <f>Položky!BC25</f>
        <v>0</v>
      </c>
      <c r="H9" s="198">
        <f>Položky!BD25</f>
        <v>0</v>
      </c>
      <c r="I9" s="199">
        <f>Položky!BE25</f>
        <v>0</v>
      </c>
    </row>
    <row r="10" spans="1:57" s="33" customFormat="1" x14ac:dyDescent="0.2">
      <c r="A10" s="196" t="str">
        <f>Položky!B26</f>
        <v>99</v>
      </c>
      <c r="B10" s="113" t="str">
        <f>Položky!C26</f>
        <v>Přesun hmot</v>
      </c>
      <c r="C10" s="64"/>
      <c r="D10" s="114"/>
      <c r="E10" s="197">
        <f>Položky!BA28</f>
        <v>0</v>
      </c>
      <c r="F10" s="198">
        <f>Položky!BB28</f>
        <v>0</v>
      </c>
      <c r="G10" s="198">
        <f>Položky!BC28</f>
        <v>0</v>
      </c>
      <c r="H10" s="198">
        <f>Položky!BD28</f>
        <v>0</v>
      </c>
      <c r="I10" s="199">
        <f>Položky!BE28</f>
        <v>0</v>
      </c>
    </row>
    <row r="11" spans="1:57" s="33" customFormat="1" ht="13.5" thickBot="1" x14ac:dyDescent="0.25">
      <c r="A11" s="196" t="str">
        <f>Položky!B29</f>
        <v>D96</v>
      </c>
      <c r="B11" s="113" t="str">
        <f>Položky!C29</f>
        <v>Přesuny suti a vybouraných hmot</v>
      </c>
      <c r="C11" s="64"/>
      <c r="D11" s="114"/>
      <c r="E11" s="197">
        <f>Položky!BA35</f>
        <v>0</v>
      </c>
      <c r="F11" s="198">
        <f>Položky!BB35</f>
        <v>0</v>
      </c>
      <c r="G11" s="198">
        <f>Položky!BC35</f>
        <v>0</v>
      </c>
      <c r="H11" s="198">
        <f>Položky!BD35</f>
        <v>0</v>
      </c>
      <c r="I11" s="199">
        <f>Položky!BE35</f>
        <v>0</v>
      </c>
    </row>
    <row r="12" spans="1:57" s="121" customFormat="1" ht="13.5" thickBot="1" x14ac:dyDescent="0.25">
      <c r="A12" s="115"/>
      <c r="B12" s="116" t="s">
        <v>57</v>
      </c>
      <c r="C12" s="116"/>
      <c r="D12" s="117"/>
      <c r="E12" s="118">
        <f>SUM(E7:E11)</f>
        <v>0</v>
      </c>
      <c r="F12" s="119">
        <f>SUM(F7:F11)</f>
        <v>0</v>
      </c>
      <c r="G12" s="119">
        <f>SUM(G7:G11)</f>
        <v>0</v>
      </c>
      <c r="H12" s="119">
        <f>SUM(H7:H11)</f>
        <v>0</v>
      </c>
      <c r="I12" s="120">
        <f>SUM(I7:I11)</f>
        <v>0</v>
      </c>
    </row>
    <row r="13" spans="1:57" x14ac:dyDescent="0.2">
      <c r="A13" s="64"/>
      <c r="B13" s="64"/>
      <c r="C13" s="64"/>
      <c r="D13" s="64"/>
      <c r="E13" s="64"/>
      <c r="F13" s="64"/>
      <c r="G13" s="64"/>
      <c r="H13" s="64"/>
      <c r="I13" s="64"/>
    </row>
    <row r="14" spans="1:57" ht="19.5" customHeight="1" x14ac:dyDescent="0.25">
      <c r="A14" s="105" t="s">
        <v>58</v>
      </c>
      <c r="B14" s="105"/>
      <c r="C14" s="105"/>
      <c r="D14" s="105"/>
      <c r="E14" s="105"/>
      <c r="F14" s="105"/>
      <c r="G14" s="122"/>
      <c r="H14" s="105"/>
      <c r="I14" s="105"/>
      <c r="BA14" s="39"/>
      <c r="BB14" s="39"/>
      <c r="BC14" s="39"/>
      <c r="BD14" s="39"/>
      <c r="BE14" s="39"/>
    </row>
    <row r="15" spans="1:57" ht="13.5" thickBot="1" x14ac:dyDescent="0.25">
      <c r="A15" s="75"/>
      <c r="B15" s="75"/>
      <c r="C15" s="75"/>
      <c r="D15" s="75"/>
      <c r="E15" s="75"/>
      <c r="F15" s="75"/>
      <c r="G15" s="75"/>
      <c r="H15" s="75"/>
      <c r="I15" s="75"/>
    </row>
    <row r="16" spans="1:57" x14ac:dyDescent="0.2">
      <c r="A16" s="69" t="s">
        <v>59</v>
      </c>
      <c r="B16" s="70"/>
      <c r="C16" s="70"/>
      <c r="D16" s="123"/>
      <c r="E16" s="124" t="s">
        <v>60</v>
      </c>
      <c r="F16" s="125" t="s">
        <v>61</v>
      </c>
      <c r="G16" s="126" t="s">
        <v>62</v>
      </c>
      <c r="H16" s="127"/>
      <c r="I16" s="128" t="s">
        <v>60</v>
      </c>
    </row>
    <row r="17" spans="1:53" x14ac:dyDescent="0.2">
      <c r="A17" s="62" t="s">
        <v>113</v>
      </c>
      <c r="B17" s="53"/>
      <c r="C17" s="53"/>
      <c r="D17" s="129"/>
      <c r="E17" s="130"/>
      <c r="F17" s="131"/>
      <c r="G17" s="132">
        <f t="shared" ref="G17:G24" si="0">CHOOSE(BA17+1,HSV+PSV,HSV+PSV+Mont,HSV+PSV+Dodavka+Mont,HSV,PSV,Mont,Dodavka,Mont+Dodavka,0)</f>
        <v>0</v>
      </c>
      <c r="H17" s="133"/>
      <c r="I17" s="134">
        <f t="shared" ref="I17:I24" si="1">E17+F17*G17/100</f>
        <v>0</v>
      </c>
      <c r="BA17">
        <v>0</v>
      </c>
    </row>
    <row r="18" spans="1:53" x14ac:dyDescent="0.2">
      <c r="A18" s="62" t="s">
        <v>102</v>
      </c>
      <c r="B18" s="53"/>
      <c r="C18" s="53"/>
      <c r="D18" s="129"/>
      <c r="E18" s="130"/>
      <c r="F18" s="131"/>
      <c r="G18" s="132">
        <f t="shared" si="0"/>
        <v>0</v>
      </c>
      <c r="H18" s="133"/>
      <c r="I18" s="134">
        <f t="shared" si="1"/>
        <v>0</v>
      </c>
      <c r="BA18">
        <v>0</v>
      </c>
    </row>
    <row r="19" spans="1:53" x14ac:dyDescent="0.2">
      <c r="A19" s="62" t="s">
        <v>103</v>
      </c>
      <c r="B19" s="53"/>
      <c r="C19" s="53"/>
      <c r="D19" s="129"/>
      <c r="E19" s="130"/>
      <c r="F19" s="131"/>
      <c r="G19" s="132">
        <f t="shared" si="0"/>
        <v>0</v>
      </c>
      <c r="H19" s="133"/>
      <c r="I19" s="134">
        <f t="shared" si="1"/>
        <v>0</v>
      </c>
      <c r="BA19">
        <v>0</v>
      </c>
    </row>
    <row r="20" spans="1:53" x14ac:dyDescent="0.2">
      <c r="A20" s="62" t="s">
        <v>104</v>
      </c>
      <c r="B20" s="53"/>
      <c r="C20" s="53"/>
      <c r="D20" s="129"/>
      <c r="E20" s="130"/>
      <c r="F20" s="131"/>
      <c r="G20" s="132">
        <f t="shared" si="0"/>
        <v>0</v>
      </c>
      <c r="H20" s="133"/>
      <c r="I20" s="134">
        <f t="shared" si="1"/>
        <v>0</v>
      </c>
      <c r="BA20">
        <v>0</v>
      </c>
    </row>
    <row r="21" spans="1:53" x14ac:dyDescent="0.2">
      <c r="A21" s="62" t="s">
        <v>105</v>
      </c>
      <c r="B21" s="53"/>
      <c r="C21" s="53"/>
      <c r="D21" s="129"/>
      <c r="E21" s="130"/>
      <c r="F21" s="131"/>
      <c r="G21" s="132">
        <f t="shared" si="0"/>
        <v>0</v>
      </c>
      <c r="H21" s="133"/>
      <c r="I21" s="134">
        <f t="shared" si="1"/>
        <v>0</v>
      </c>
      <c r="BA21">
        <v>1</v>
      </c>
    </row>
    <row r="22" spans="1:53" x14ac:dyDescent="0.2">
      <c r="A22" s="62" t="s">
        <v>106</v>
      </c>
      <c r="B22" s="53"/>
      <c r="C22" s="53"/>
      <c r="D22" s="129"/>
      <c r="E22" s="130"/>
      <c r="F22" s="131"/>
      <c r="G22" s="132">
        <f t="shared" si="0"/>
        <v>0</v>
      </c>
      <c r="H22" s="133"/>
      <c r="I22" s="134">
        <f t="shared" si="1"/>
        <v>0</v>
      </c>
      <c r="BA22">
        <v>1</v>
      </c>
    </row>
    <row r="23" spans="1:53" x14ac:dyDescent="0.2">
      <c r="A23" s="62" t="s">
        <v>107</v>
      </c>
      <c r="B23" s="53"/>
      <c r="C23" s="53"/>
      <c r="D23" s="129"/>
      <c r="E23" s="130"/>
      <c r="F23" s="131"/>
      <c r="G23" s="132">
        <f t="shared" si="0"/>
        <v>0</v>
      </c>
      <c r="H23" s="133"/>
      <c r="I23" s="134">
        <f t="shared" si="1"/>
        <v>0</v>
      </c>
      <c r="BA23">
        <v>2</v>
      </c>
    </row>
    <row r="24" spans="1:53" x14ac:dyDescent="0.2">
      <c r="A24" s="62" t="s">
        <v>108</v>
      </c>
      <c r="B24" s="53"/>
      <c r="C24" s="53"/>
      <c r="D24" s="129"/>
      <c r="E24" s="130"/>
      <c r="F24" s="131"/>
      <c r="G24" s="132">
        <f t="shared" si="0"/>
        <v>0</v>
      </c>
      <c r="H24" s="133"/>
      <c r="I24" s="134">
        <f t="shared" si="1"/>
        <v>0</v>
      </c>
      <c r="BA24">
        <v>2</v>
      </c>
    </row>
    <row r="25" spans="1:53" ht="13.5" thickBot="1" x14ac:dyDescent="0.25">
      <c r="A25" s="135"/>
      <c r="B25" s="136" t="s">
        <v>63</v>
      </c>
      <c r="C25" s="137"/>
      <c r="D25" s="138"/>
      <c r="E25" s="139"/>
      <c r="F25" s="140"/>
      <c r="G25" s="140"/>
      <c r="H25" s="218">
        <f>SUM(I17:I24)</f>
        <v>0</v>
      </c>
      <c r="I25" s="219"/>
    </row>
    <row r="27" spans="1:53" x14ac:dyDescent="0.2">
      <c r="B27" s="121"/>
      <c r="F27" s="141"/>
      <c r="G27" s="142"/>
      <c r="H27" s="142"/>
      <c r="I27" s="143"/>
    </row>
    <row r="28" spans="1:53" x14ac:dyDescent="0.2">
      <c r="F28" s="141"/>
      <c r="G28" s="142"/>
      <c r="H28" s="142"/>
      <c r="I28" s="143"/>
    </row>
    <row r="29" spans="1:53" x14ac:dyDescent="0.2">
      <c r="F29" s="141"/>
      <c r="G29" s="142"/>
      <c r="H29" s="142"/>
      <c r="I29" s="143"/>
    </row>
    <row r="30" spans="1:53" x14ac:dyDescent="0.2">
      <c r="F30" s="141"/>
      <c r="G30" s="142"/>
      <c r="H30" s="142"/>
      <c r="I30" s="143"/>
    </row>
    <row r="31" spans="1:53" x14ac:dyDescent="0.2">
      <c r="F31" s="141"/>
      <c r="G31" s="142"/>
      <c r="H31" s="142"/>
      <c r="I31" s="143"/>
    </row>
    <row r="32" spans="1:53" x14ac:dyDescent="0.2">
      <c r="F32" s="141"/>
      <c r="G32" s="142"/>
      <c r="H32" s="142"/>
      <c r="I32" s="143"/>
    </row>
    <row r="33" spans="6:9" x14ac:dyDescent="0.2">
      <c r="F33" s="141"/>
      <c r="G33" s="142"/>
      <c r="H33" s="142"/>
      <c r="I33" s="143"/>
    </row>
    <row r="34" spans="6:9" x14ac:dyDescent="0.2">
      <c r="F34" s="141"/>
      <c r="G34" s="142"/>
      <c r="H34" s="142"/>
      <c r="I34" s="143"/>
    </row>
    <row r="35" spans="6:9" x14ac:dyDescent="0.2">
      <c r="F35" s="141"/>
      <c r="G35" s="142"/>
      <c r="H35" s="142"/>
      <c r="I35" s="143"/>
    </row>
    <row r="36" spans="6:9" x14ac:dyDescent="0.2">
      <c r="F36" s="141"/>
      <c r="G36" s="142"/>
      <c r="H36" s="142"/>
      <c r="I36" s="143"/>
    </row>
    <row r="37" spans="6:9" x14ac:dyDescent="0.2">
      <c r="F37" s="141"/>
      <c r="G37" s="142"/>
      <c r="H37" s="142"/>
      <c r="I37" s="143"/>
    </row>
    <row r="38" spans="6:9" x14ac:dyDescent="0.2">
      <c r="F38" s="141"/>
      <c r="G38" s="142"/>
      <c r="H38" s="142"/>
      <c r="I38" s="143"/>
    </row>
    <row r="39" spans="6:9" x14ac:dyDescent="0.2">
      <c r="F39" s="141"/>
      <c r="G39" s="142"/>
      <c r="H39" s="142"/>
      <c r="I39" s="143"/>
    </row>
    <row r="40" spans="6:9" x14ac:dyDescent="0.2">
      <c r="F40" s="141"/>
      <c r="G40" s="142"/>
      <c r="H40" s="142"/>
      <c r="I40" s="143"/>
    </row>
    <row r="41" spans="6:9" x14ac:dyDescent="0.2">
      <c r="F41" s="141"/>
      <c r="G41" s="142"/>
      <c r="H41" s="142"/>
      <c r="I41" s="143"/>
    </row>
    <row r="42" spans="6:9" x14ac:dyDescent="0.2">
      <c r="F42" s="141"/>
      <c r="G42" s="142"/>
      <c r="H42" s="142"/>
      <c r="I42" s="143"/>
    </row>
    <row r="43" spans="6:9" x14ac:dyDescent="0.2">
      <c r="F43" s="141"/>
      <c r="G43" s="142"/>
      <c r="H43" s="142"/>
      <c r="I43" s="143"/>
    </row>
    <row r="44" spans="6:9" x14ac:dyDescent="0.2">
      <c r="F44" s="141"/>
      <c r="G44" s="142"/>
      <c r="H44" s="142"/>
      <c r="I44" s="143"/>
    </row>
    <row r="45" spans="6:9" x14ac:dyDescent="0.2">
      <c r="F45" s="141"/>
      <c r="G45" s="142"/>
      <c r="H45" s="142"/>
      <c r="I45" s="143"/>
    </row>
    <row r="46" spans="6:9" x14ac:dyDescent="0.2">
      <c r="F46" s="141"/>
      <c r="G46" s="142"/>
      <c r="H46" s="142"/>
      <c r="I46" s="143"/>
    </row>
    <row r="47" spans="6:9" x14ac:dyDescent="0.2">
      <c r="F47" s="141"/>
      <c r="G47" s="142"/>
      <c r="H47" s="142"/>
      <c r="I47" s="143"/>
    </row>
    <row r="48" spans="6:9" x14ac:dyDescent="0.2">
      <c r="F48" s="141"/>
      <c r="G48" s="142"/>
      <c r="H48" s="142"/>
      <c r="I48" s="143"/>
    </row>
    <row r="49" spans="6:9" x14ac:dyDescent="0.2">
      <c r="F49" s="141"/>
      <c r="G49" s="142"/>
      <c r="H49" s="142"/>
      <c r="I49" s="143"/>
    </row>
    <row r="50" spans="6:9" x14ac:dyDescent="0.2">
      <c r="F50" s="141"/>
      <c r="G50" s="142"/>
      <c r="H50" s="142"/>
      <c r="I50" s="143"/>
    </row>
    <row r="51" spans="6:9" x14ac:dyDescent="0.2">
      <c r="F51" s="141"/>
      <c r="G51" s="142"/>
      <c r="H51" s="142"/>
      <c r="I51" s="143"/>
    </row>
    <row r="52" spans="6:9" x14ac:dyDescent="0.2">
      <c r="F52" s="141"/>
      <c r="G52" s="142"/>
      <c r="H52" s="142"/>
      <c r="I52" s="143"/>
    </row>
    <row r="53" spans="6:9" x14ac:dyDescent="0.2">
      <c r="F53" s="141"/>
      <c r="G53" s="142"/>
      <c r="H53" s="142"/>
      <c r="I53" s="143"/>
    </row>
    <row r="54" spans="6:9" x14ac:dyDescent="0.2">
      <c r="F54" s="141"/>
      <c r="G54" s="142"/>
      <c r="H54" s="142"/>
      <c r="I54" s="143"/>
    </row>
    <row r="55" spans="6:9" x14ac:dyDescent="0.2">
      <c r="F55" s="141"/>
      <c r="G55" s="142"/>
      <c r="H55" s="142"/>
      <c r="I55" s="143"/>
    </row>
    <row r="56" spans="6:9" x14ac:dyDescent="0.2">
      <c r="F56" s="141"/>
      <c r="G56" s="142"/>
      <c r="H56" s="142"/>
      <c r="I56" s="143"/>
    </row>
    <row r="57" spans="6:9" x14ac:dyDescent="0.2">
      <c r="F57" s="141"/>
      <c r="G57" s="142"/>
      <c r="H57" s="142"/>
      <c r="I57" s="143"/>
    </row>
    <row r="58" spans="6:9" x14ac:dyDescent="0.2">
      <c r="F58" s="141"/>
      <c r="G58" s="142"/>
      <c r="H58" s="142"/>
      <c r="I58" s="143"/>
    </row>
    <row r="59" spans="6:9" x14ac:dyDescent="0.2">
      <c r="F59" s="141"/>
      <c r="G59" s="142"/>
      <c r="H59" s="142"/>
      <c r="I59" s="143"/>
    </row>
    <row r="60" spans="6:9" x14ac:dyDescent="0.2">
      <c r="F60" s="141"/>
      <c r="G60" s="142"/>
      <c r="H60" s="142"/>
      <c r="I60" s="143"/>
    </row>
    <row r="61" spans="6:9" x14ac:dyDescent="0.2">
      <c r="F61" s="141"/>
      <c r="G61" s="142"/>
      <c r="H61" s="142"/>
      <c r="I61" s="143"/>
    </row>
    <row r="62" spans="6:9" x14ac:dyDescent="0.2">
      <c r="F62" s="141"/>
      <c r="G62" s="142"/>
      <c r="H62" s="142"/>
      <c r="I62" s="143"/>
    </row>
    <row r="63" spans="6:9" x14ac:dyDescent="0.2">
      <c r="F63" s="141"/>
      <c r="G63" s="142"/>
      <c r="H63" s="142"/>
      <c r="I63" s="143"/>
    </row>
    <row r="64" spans="6:9" x14ac:dyDescent="0.2">
      <c r="F64" s="141"/>
      <c r="G64" s="142"/>
      <c r="H64" s="142"/>
      <c r="I64" s="143"/>
    </row>
    <row r="65" spans="6:9" x14ac:dyDescent="0.2">
      <c r="F65" s="141"/>
      <c r="G65" s="142"/>
      <c r="H65" s="142"/>
      <c r="I65" s="143"/>
    </row>
    <row r="66" spans="6:9" x14ac:dyDescent="0.2">
      <c r="F66" s="141"/>
      <c r="G66" s="142"/>
      <c r="H66" s="142"/>
      <c r="I66" s="143"/>
    </row>
    <row r="67" spans="6:9" x14ac:dyDescent="0.2">
      <c r="F67" s="141"/>
      <c r="G67" s="142"/>
      <c r="H67" s="142"/>
      <c r="I67" s="143"/>
    </row>
    <row r="68" spans="6:9" x14ac:dyDescent="0.2">
      <c r="F68" s="141"/>
      <c r="G68" s="142"/>
      <c r="H68" s="142"/>
      <c r="I68" s="143"/>
    </row>
    <row r="69" spans="6:9" x14ac:dyDescent="0.2">
      <c r="F69" s="141"/>
      <c r="G69" s="142"/>
      <c r="H69" s="142"/>
      <c r="I69" s="143"/>
    </row>
    <row r="70" spans="6:9" x14ac:dyDescent="0.2">
      <c r="F70" s="141"/>
      <c r="G70" s="142"/>
      <c r="H70" s="142"/>
      <c r="I70" s="143"/>
    </row>
    <row r="71" spans="6:9" x14ac:dyDescent="0.2">
      <c r="F71" s="141"/>
      <c r="G71" s="142"/>
      <c r="H71" s="142"/>
      <c r="I71" s="143"/>
    </row>
    <row r="72" spans="6:9" x14ac:dyDescent="0.2">
      <c r="F72" s="141"/>
      <c r="G72" s="142"/>
      <c r="H72" s="142"/>
      <c r="I72" s="143"/>
    </row>
    <row r="73" spans="6:9" x14ac:dyDescent="0.2">
      <c r="F73" s="141"/>
      <c r="G73" s="142"/>
      <c r="H73" s="142"/>
      <c r="I73" s="143"/>
    </row>
    <row r="74" spans="6:9" x14ac:dyDescent="0.2">
      <c r="F74" s="141"/>
      <c r="G74" s="142"/>
      <c r="H74" s="142"/>
      <c r="I74" s="143"/>
    </row>
    <row r="75" spans="6:9" x14ac:dyDescent="0.2">
      <c r="F75" s="141"/>
      <c r="G75" s="142"/>
      <c r="H75" s="142"/>
      <c r="I75" s="143"/>
    </row>
    <row r="76" spans="6:9" x14ac:dyDescent="0.2">
      <c r="F76" s="141"/>
      <c r="G76" s="142"/>
      <c r="H76" s="142"/>
      <c r="I76" s="143"/>
    </row>
  </sheetData>
  <mergeCells count="4">
    <mergeCell ref="A1:B1"/>
    <mergeCell ref="A2:B2"/>
    <mergeCell ref="G2:I2"/>
    <mergeCell ref="H25:I2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08"/>
  <sheetViews>
    <sheetView showGridLines="0" showZeros="0" topLeftCell="A28" zoomScaleNormal="100" workbookViewId="0">
      <selection activeCell="D19" sqref="D19"/>
    </sheetView>
  </sheetViews>
  <sheetFormatPr defaultRowHeight="12.75" x14ac:dyDescent="0.2"/>
  <cols>
    <col min="1" max="1" width="4.42578125" style="144" customWidth="1"/>
    <col min="2" max="2" width="11.5703125" style="144" customWidth="1"/>
    <col min="3" max="3" width="40.42578125" style="144" customWidth="1"/>
    <col min="4" max="4" width="5.5703125" style="144" customWidth="1"/>
    <col min="5" max="5" width="8.5703125" style="190" customWidth="1"/>
    <col min="6" max="6" width="9.85546875" style="144" customWidth="1"/>
    <col min="7" max="7" width="13.85546875" style="144" customWidth="1"/>
    <col min="8" max="11" width="9.140625" style="144"/>
    <col min="12" max="12" width="75.42578125" style="144" customWidth="1"/>
    <col min="13" max="13" width="45.28515625" style="144" customWidth="1"/>
    <col min="14" max="16384" width="9.140625" style="144"/>
  </cols>
  <sheetData>
    <row r="1" spans="1:104" ht="15.75" x14ac:dyDescent="0.25">
      <c r="A1" s="222" t="s">
        <v>77</v>
      </c>
      <c r="B1" s="222"/>
      <c r="C1" s="222"/>
      <c r="D1" s="222"/>
      <c r="E1" s="222"/>
      <c r="F1" s="222"/>
      <c r="G1" s="222"/>
    </row>
    <row r="2" spans="1:104" ht="14.25" customHeight="1" thickBot="1" x14ac:dyDescent="0.25">
      <c r="A2" s="145"/>
      <c r="B2" s="146"/>
      <c r="C2" s="147"/>
      <c r="D2" s="147"/>
      <c r="E2" s="148"/>
      <c r="F2" s="147"/>
      <c r="G2" s="147"/>
    </row>
    <row r="3" spans="1:104" ht="13.5" thickTop="1" x14ac:dyDescent="0.2">
      <c r="A3" s="211" t="s">
        <v>48</v>
      </c>
      <c r="B3" s="212"/>
      <c r="C3" s="95" t="s">
        <v>112</v>
      </c>
      <c r="D3" s="96"/>
      <c r="E3" s="149" t="s">
        <v>64</v>
      </c>
      <c r="F3" s="150" t="str">
        <f>Rekapitulace!H1</f>
        <v>SO01</v>
      </c>
      <c r="G3" s="151"/>
    </row>
    <row r="4" spans="1:104" ht="13.5" thickBot="1" x14ac:dyDescent="0.25">
      <c r="A4" s="223" t="s">
        <v>50</v>
      </c>
      <c r="B4" s="214"/>
      <c r="C4" s="101" t="str">
        <f>CONCATENATE(cisloobjektu," ",nazevobjektu)</f>
        <v>SO01 Oprava cesty p.č.1201 Boudy</v>
      </c>
      <c r="D4" s="102"/>
      <c r="E4" s="224" t="str">
        <f>Rekapitulace!G2</f>
        <v>Oprava cesty p.č.1201 Boudy</v>
      </c>
      <c r="F4" s="225"/>
      <c r="G4" s="226"/>
    </row>
    <row r="5" spans="1:104" ht="13.5" thickTop="1" x14ac:dyDescent="0.2">
      <c r="A5" s="152"/>
      <c r="B5" s="145"/>
      <c r="C5" s="145"/>
      <c r="D5" s="145"/>
      <c r="E5" s="153"/>
      <c r="F5" s="145"/>
      <c r="G5" s="154"/>
    </row>
    <row r="6" spans="1:104" x14ac:dyDescent="0.2">
      <c r="A6" s="155" t="s">
        <v>65</v>
      </c>
      <c r="B6" s="156" t="s">
        <v>66</v>
      </c>
      <c r="C6" s="156" t="s">
        <v>67</v>
      </c>
      <c r="D6" s="156" t="s">
        <v>68</v>
      </c>
      <c r="E6" s="157" t="s">
        <v>69</v>
      </c>
      <c r="F6" s="156" t="s">
        <v>70</v>
      </c>
      <c r="G6" s="158" t="s">
        <v>71</v>
      </c>
    </row>
    <row r="7" spans="1:104" x14ac:dyDescent="0.2">
      <c r="A7" s="159" t="s">
        <v>72</v>
      </c>
      <c r="B7" s="160" t="s">
        <v>73</v>
      </c>
      <c r="C7" s="161" t="s">
        <v>74</v>
      </c>
      <c r="D7" s="162"/>
      <c r="E7" s="163"/>
      <c r="F7" s="163"/>
      <c r="G7" s="164"/>
      <c r="H7" s="165"/>
      <c r="I7" s="165"/>
      <c r="O7" s="166">
        <v>1</v>
      </c>
    </row>
    <row r="8" spans="1:104" x14ac:dyDescent="0.2">
      <c r="A8" s="167">
        <v>1</v>
      </c>
      <c r="B8" s="168" t="s">
        <v>118</v>
      </c>
      <c r="C8" s="169" t="s">
        <v>114</v>
      </c>
      <c r="D8" s="170" t="s">
        <v>79</v>
      </c>
      <c r="E8" s="171">
        <v>690</v>
      </c>
      <c r="F8" s="171">
        <v>0</v>
      </c>
      <c r="G8" s="172">
        <f>E8*F8</f>
        <v>0</v>
      </c>
      <c r="O8" s="166">
        <v>2</v>
      </c>
      <c r="AA8" s="144">
        <v>1</v>
      </c>
      <c r="AB8" s="144">
        <v>1</v>
      </c>
      <c r="AC8" s="144">
        <v>1</v>
      </c>
      <c r="AZ8" s="144">
        <v>1</v>
      </c>
      <c r="BA8" s="144">
        <f>IF(AZ8=1,G8,0)</f>
        <v>0</v>
      </c>
      <c r="BB8" s="144">
        <f>IF(AZ8=2,G8,0)</f>
        <v>0</v>
      </c>
      <c r="BC8" s="144">
        <f>IF(AZ8=3,G8,0)</f>
        <v>0</v>
      </c>
      <c r="BD8" s="144">
        <f>IF(AZ8=4,G8,0)</f>
        <v>0</v>
      </c>
      <c r="BE8" s="144">
        <f>IF(AZ8=5,G8,0)</f>
        <v>0</v>
      </c>
      <c r="CA8" s="173">
        <v>1</v>
      </c>
      <c r="CB8" s="173">
        <v>1</v>
      </c>
      <c r="CZ8" s="144">
        <v>0</v>
      </c>
    </row>
    <row r="9" spans="1:104" x14ac:dyDescent="0.2">
      <c r="A9" s="174"/>
      <c r="B9" s="176"/>
      <c r="C9" s="220" t="s">
        <v>115</v>
      </c>
      <c r="D9" s="221"/>
      <c r="E9" s="232">
        <v>620</v>
      </c>
      <c r="F9" s="178"/>
      <c r="G9" s="179"/>
      <c r="M9" s="175" t="s">
        <v>80</v>
      </c>
      <c r="O9" s="166"/>
    </row>
    <row r="10" spans="1:104" x14ac:dyDescent="0.2">
      <c r="A10" s="174">
        <v>2</v>
      </c>
      <c r="B10" s="176" t="s">
        <v>116</v>
      </c>
      <c r="C10" s="230" t="s">
        <v>117</v>
      </c>
      <c r="D10" s="229" t="s">
        <v>79</v>
      </c>
      <c r="E10" s="231">
        <v>920</v>
      </c>
      <c r="F10" s="178"/>
      <c r="G10" s="179"/>
      <c r="M10" s="175" t="s">
        <v>81</v>
      </c>
      <c r="O10" s="166"/>
    </row>
    <row r="11" spans="1:104" x14ac:dyDescent="0.2">
      <c r="A11" s="174"/>
      <c r="B11" s="176"/>
      <c r="C11" s="227" t="s">
        <v>119</v>
      </c>
      <c r="D11" s="228"/>
      <c r="E11" s="232">
        <v>920</v>
      </c>
      <c r="F11" s="178"/>
      <c r="G11" s="179"/>
      <c r="H11" s="248"/>
      <c r="M11" s="175" t="s">
        <v>82</v>
      </c>
      <c r="O11" s="166"/>
    </row>
    <row r="12" spans="1:104" x14ac:dyDescent="0.2">
      <c r="A12" s="180"/>
      <c r="B12" s="181" t="s">
        <v>75</v>
      </c>
      <c r="C12" s="182" t="str">
        <f>CONCATENATE(B7," ",C7)</f>
        <v>1 Zemní práce</v>
      </c>
      <c r="D12" s="183"/>
      <c r="E12" s="184"/>
      <c r="F12" s="185"/>
      <c r="G12" s="186">
        <f>SUM(G7:G11)</f>
        <v>0</v>
      </c>
      <c r="O12" s="166">
        <v>4</v>
      </c>
      <c r="BA12" s="187">
        <f>SUM(BA7:BA11)</f>
        <v>0</v>
      </c>
      <c r="BB12" s="187">
        <f>SUM(BB7:BB11)</f>
        <v>0</v>
      </c>
      <c r="BC12" s="187">
        <f>SUM(BC7:BC11)</f>
        <v>0</v>
      </c>
      <c r="BD12" s="187">
        <f>SUM(BD7:BD11)</f>
        <v>0</v>
      </c>
      <c r="BE12" s="187">
        <f>SUM(BE7:BE11)</f>
        <v>0</v>
      </c>
    </row>
    <row r="13" spans="1:104" x14ac:dyDescent="0.2">
      <c r="A13" s="159" t="s">
        <v>72</v>
      </c>
      <c r="B13" s="160" t="s">
        <v>83</v>
      </c>
      <c r="C13" s="161" t="s">
        <v>84</v>
      </c>
      <c r="D13" s="162"/>
      <c r="E13" s="163"/>
      <c r="F13" s="163"/>
      <c r="G13" s="164"/>
      <c r="H13" s="165"/>
      <c r="I13" s="165"/>
      <c r="O13" s="166">
        <v>1</v>
      </c>
    </row>
    <row r="14" spans="1:104" x14ac:dyDescent="0.2">
      <c r="A14" s="167">
        <v>3</v>
      </c>
      <c r="B14" s="168" t="s">
        <v>120</v>
      </c>
      <c r="C14" s="169" t="s">
        <v>121</v>
      </c>
      <c r="D14" s="170" t="s">
        <v>122</v>
      </c>
      <c r="E14" s="171">
        <v>23</v>
      </c>
      <c r="F14" s="171">
        <v>0</v>
      </c>
      <c r="G14" s="172">
        <f>E14*F14</f>
        <v>0</v>
      </c>
      <c r="O14" s="166">
        <v>2</v>
      </c>
      <c r="AA14" s="144">
        <v>1</v>
      </c>
      <c r="AB14" s="144">
        <v>1</v>
      </c>
      <c r="AC14" s="144">
        <v>1</v>
      </c>
      <c r="AZ14" s="144">
        <v>1</v>
      </c>
      <c r="BA14" s="144">
        <f>IF(AZ14=1,G14,0)</f>
        <v>0</v>
      </c>
      <c r="BB14" s="144">
        <f>IF(AZ14=2,G14,0)</f>
        <v>0</v>
      </c>
      <c r="BC14" s="144">
        <f>IF(AZ14=3,G14,0)</f>
        <v>0</v>
      </c>
      <c r="BD14" s="144">
        <f>IF(AZ14=4,G14,0)</f>
        <v>0</v>
      </c>
      <c r="BE14" s="144">
        <f>IF(AZ14=5,G14,0)</f>
        <v>0</v>
      </c>
      <c r="CA14" s="173">
        <v>1</v>
      </c>
      <c r="CB14" s="173">
        <v>1</v>
      </c>
      <c r="CZ14" s="144">
        <v>0.15559000000000001</v>
      </c>
    </row>
    <row r="15" spans="1:104" x14ac:dyDescent="0.2">
      <c r="A15" s="174"/>
      <c r="B15" s="176"/>
      <c r="C15" s="220" t="s">
        <v>123</v>
      </c>
      <c r="D15" s="221"/>
      <c r="E15" s="177">
        <v>23</v>
      </c>
      <c r="F15" s="178"/>
      <c r="G15" s="179"/>
      <c r="M15" s="175" t="s">
        <v>80</v>
      </c>
      <c r="O15" s="166"/>
    </row>
    <row r="16" spans="1:104" x14ac:dyDescent="0.2">
      <c r="A16" s="174">
        <v>4</v>
      </c>
      <c r="B16" s="237" t="s">
        <v>124</v>
      </c>
      <c r="C16" s="236" t="s">
        <v>125</v>
      </c>
      <c r="D16" s="235" t="s">
        <v>79</v>
      </c>
      <c r="E16" s="231">
        <v>230</v>
      </c>
      <c r="F16" s="178"/>
      <c r="G16" s="179"/>
      <c r="M16" s="175" t="s">
        <v>81</v>
      </c>
      <c r="O16" s="166"/>
    </row>
    <row r="17" spans="1:104" x14ac:dyDescent="0.2">
      <c r="A17" s="174"/>
      <c r="B17" s="176"/>
      <c r="C17" s="240" t="s">
        <v>119</v>
      </c>
      <c r="D17" s="241"/>
      <c r="E17" s="239">
        <v>230</v>
      </c>
      <c r="F17" s="178"/>
      <c r="G17" s="179"/>
      <c r="M17" s="175" t="s">
        <v>82</v>
      </c>
      <c r="O17" s="166"/>
    </row>
    <row r="18" spans="1:104" x14ac:dyDescent="0.2">
      <c r="A18" s="174">
        <v>5</v>
      </c>
      <c r="B18" s="238" t="s">
        <v>126</v>
      </c>
      <c r="C18" s="246" t="s">
        <v>127</v>
      </c>
      <c r="D18" s="247" t="s">
        <v>79</v>
      </c>
      <c r="E18" s="245">
        <v>690</v>
      </c>
      <c r="F18" s="233"/>
      <c r="G18" s="179"/>
      <c r="M18" s="175"/>
      <c r="O18" s="166"/>
    </row>
    <row r="19" spans="1:104" x14ac:dyDescent="0.2">
      <c r="A19" s="174"/>
      <c r="B19" s="242"/>
      <c r="C19" s="243" t="s">
        <v>115</v>
      </c>
      <c r="D19" s="254"/>
      <c r="E19" s="244">
        <v>690</v>
      </c>
      <c r="F19" s="233"/>
      <c r="G19" s="179"/>
      <c r="M19" s="175"/>
      <c r="O19" s="166"/>
    </row>
    <row r="20" spans="1:104" x14ac:dyDescent="0.2">
      <c r="A20" s="174">
        <v>6</v>
      </c>
      <c r="B20" s="242" t="s">
        <v>128</v>
      </c>
      <c r="C20" s="249" t="s">
        <v>129</v>
      </c>
      <c r="D20" s="247" t="s">
        <v>79</v>
      </c>
      <c r="E20" s="250">
        <v>690</v>
      </c>
      <c r="F20" s="251"/>
      <c r="G20" s="252"/>
      <c r="M20" s="175"/>
      <c r="O20" s="166"/>
    </row>
    <row r="21" spans="1:104" x14ac:dyDescent="0.2">
      <c r="A21" s="174"/>
      <c r="B21" s="242"/>
      <c r="C21" s="243" t="s">
        <v>115</v>
      </c>
      <c r="D21" s="255"/>
      <c r="E21" s="244">
        <v>690</v>
      </c>
      <c r="F21" s="233"/>
      <c r="G21" s="253"/>
      <c r="M21" s="175"/>
      <c r="O21" s="166"/>
    </row>
    <row r="22" spans="1:104" x14ac:dyDescent="0.2">
      <c r="A22" s="180"/>
      <c r="B22" s="181" t="s">
        <v>75</v>
      </c>
      <c r="C22" s="182" t="str">
        <f>CONCATENATE(B13," ",C13)</f>
        <v>5 Komunikace</v>
      </c>
      <c r="D22" s="183"/>
      <c r="E22" s="184"/>
      <c r="F22" s="234"/>
      <c r="G22" s="186">
        <f>SUM(G13:G17)</f>
        <v>0</v>
      </c>
      <c r="O22" s="166">
        <v>4</v>
      </c>
      <c r="BA22" s="187">
        <f>SUM(BA13:BA17)</f>
        <v>0</v>
      </c>
      <c r="BB22" s="187">
        <f>SUM(BB13:BB17)</f>
        <v>0</v>
      </c>
      <c r="BC22" s="187">
        <f>SUM(BC13:BC17)</f>
        <v>0</v>
      </c>
      <c r="BD22" s="187">
        <f>SUM(BD13:BD17)</f>
        <v>0</v>
      </c>
      <c r="BE22" s="187">
        <f>SUM(BE13:BE17)</f>
        <v>0</v>
      </c>
    </row>
    <row r="23" spans="1:104" x14ac:dyDescent="0.2">
      <c r="A23" s="159" t="s">
        <v>72</v>
      </c>
      <c r="B23" s="160" t="s">
        <v>85</v>
      </c>
      <c r="C23" s="161" t="s">
        <v>86</v>
      </c>
      <c r="D23" s="162"/>
      <c r="E23" s="163"/>
      <c r="F23" s="163"/>
      <c r="G23" s="164"/>
      <c r="H23" s="165"/>
      <c r="I23" s="165"/>
      <c r="O23" s="166">
        <v>1</v>
      </c>
    </row>
    <row r="24" spans="1:104" x14ac:dyDescent="0.2">
      <c r="A24" s="167">
        <v>8</v>
      </c>
      <c r="B24" s="168" t="s">
        <v>89</v>
      </c>
      <c r="C24" s="169" t="s">
        <v>130</v>
      </c>
      <c r="D24" s="170" t="s">
        <v>91</v>
      </c>
      <c r="E24" s="171">
        <v>260.20999999999998</v>
      </c>
      <c r="F24" s="171">
        <v>0</v>
      </c>
      <c r="G24" s="172">
        <f>E24*F24</f>
        <v>0</v>
      </c>
      <c r="O24" s="166">
        <v>2</v>
      </c>
      <c r="AA24" s="144">
        <v>1</v>
      </c>
      <c r="AB24" s="144">
        <v>1</v>
      </c>
      <c r="AC24" s="144">
        <v>1</v>
      </c>
      <c r="AZ24" s="144">
        <v>1</v>
      </c>
      <c r="BA24" s="144">
        <f>IF(AZ24=1,G24,0)</f>
        <v>0</v>
      </c>
      <c r="BB24" s="144">
        <f>IF(AZ24=2,G24,0)</f>
        <v>0</v>
      </c>
      <c r="BC24" s="144">
        <f>IF(AZ24=3,G24,0)</f>
        <v>0</v>
      </c>
      <c r="BD24" s="144">
        <f>IF(AZ24=4,G24,0)</f>
        <v>0</v>
      </c>
      <c r="BE24" s="144">
        <f>IF(AZ24=5,G24,0)</f>
        <v>0</v>
      </c>
      <c r="CA24" s="173">
        <v>1</v>
      </c>
      <c r="CB24" s="173">
        <v>1</v>
      </c>
      <c r="CZ24" s="144">
        <v>0</v>
      </c>
    </row>
    <row r="25" spans="1:104" x14ac:dyDescent="0.2">
      <c r="A25" s="180"/>
      <c r="B25" s="181" t="s">
        <v>75</v>
      </c>
      <c r="C25" s="182" t="str">
        <f>CONCATENATE(B23," ",C23)</f>
        <v>93 Dokončovací práce inž.staveb</v>
      </c>
      <c r="D25" s="183"/>
      <c r="E25" s="184"/>
      <c r="F25" s="185"/>
      <c r="G25" s="186">
        <f>SUM(G23:G24)</f>
        <v>0</v>
      </c>
      <c r="O25" s="166">
        <v>4</v>
      </c>
      <c r="BA25" s="187">
        <f>SUM(BA23:BA24)</f>
        <v>0</v>
      </c>
      <c r="BB25" s="187">
        <f>SUM(BB23:BB24)</f>
        <v>0</v>
      </c>
      <c r="BC25" s="187">
        <f>SUM(BC23:BC24)</f>
        <v>0</v>
      </c>
      <c r="BD25" s="187">
        <f>SUM(BD23:BD24)</f>
        <v>0</v>
      </c>
      <c r="BE25" s="187">
        <f>SUM(BE23:BE24)</f>
        <v>0</v>
      </c>
    </row>
    <row r="26" spans="1:104" x14ac:dyDescent="0.2">
      <c r="A26" s="159" t="s">
        <v>72</v>
      </c>
      <c r="B26" s="160" t="s">
        <v>87</v>
      </c>
      <c r="C26" s="161" t="s">
        <v>88</v>
      </c>
      <c r="D26" s="162"/>
      <c r="E26" s="163"/>
      <c r="F26" s="163"/>
      <c r="G26" s="164"/>
      <c r="H26" s="165"/>
      <c r="I26" s="165"/>
      <c r="O26" s="166">
        <v>1</v>
      </c>
    </row>
    <row r="27" spans="1:104" x14ac:dyDescent="0.2">
      <c r="A27" s="167">
        <v>4</v>
      </c>
      <c r="B27" s="168" t="s">
        <v>89</v>
      </c>
      <c r="C27" s="169" t="s">
        <v>90</v>
      </c>
      <c r="D27" s="170" t="s">
        <v>91</v>
      </c>
      <c r="E27" s="171">
        <v>383.52935000000002</v>
      </c>
      <c r="F27" s="171">
        <v>0</v>
      </c>
      <c r="G27" s="172">
        <f>E27*F27</f>
        <v>0</v>
      </c>
      <c r="O27" s="166">
        <v>2</v>
      </c>
      <c r="AA27" s="144">
        <v>7</v>
      </c>
      <c r="AB27" s="144">
        <v>1</v>
      </c>
      <c r="AC27" s="144">
        <v>2</v>
      </c>
      <c r="AZ27" s="144">
        <v>1</v>
      </c>
      <c r="BA27" s="144">
        <f>IF(AZ27=1,G27,0)</f>
        <v>0</v>
      </c>
      <c r="BB27" s="144">
        <f>IF(AZ27=2,G27,0)</f>
        <v>0</v>
      </c>
      <c r="BC27" s="144">
        <f>IF(AZ27=3,G27,0)</f>
        <v>0</v>
      </c>
      <c r="BD27" s="144">
        <f>IF(AZ27=4,G27,0)</f>
        <v>0</v>
      </c>
      <c r="BE27" s="144">
        <f>IF(AZ27=5,G27,0)</f>
        <v>0</v>
      </c>
      <c r="CA27" s="173">
        <v>7</v>
      </c>
      <c r="CB27" s="173">
        <v>1</v>
      </c>
      <c r="CZ27" s="144">
        <v>0</v>
      </c>
    </row>
    <row r="28" spans="1:104" x14ac:dyDescent="0.2">
      <c r="A28" s="180"/>
      <c r="B28" s="181" t="s">
        <v>75</v>
      </c>
      <c r="C28" s="182" t="str">
        <f>CONCATENATE(B26," ",C26)</f>
        <v>99 Přesun hmot</v>
      </c>
      <c r="D28" s="183"/>
      <c r="E28" s="184"/>
      <c r="F28" s="185"/>
      <c r="G28" s="186">
        <f>SUM(G26:G27)</f>
        <v>0</v>
      </c>
      <c r="O28" s="166">
        <v>4</v>
      </c>
      <c r="BA28" s="187">
        <f>SUM(BA26:BA27)</f>
        <v>0</v>
      </c>
      <c r="BB28" s="187">
        <f>SUM(BB26:BB27)</f>
        <v>0</v>
      </c>
      <c r="BC28" s="187">
        <f>SUM(BC26:BC27)</f>
        <v>0</v>
      </c>
      <c r="BD28" s="187">
        <f>SUM(BD26:BD27)</f>
        <v>0</v>
      </c>
      <c r="BE28" s="187">
        <f>SUM(BE26:BE27)</f>
        <v>0</v>
      </c>
    </row>
    <row r="29" spans="1:104" x14ac:dyDescent="0.2">
      <c r="A29" s="159" t="s">
        <v>72</v>
      </c>
      <c r="B29" s="160" t="s">
        <v>92</v>
      </c>
      <c r="C29" s="161" t="s">
        <v>93</v>
      </c>
      <c r="D29" s="162"/>
      <c r="E29" s="163"/>
      <c r="F29" s="163"/>
      <c r="G29" s="164"/>
      <c r="H29" s="165"/>
      <c r="I29" s="165"/>
      <c r="O29" s="166">
        <v>1</v>
      </c>
    </row>
    <row r="30" spans="1:104" x14ac:dyDescent="0.2">
      <c r="A30" s="167">
        <v>9</v>
      </c>
      <c r="B30" s="168" t="s">
        <v>94</v>
      </c>
      <c r="C30" s="169" t="s">
        <v>95</v>
      </c>
      <c r="D30" s="170" t="s">
        <v>91</v>
      </c>
      <c r="E30" s="171">
        <v>118.68</v>
      </c>
      <c r="F30" s="171">
        <v>0</v>
      </c>
      <c r="G30" s="172">
        <f>E30*F30</f>
        <v>0</v>
      </c>
      <c r="O30" s="166">
        <v>2</v>
      </c>
      <c r="AA30" s="144">
        <v>8</v>
      </c>
      <c r="AB30" s="144">
        <v>0</v>
      </c>
      <c r="AC30" s="144">
        <v>3</v>
      </c>
      <c r="AZ30" s="144">
        <v>1</v>
      </c>
      <c r="BA30" s="144">
        <f>IF(AZ30=1,G30,0)</f>
        <v>0</v>
      </c>
      <c r="BB30" s="144">
        <f>IF(AZ30=2,G30,0)</f>
        <v>0</v>
      </c>
      <c r="BC30" s="144">
        <f>IF(AZ30=3,G30,0)</f>
        <v>0</v>
      </c>
      <c r="BD30" s="144">
        <f>IF(AZ30=4,G30,0)</f>
        <v>0</v>
      </c>
      <c r="BE30" s="144">
        <f>IF(AZ30=5,G30,0)</f>
        <v>0</v>
      </c>
      <c r="CA30" s="173">
        <v>8</v>
      </c>
      <c r="CB30" s="173">
        <v>0</v>
      </c>
      <c r="CZ30" s="144">
        <v>0</v>
      </c>
    </row>
    <row r="31" spans="1:104" x14ac:dyDescent="0.2">
      <c r="A31" s="167">
        <v>10</v>
      </c>
      <c r="B31" s="168" t="s">
        <v>96</v>
      </c>
      <c r="C31" s="169" t="s">
        <v>131</v>
      </c>
      <c r="D31" s="170" t="s">
        <v>91</v>
      </c>
      <c r="E31" s="171">
        <v>1186.8</v>
      </c>
      <c r="F31" s="171">
        <v>0</v>
      </c>
      <c r="G31" s="172">
        <f>E31*F31</f>
        <v>0</v>
      </c>
      <c r="O31" s="166">
        <v>2</v>
      </c>
      <c r="AA31" s="144">
        <v>8</v>
      </c>
      <c r="AB31" s="144">
        <v>0</v>
      </c>
      <c r="AC31" s="144">
        <v>3</v>
      </c>
      <c r="AZ31" s="144">
        <v>1</v>
      </c>
      <c r="BA31" s="144">
        <f>IF(AZ31=1,G31,0)</f>
        <v>0</v>
      </c>
      <c r="BB31" s="144">
        <f>IF(AZ31=2,G31,0)</f>
        <v>0</v>
      </c>
      <c r="BC31" s="144">
        <f>IF(AZ31=3,G31,0)</f>
        <v>0</v>
      </c>
      <c r="BD31" s="144">
        <f>IF(AZ31=4,G31,0)</f>
        <v>0</v>
      </c>
      <c r="BE31" s="144">
        <f>IF(AZ31=5,G31,0)</f>
        <v>0</v>
      </c>
      <c r="CA31" s="173">
        <v>8</v>
      </c>
      <c r="CB31" s="173">
        <v>0</v>
      </c>
      <c r="CZ31" s="144">
        <v>0</v>
      </c>
    </row>
    <row r="32" spans="1:104" x14ac:dyDescent="0.2">
      <c r="A32" s="167">
        <v>11</v>
      </c>
      <c r="B32" s="168" t="s">
        <v>97</v>
      </c>
      <c r="C32" s="169" t="s">
        <v>99</v>
      </c>
      <c r="D32" s="170" t="s">
        <v>91</v>
      </c>
      <c r="E32" s="171">
        <v>118.68</v>
      </c>
      <c r="F32" s="171">
        <v>0</v>
      </c>
      <c r="G32" s="172">
        <f>E32*F32</f>
        <v>0</v>
      </c>
      <c r="O32" s="166">
        <v>2</v>
      </c>
      <c r="AA32" s="144">
        <v>8</v>
      </c>
      <c r="AB32" s="144">
        <v>0</v>
      </c>
      <c r="AC32" s="144">
        <v>3</v>
      </c>
      <c r="AZ32" s="144">
        <v>1</v>
      </c>
      <c r="BA32" s="144">
        <f>IF(AZ32=1,G32,0)</f>
        <v>0</v>
      </c>
      <c r="BB32" s="144">
        <f>IF(AZ32=2,G32,0)</f>
        <v>0</v>
      </c>
      <c r="BC32" s="144">
        <f>IF(AZ32=3,G32,0)</f>
        <v>0</v>
      </c>
      <c r="BD32" s="144">
        <f>IF(AZ32=4,G32,0)</f>
        <v>0</v>
      </c>
      <c r="BE32" s="144">
        <f>IF(AZ32=5,G32,0)</f>
        <v>0</v>
      </c>
      <c r="CA32" s="173">
        <v>8</v>
      </c>
      <c r="CB32" s="173">
        <v>0</v>
      </c>
      <c r="CZ32" s="144">
        <v>0</v>
      </c>
    </row>
    <row r="33" spans="1:104" x14ac:dyDescent="0.2">
      <c r="A33" s="167">
        <v>12</v>
      </c>
      <c r="B33" s="168" t="s">
        <v>98</v>
      </c>
      <c r="C33" s="169" t="s">
        <v>99</v>
      </c>
      <c r="D33" s="170" t="s">
        <v>91</v>
      </c>
      <c r="E33" s="171">
        <v>118.68</v>
      </c>
      <c r="F33" s="171">
        <v>0</v>
      </c>
      <c r="G33" s="172">
        <f>E33*F33</f>
        <v>0</v>
      </c>
      <c r="O33" s="166">
        <v>2</v>
      </c>
      <c r="AA33" s="144">
        <v>8</v>
      </c>
      <c r="AB33" s="144">
        <v>0</v>
      </c>
      <c r="AC33" s="144">
        <v>3</v>
      </c>
      <c r="AZ33" s="144">
        <v>1</v>
      </c>
      <c r="BA33" s="144">
        <f>IF(AZ33=1,G33,0)</f>
        <v>0</v>
      </c>
      <c r="BB33" s="144">
        <f>IF(AZ33=2,G33,0)</f>
        <v>0</v>
      </c>
      <c r="BC33" s="144">
        <f>IF(AZ33=3,G33,0)</f>
        <v>0</v>
      </c>
      <c r="BD33" s="144">
        <f>IF(AZ33=4,G33,0)</f>
        <v>0</v>
      </c>
      <c r="BE33" s="144">
        <f>IF(AZ33=5,G33,0)</f>
        <v>0</v>
      </c>
      <c r="CA33" s="173">
        <v>8</v>
      </c>
      <c r="CB33" s="173">
        <v>0</v>
      </c>
      <c r="CZ33" s="144">
        <v>0</v>
      </c>
    </row>
    <row r="34" spans="1:104" x14ac:dyDescent="0.2">
      <c r="A34" s="167">
        <v>13</v>
      </c>
      <c r="B34" s="168" t="s">
        <v>100</v>
      </c>
      <c r="C34" s="169" t="s">
        <v>101</v>
      </c>
      <c r="D34" s="170" t="s">
        <v>91</v>
      </c>
      <c r="E34" s="171">
        <v>118.68</v>
      </c>
      <c r="F34" s="171">
        <v>0</v>
      </c>
      <c r="G34" s="172">
        <f>E34*F34</f>
        <v>0</v>
      </c>
      <c r="O34" s="166">
        <v>2</v>
      </c>
      <c r="AA34" s="144">
        <v>8</v>
      </c>
      <c r="AB34" s="144">
        <v>0</v>
      </c>
      <c r="AC34" s="144">
        <v>3</v>
      </c>
      <c r="AZ34" s="144">
        <v>1</v>
      </c>
      <c r="BA34" s="144">
        <f>IF(AZ34=1,G34,0)</f>
        <v>0</v>
      </c>
      <c r="BB34" s="144">
        <f>IF(AZ34=2,G34,0)</f>
        <v>0</v>
      </c>
      <c r="BC34" s="144">
        <f>IF(AZ34=3,G34,0)</f>
        <v>0</v>
      </c>
      <c r="BD34" s="144">
        <f>IF(AZ34=4,G34,0)</f>
        <v>0</v>
      </c>
      <c r="BE34" s="144">
        <f>IF(AZ34=5,G34,0)</f>
        <v>0</v>
      </c>
      <c r="CA34" s="173">
        <v>8</v>
      </c>
      <c r="CB34" s="173">
        <v>0</v>
      </c>
      <c r="CZ34" s="144">
        <v>0</v>
      </c>
    </row>
    <row r="35" spans="1:104" x14ac:dyDescent="0.2">
      <c r="A35" s="180"/>
      <c r="B35" s="181" t="s">
        <v>75</v>
      </c>
      <c r="C35" s="182" t="str">
        <f>CONCATENATE(B29," ",C29)</f>
        <v>D96 Přesuny suti a vybouraných hmot</v>
      </c>
      <c r="D35" s="183"/>
      <c r="E35" s="184"/>
      <c r="F35" s="185"/>
      <c r="G35" s="186">
        <f>SUM(G29:G34)</f>
        <v>0</v>
      </c>
      <c r="O35" s="166">
        <v>4</v>
      </c>
      <c r="BA35" s="187">
        <f>SUM(BA29:BA34)</f>
        <v>0</v>
      </c>
      <c r="BB35" s="187">
        <f>SUM(BB29:BB34)</f>
        <v>0</v>
      </c>
      <c r="BC35" s="187">
        <f>SUM(BC29:BC34)</f>
        <v>0</v>
      </c>
      <c r="BD35" s="187">
        <f>SUM(BD29:BD34)</f>
        <v>0</v>
      </c>
      <c r="BE35" s="187">
        <f>SUM(BE29:BE34)</f>
        <v>0</v>
      </c>
    </row>
    <row r="36" spans="1:104" x14ac:dyDescent="0.2">
      <c r="E36" s="144"/>
    </row>
    <row r="37" spans="1:104" x14ac:dyDescent="0.2">
      <c r="E37" s="144"/>
    </row>
    <row r="38" spans="1:104" x14ac:dyDescent="0.2">
      <c r="E38" s="144"/>
    </row>
    <row r="39" spans="1:104" x14ac:dyDescent="0.2">
      <c r="E39" s="144"/>
    </row>
    <row r="40" spans="1:104" x14ac:dyDescent="0.2">
      <c r="E40" s="144"/>
    </row>
    <row r="41" spans="1:104" x14ac:dyDescent="0.2">
      <c r="E41" s="144"/>
    </row>
    <row r="42" spans="1:104" x14ac:dyDescent="0.2">
      <c r="E42" s="144"/>
    </row>
    <row r="43" spans="1:104" x14ac:dyDescent="0.2">
      <c r="E43" s="144"/>
    </row>
    <row r="44" spans="1:104" x14ac:dyDescent="0.2">
      <c r="E44" s="144"/>
    </row>
    <row r="45" spans="1:104" x14ac:dyDescent="0.2">
      <c r="E45" s="144"/>
    </row>
    <row r="46" spans="1:104" x14ac:dyDescent="0.2">
      <c r="E46" s="144"/>
    </row>
    <row r="47" spans="1:104" x14ac:dyDescent="0.2">
      <c r="E47" s="144"/>
    </row>
    <row r="48" spans="1:104" x14ac:dyDescent="0.2">
      <c r="E48" s="144"/>
    </row>
    <row r="49" spans="1:7" x14ac:dyDescent="0.2">
      <c r="E49" s="144"/>
    </row>
    <row r="50" spans="1:7" x14ac:dyDescent="0.2">
      <c r="E50" s="144"/>
    </row>
    <row r="51" spans="1:7" x14ac:dyDescent="0.2">
      <c r="E51" s="144"/>
    </row>
    <row r="52" spans="1:7" x14ac:dyDescent="0.2">
      <c r="E52" s="144"/>
    </row>
    <row r="53" spans="1:7" x14ac:dyDescent="0.2">
      <c r="E53" s="144"/>
    </row>
    <row r="54" spans="1:7" x14ac:dyDescent="0.2">
      <c r="E54" s="144"/>
    </row>
    <row r="55" spans="1:7" x14ac:dyDescent="0.2">
      <c r="E55" s="144"/>
    </row>
    <row r="56" spans="1:7" x14ac:dyDescent="0.2">
      <c r="E56" s="144"/>
    </row>
    <row r="57" spans="1:7" x14ac:dyDescent="0.2">
      <c r="E57" s="144"/>
    </row>
    <row r="58" spans="1:7" x14ac:dyDescent="0.2">
      <c r="E58" s="144"/>
    </row>
    <row r="59" spans="1:7" x14ac:dyDescent="0.2">
      <c r="A59" s="188"/>
      <c r="B59" s="188"/>
      <c r="C59" s="188"/>
      <c r="D59" s="188"/>
      <c r="E59" s="188"/>
      <c r="F59" s="188"/>
      <c r="G59" s="188"/>
    </row>
    <row r="60" spans="1:7" x14ac:dyDescent="0.2">
      <c r="A60" s="188"/>
      <c r="B60" s="188"/>
      <c r="C60" s="188"/>
      <c r="D60" s="188"/>
      <c r="E60" s="188"/>
      <c r="F60" s="188"/>
      <c r="G60" s="188"/>
    </row>
    <row r="61" spans="1:7" x14ac:dyDescent="0.2">
      <c r="A61" s="188"/>
      <c r="B61" s="188"/>
      <c r="C61" s="188"/>
      <c r="D61" s="188"/>
      <c r="E61" s="188"/>
      <c r="F61" s="188"/>
      <c r="G61" s="188"/>
    </row>
    <row r="62" spans="1:7" x14ac:dyDescent="0.2">
      <c r="A62" s="188"/>
      <c r="B62" s="188"/>
      <c r="C62" s="188"/>
      <c r="D62" s="188"/>
      <c r="E62" s="188"/>
      <c r="F62" s="188"/>
      <c r="G62" s="188"/>
    </row>
    <row r="63" spans="1:7" x14ac:dyDescent="0.2">
      <c r="E63" s="144"/>
    </row>
    <row r="64" spans="1:7" x14ac:dyDescent="0.2">
      <c r="E64" s="144"/>
    </row>
    <row r="65" spans="5:5" x14ac:dyDescent="0.2">
      <c r="E65" s="144"/>
    </row>
    <row r="66" spans="5:5" x14ac:dyDescent="0.2">
      <c r="E66" s="144"/>
    </row>
    <row r="67" spans="5:5" x14ac:dyDescent="0.2">
      <c r="E67" s="144"/>
    </row>
    <row r="68" spans="5:5" x14ac:dyDescent="0.2">
      <c r="E68" s="144"/>
    </row>
    <row r="69" spans="5:5" x14ac:dyDescent="0.2">
      <c r="E69" s="144"/>
    </row>
    <row r="70" spans="5:5" x14ac:dyDescent="0.2">
      <c r="E70" s="144"/>
    </row>
    <row r="71" spans="5:5" x14ac:dyDescent="0.2">
      <c r="E71" s="144"/>
    </row>
    <row r="72" spans="5:5" x14ac:dyDescent="0.2">
      <c r="E72" s="144"/>
    </row>
    <row r="73" spans="5:5" x14ac:dyDescent="0.2">
      <c r="E73" s="144"/>
    </row>
    <row r="74" spans="5:5" x14ac:dyDescent="0.2">
      <c r="E74" s="144"/>
    </row>
    <row r="75" spans="5:5" x14ac:dyDescent="0.2">
      <c r="E75" s="144"/>
    </row>
    <row r="76" spans="5:5" x14ac:dyDescent="0.2">
      <c r="E76" s="144"/>
    </row>
    <row r="77" spans="5:5" x14ac:dyDescent="0.2">
      <c r="E77" s="144"/>
    </row>
    <row r="78" spans="5:5" x14ac:dyDescent="0.2">
      <c r="E78" s="144"/>
    </row>
    <row r="79" spans="5:5" x14ac:dyDescent="0.2">
      <c r="E79" s="144"/>
    </row>
    <row r="80" spans="5:5" x14ac:dyDescent="0.2">
      <c r="E80" s="144"/>
    </row>
    <row r="81" spans="1:7" x14ac:dyDescent="0.2">
      <c r="E81" s="144"/>
    </row>
    <row r="82" spans="1:7" x14ac:dyDescent="0.2">
      <c r="E82" s="144"/>
    </row>
    <row r="83" spans="1:7" x14ac:dyDescent="0.2">
      <c r="E83" s="144"/>
    </row>
    <row r="84" spans="1:7" x14ac:dyDescent="0.2">
      <c r="E84" s="144"/>
    </row>
    <row r="85" spans="1:7" x14ac:dyDescent="0.2">
      <c r="E85" s="144"/>
    </row>
    <row r="86" spans="1:7" x14ac:dyDescent="0.2">
      <c r="E86" s="144"/>
    </row>
    <row r="87" spans="1:7" x14ac:dyDescent="0.2">
      <c r="E87" s="144"/>
    </row>
    <row r="88" spans="1:7" x14ac:dyDescent="0.2">
      <c r="E88" s="144"/>
    </row>
    <row r="89" spans="1:7" x14ac:dyDescent="0.2">
      <c r="E89" s="144"/>
    </row>
    <row r="90" spans="1:7" x14ac:dyDescent="0.2">
      <c r="E90" s="144"/>
    </row>
    <row r="91" spans="1:7" x14ac:dyDescent="0.2">
      <c r="E91" s="144"/>
    </row>
    <row r="92" spans="1:7" x14ac:dyDescent="0.2">
      <c r="E92" s="144"/>
    </row>
    <row r="93" spans="1:7" x14ac:dyDescent="0.2">
      <c r="E93" s="144"/>
    </row>
    <row r="94" spans="1:7" x14ac:dyDescent="0.2">
      <c r="A94" s="189"/>
      <c r="B94" s="189"/>
    </row>
    <row r="95" spans="1:7" x14ac:dyDescent="0.2">
      <c r="A95" s="188"/>
      <c r="B95" s="188"/>
      <c r="C95" s="191"/>
      <c r="D95" s="191"/>
      <c r="E95" s="192"/>
      <c r="F95" s="191"/>
      <c r="G95" s="193"/>
    </row>
    <row r="96" spans="1:7" x14ac:dyDescent="0.2">
      <c r="A96" s="194"/>
      <c r="B96" s="194"/>
      <c r="C96" s="188"/>
      <c r="D96" s="188"/>
      <c r="E96" s="195"/>
      <c r="F96" s="188"/>
      <c r="G96" s="188"/>
    </row>
    <row r="97" spans="1:7" x14ac:dyDescent="0.2">
      <c r="A97" s="188"/>
      <c r="B97" s="188"/>
      <c r="C97" s="188"/>
      <c r="D97" s="188"/>
      <c r="E97" s="195"/>
      <c r="F97" s="188"/>
      <c r="G97" s="188"/>
    </row>
    <row r="98" spans="1:7" x14ac:dyDescent="0.2">
      <c r="A98" s="188"/>
      <c r="B98" s="188"/>
      <c r="C98" s="188"/>
      <c r="D98" s="188"/>
      <c r="E98" s="195"/>
      <c r="F98" s="188"/>
      <c r="G98" s="188"/>
    </row>
    <row r="99" spans="1:7" x14ac:dyDescent="0.2">
      <c r="A99" s="188"/>
      <c r="B99" s="188"/>
      <c r="C99" s="188"/>
      <c r="D99" s="188"/>
      <c r="E99" s="195"/>
      <c r="F99" s="188"/>
      <c r="G99" s="188"/>
    </row>
    <row r="100" spans="1:7" x14ac:dyDescent="0.2">
      <c r="A100" s="188"/>
      <c r="B100" s="188"/>
      <c r="C100" s="188"/>
      <c r="D100" s="188"/>
      <c r="E100" s="195"/>
      <c r="F100" s="188"/>
      <c r="G100" s="188"/>
    </row>
    <row r="101" spans="1:7" x14ac:dyDescent="0.2">
      <c r="A101" s="188"/>
      <c r="B101" s="188"/>
      <c r="C101" s="188"/>
      <c r="D101" s="188"/>
      <c r="E101" s="195"/>
      <c r="F101" s="188"/>
      <c r="G101" s="188"/>
    </row>
    <row r="102" spans="1:7" x14ac:dyDescent="0.2">
      <c r="A102" s="188"/>
      <c r="B102" s="188"/>
      <c r="C102" s="188"/>
      <c r="D102" s="188"/>
      <c r="E102" s="195"/>
      <c r="F102" s="188"/>
      <c r="G102" s="188"/>
    </row>
    <row r="103" spans="1:7" x14ac:dyDescent="0.2">
      <c r="A103" s="188"/>
      <c r="B103" s="188"/>
      <c r="C103" s="188"/>
      <c r="D103" s="188"/>
      <c r="E103" s="195"/>
      <c r="F103" s="188"/>
      <c r="G103" s="188"/>
    </row>
    <row r="104" spans="1:7" x14ac:dyDescent="0.2">
      <c r="A104" s="188"/>
      <c r="B104" s="188"/>
      <c r="C104" s="188"/>
      <c r="D104" s="188"/>
      <c r="E104" s="195"/>
      <c r="F104" s="188"/>
      <c r="G104" s="188"/>
    </row>
    <row r="105" spans="1:7" x14ac:dyDescent="0.2">
      <c r="A105" s="188"/>
      <c r="B105" s="188"/>
      <c r="C105" s="188"/>
      <c r="D105" s="188"/>
      <c r="E105" s="195"/>
      <c r="F105" s="188"/>
      <c r="G105" s="188"/>
    </row>
    <row r="106" spans="1:7" x14ac:dyDescent="0.2">
      <c r="A106" s="188"/>
      <c r="B106" s="188"/>
      <c r="C106" s="188"/>
      <c r="D106" s="188"/>
      <c r="E106" s="195"/>
      <c r="F106" s="188"/>
      <c r="G106" s="188"/>
    </row>
    <row r="107" spans="1:7" x14ac:dyDescent="0.2">
      <c r="A107" s="188"/>
      <c r="B107" s="188"/>
      <c r="C107" s="188"/>
      <c r="D107" s="188"/>
      <c r="E107" s="195"/>
      <c r="F107" s="188"/>
      <c r="G107" s="188"/>
    </row>
    <row r="108" spans="1:7" x14ac:dyDescent="0.2">
      <c r="A108" s="188"/>
      <c r="B108" s="188"/>
      <c r="C108" s="188"/>
      <c r="D108" s="188"/>
      <c r="E108" s="195"/>
      <c r="F108" s="188"/>
      <c r="G108" s="188"/>
    </row>
  </sheetData>
  <mergeCells count="8">
    <mergeCell ref="C15:D15"/>
    <mergeCell ref="C17:D17"/>
    <mergeCell ref="C11:D11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36</vt:i4>
      </vt:variant>
    </vt:vector>
  </HeadingPairs>
  <TitlesOfParts>
    <vt:vector size="39" baseType="lpstr">
      <vt:lpstr>Krycí list</vt:lpstr>
      <vt:lpstr>Rekapitulace</vt:lpstr>
      <vt:lpstr>Položky</vt:lpstr>
      <vt:lpstr>cisloobjektu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Ucetni</cp:lastModifiedBy>
  <dcterms:created xsi:type="dcterms:W3CDTF">2014-03-14T12:15:28Z</dcterms:created>
  <dcterms:modified xsi:type="dcterms:W3CDTF">2015-06-30T08:00:51Z</dcterms:modified>
</cp:coreProperties>
</file>