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28920" windowHeight="15840"/>
  </bookViews>
  <sheets>
    <sheet name="rozpočet" sheetId="2" r:id="rId1"/>
  </sheets>
  <definedNames>
    <definedName name="_Toc524351830" localSheetId="0">rozpočet!#REF!</definedName>
    <definedName name="_xlnm.Print_Titles" localSheetId="0">rozpočet!$6:$6</definedName>
    <definedName name="_xlnm.Print_Area" localSheetId="0">rozpočet!$A$1:$G$406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24" i="2"/>
  <c r="G225" s="1"/>
  <c r="G9" l="1"/>
  <c r="G10"/>
  <c r="G11"/>
  <c r="G12"/>
  <c r="G13"/>
  <c r="G14"/>
  <c r="G15"/>
  <c r="G16"/>
  <c r="G17"/>
  <c r="G18"/>
  <c r="G19"/>
  <c r="G20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1"/>
  <c r="G42"/>
  <c r="G43"/>
  <c r="G141" l="1"/>
  <c r="G394" l="1"/>
  <c r="G390"/>
  <c r="G389"/>
  <c r="G388"/>
  <c r="G387"/>
  <c r="G386"/>
  <c r="G385"/>
  <c r="G384"/>
  <c r="E196"/>
  <c r="G184"/>
  <c r="G183"/>
  <c r="G189"/>
  <c r="G177"/>
  <c r="G142"/>
  <c r="G139"/>
  <c r="E266"/>
  <c r="G266" s="1"/>
  <c r="E264"/>
  <c r="G321" l="1"/>
  <c r="G320"/>
  <c r="G319"/>
  <c r="G318"/>
  <c r="G317"/>
  <c r="G316"/>
  <c r="G315"/>
  <c r="G314"/>
  <c r="G313"/>
  <c r="G312"/>
  <c r="G311"/>
  <c r="G310"/>
  <c r="G309"/>
  <c r="G308"/>
  <c r="G357"/>
  <c r="G356"/>
  <c r="G355"/>
  <c r="G354"/>
  <c r="G353"/>
  <c r="G352"/>
  <c r="G351"/>
  <c r="G350"/>
  <c r="G349"/>
  <c r="G348"/>
  <c r="G347"/>
  <c r="G346"/>
  <c r="G345"/>
  <c r="G322" l="1"/>
  <c r="G201" l="1"/>
  <c r="G200"/>
  <c r="G199"/>
  <c r="G198"/>
  <c r="G197"/>
  <c r="G196"/>
  <c r="G195"/>
  <c r="G288" l="1"/>
  <c r="G287"/>
  <c r="G286"/>
  <c r="G285"/>
  <c r="G284"/>
  <c r="G283"/>
  <c r="G282"/>
  <c r="G281"/>
  <c r="G280"/>
  <c r="G279"/>
  <c r="G278"/>
  <c r="G277"/>
  <c r="G289" l="1"/>
  <c r="G364" l="1"/>
  <c r="G393"/>
  <c r="G396"/>
  <c r="G395"/>
  <c r="G392"/>
  <c r="G391"/>
  <c r="G383"/>
  <c r="G382"/>
  <c r="G381"/>
  <c r="G380"/>
  <c r="G379"/>
  <c r="G378"/>
  <c r="G377"/>
  <c r="G376"/>
  <c r="G375"/>
  <c r="G374"/>
  <c r="G373"/>
  <c r="G372"/>
  <c r="G371"/>
  <c r="G370"/>
  <c r="G369"/>
  <c r="G368"/>
  <c r="G367"/>
  <c r="G366"/>
  <c r="G365"/>
  <c r="G397" l="1"/>
  <c r="G361" l="1"/>
  <c r="G360"/>
  <c r="G359"/>
  <c r="G358"/>
  <c r="G344"/>
  <c r="G343"/>
  <c r="G342"/>
  <c r="G341"/>
  <c r="G340"/>
  <c r="G339"/>
  <c r="G338"/>
  <c r="G337"/>
  <c r="G336"/>
  <c r="G335"/>
  <c r="G334"/>
  <c r="G333"/>
  <c r="G332"/>
  <c r="G331"/>
  <c r="G330"/>
  <c r="G329"/>
  <c r="G328"/>
  <c r="G327"/>
  <c r="G326"/>
  <c r="G325"/>
  <c r="G324"/>
  <c r="G148"/>
  <c r="G147"/>
  <c r="G145"/>
  <c r="G144"/>
  <c r="G143"/>
  <c r="G182"/>
  <c r="G181"/>
  <c r="G176"/>
  <c r="G175"/>
  <c r="G188"/>
  <c r="G187"/>
  <c r="G180"/>
  <c r="G179"/>
  <c r="G178"/>
  <c r="G186"/>
  <c r="G172"/>
  <c r="G185"/>
  <c r="G174"/>
  <c r="G173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362" l="1"/>
  <c r="E110" l="1"/>
  <c r="E90"/>
  <c r="E132"/>
  <c r="G132" s="1"/>
  <c r="E130"/>
  <c r="G130" s="1"/>
  <c r="G137"/>
  <c r="G136"/>
  <c r="G135"/>
  <c r="G134"/>
  <c r="G133"/>
  <c r="G131"/>
  <c r="G129"/>
  <c r="G128"/>
  <c r="G127"/>
  <c r="G126"/>
  <c r="E125"/>
  <c r="G125" s="1"/>
  <c r="E124"/>
  <c r="G124" s="1"/>
  <c r="E123"/>
  <c r="G123" s="1"/>
  <c r="G122"/>
  <c r="G121"/>
  <c r="G120"/>
  <c r="G119"/>
  <c r="G118"/>
  <c r="G117"/>
  <c r="G116"/>
  <c r="G115"/>
  <c r="G81"/>
  <c r="E78"/>
  <c r="F138" l="1"/>
  <c r="E303" l="1"/>
  <c r="G303" s="1"/>
  <c r="G305"/>
  <c r="G304"/>
  <c r="G302"/>
  <c r="G301"/>
  <c r="G300"/>
  <c r="G299"/>
  <c r="G298"/>
  <c r="G297"/>
  <c r="G296"/>
  <c r="G295"/>
  <c r="G294"/>
  <c r="G293"/>
  <c r="G292"/>
  <c r="G291"/>
  <c r="G306" l="1"/>
  <c r="G61" l="1"/>
  <c r="G60"/>
  <c r="G59"/>
  <c r="G58"/>
  <c r="G57"/>
  <c r="G56"/>
  <c r="G55"/>
  <c r="G54"/>
  <c r="G53"/>
  <c r="G52"/>
  <c r="G51"/>
  <c r="G50"/>
  <c r="G49"/>
  <c r="G48"/>
  <c r="G47"/>
  <c r="G274"/>
  <c r="G273"/>
  <c r="G272"/>
  <c r="G271"/>
  <c r="G270"/>
  <c r="G62" l="1"/>
  <c r="G275"/>
  <c r="G263" l="1"/>
  <c r="G267" l="1"/>
  <c r="G265"/>
  <c r="G264"/>
  <c r="G262"/>
  <c r="G261"/>
  <c r="G8" l="1"/>
  <c r="G204" l="1"/>
  <c r="G205"/>
  <c r="G207"/>
  <c r="G206"/>
  <c r="G208" l="1"/>
  <c r="G253"/>
  <c r="G251"/>
  <c r="E254"/>
  <c r="G249"/>
  <c r="E247"/>
  <c r="E44"/>
  <c r="G44" s="1"/>
  <c r="E40"/>
  <c r="G40" s="1"/>
  <c r="E21"/>
  <c r="G21" s="1"/>
  <c r="G239"/>
  <c r="G240"/>
  <c r="G241"/>
  <c r="G242"/>
  <c r="G243"/>
  <c r="G244"/>
  <c r="G245"/>
  <c r="G246"/>
  <c r="G248"/>
  <c r="G250"/>
  <c r="G252"/>
  <c r="G255"/>
  <c r="G256"/>
  <c r="G69"/>
  <c r="G70"/>
  <c r="G71"/>
  <c r="G72"/>
  <c r="G73"/>
  <c r="G74"/>
  <c r="G75"/>
  <c r="G76"/>
  <c r="G79"/>
  <c r="G80"/>
  <c r="G64"/>
  <c r="G65"/>
  <c r="G45" l="1"/>
  <c r="G146"/>
  <c r="G399"/>
  <c r="G400" s="1"/>
  <c r="G192"/>
  <c r="G193" s="1"/>
  <c r="G254" l="1"/>
  <c r="F211" l="1"/>
  <c r="G247" l="1"/>
  <c r="G260"/>
  <c r="G259"/>
  <c r="G221"/>
  <c r="G220"/>
  <c r="G210"/>
  <c r="G149"/>
  <c r="G140"/>
  <c r="G100"/>
  <c r="G101"/>
  <c r="G102"/>
  <c r="G103"/>
  <c r="G104"/>
  <c r="G107"/>
  <c r="G108"/>
  <c r="G111"/>
  <c r="G112"/>
  <c r="G113"/>
  <c r="G99"/>
  <c r="G84"/>
  <c r="G85"/>
  <c r="G86"/>
  <c r="G87"/>
  <c r="G88"/>
  <c r="G91"/>
  <c r="G92"/>
  <c r="G95"/>
  <c r="G96"/>
  <c r="G97"/>
  <c r="G83"/>
  <c r="G68"/>
  <c r="G216"/>
  <c r="G215"/>
  <c r="G214"/>
  <c r="G213"/>
  <c r="G212"/>
  <c r="G110"/>
  <c r="G94"/>
  <c r="G268" l="1"/>
  <c r="F217"/>
  <c r="G257" l="1"/>
  <c r="G404" s="1"/>
  <c r="G228"/>
  <c r="G227"/>
  <c r="G229" l="1"/>
  <c r="E93" l="1"/>
  <c r="G93" s="1"/>
  <c r="G90"/>
  <c r="E89"/>
  <c r="G89" s="1"/>
  <c r="F98" l="1"/>
  <c r="G202" l="1"/>
  <c r="E77" l="1"/>
  <c r="G77" s="1"/>
  <c r="G66" l="1"/>
  <c r="E109" l="1"/>
  <c r="G109" s="1"/>
  <c r="E106"/>
  <c r="G106" s="1"/>
  <c r="E105"/>
  <c r="G105" s="1"/>
  <c r="G78"/>
  <c r="G190" l="1"/>
  <c r="G222"/>
  <c r="G218" l="1"/>
  <c r="G233" s="1"/>
  <c r="F114"/>
  <c r="F82" l="1"/>
  <c r="G234" l="1"/>
  <c r="G235" l="1"/>
  <c r="G405" l="1"/>
  <c r="G406" s="1"/>
</calcChain>
</file>

<file path=xl/sharedStrings.xml><?xml version="1.0" encoding="utf-8"?>
<sst xmlns="http://schemas.openxmlformats.org/spreadsheetml/2006/main" count="1095" uniqueCount="369">
  <si>
    <t>ks</t>
  </si>
  <si>
    <t>p.č.</t>
  </si>
  <si>
    <t>kod položky</t>
  </si>
  <si>
    <t>položka</t>
  </si>
  <si>
    <t>m.j.</t>
  </si>
  <si>
    <t>počet</t>
  </si>
  <si>
    <t>jed.cena</t>
  </si>
  <si>
    <t>celkem</t>
  </si>
  <si>
    <t>nákl.obv.opat.</t>
  </si>
  <si>
    <t>Cena celkem bez DPH</t>
  </si>
  <si>
    <t>Cena celkem vč. DPH</t>
  </si>
  <si>
    <t>184 10-2115</t>
  </si>
  <si>
    <t>Osazení kůlu k dřevině s uvázáním, délky kůlů do 2-3 m</t>
  </si>
  <si>
    <t xml:space="preserve">Řez stromů průměr koruny do 2m, po výsadbě </t>
  </si>
  <si>
    <t>184 80-6111</t>
  </si>
  <si>
    <t>specifikace</t>
  </si>
  <si>
    <r>
      <t xml:space="preserve">Výsadba dřeviny s balem </t>
    </r>
    <r>
      <rPr>
        <sz val="9"/>
        <color indexed="8"/>
        <rFont val="Arial"/>
        <family val="2"/>
        <charset val="238"/>
      </rPr>
      <t>do předem vyhloubené jamky se zalitím, přes 500 do 600 mm</t>
    </r>
  </si>
  <si>
    <t>DPH 21%</t>
  </si>
  <si>
    <t>kg</t>
  </si>
  <si>
    <r>
      <t>m</t>
    </r>
    <r>
      <rPr>
        <vertAlign val="superscript"/>
        <sz val="9"/>
        <rFont val="Arial"/>
        <family val="2"/>
        <charset val="238"/>
      </rPr>
      <t>2</t>
    </r>
  </si>
  <si>
    <t>Hloubení jamek pro vysazování rostlin bez výměny půdy, přes 0,40 do 1,00 m3</t>
  </si>
  <si>
    <t>18580-3211</t>
  </si>
  <si>
    <t>18580-4312</t>
  </si>
  <si>
    <t>Uválcování povrchu trávníku</t>
  </si>
  <si>
    <t>Dovoz závlahové vody do 6km</t>
  </si>
  <si>
    <t>18585-1111</t>
  </si>
  <si>
    <t>PŘÍPRAVNÉ PRÁCE</t>
  </si>
  <si>
    <t>Kč/100bm</t>
  </si>
  <si>
    <t>Přípravné práce celkem:</t>
  </si>
  <si>
    <t>Výsadba stromů a keřů celkem:</t>
  </si>
  <si>
    <r>
      <t>m</t>
    </r>
    <r>
      <rPr>
        <vertAlign val="superscript"/>
        <sz val="9"/>
        <rFont val="Arial"/>
        <family val="2"/>
        <charset val="238"/>
      </rPr>
      <t>3</t>
    </r>
  </si>
  <si>
    <r>
      <t>Hloubení jamek pro vysazování bez výměny půdy, přes 0,125 do 0,40 m</t>
    </r>
    <r>
      <rPr>
        <sz val="9"/>
        <rFont val="Calibri"/>
        <family val="2"/>
        <charset val="238"/>
      </rPr>
      <t>³</t>
    </r>
  </si>
  <si>
    <t>Kč/ha</t>
  </si>
  <si>
    <t>kontrolní součet</t>
  </si>
  <si>
    <t>Náklady spojené s rozvozem vody</t>
  </si>
  <si>
    <t>Dřevěné příčky  ke spojení kůlů (3 ks/strom)</t>
  </si>
  <si>
    <t>Úvazkový popruh, hřeby</t>
  </si>
  <si>
    <t>Dřevěný kotvící kůl délka 3m, průměr 8cm, impregnovaný</t>
  </si>
  <si>
    <t>183 10-1121</t>
  </si>
  <si>
    <t>Ukotvení dřeviny třemi a více kůly průměru do 100 mm, délky přes 2 m do 3m</t>
  </si>
  <si>
    <t>184 21-5133</t>
  </si>
  <si>
    <t>184 21-5412</t>
  </si>
  <si>
    <t>Řez stromů výchovný před 2m do 4m</t>
  </si>
  <si>
    <t>184 80-6112</t>
  </si>
  <si>
    <t>Zhotovení závlahové mísy u solitérních dřevin, o průměru mísy přes 0,5 do 1m</t>
  </si>
  <si>
    <t>kontrolní součet/1ks</t>
  </si>
  <si>
    <t>Výsadba stromů bez balu do předem vyhloubené jamky se zalitím, při v. kmene do 1,8m</t>
  </si>
  <si>
    <t>184 20-1111</t>
  </si>
  <si>
    <t>184 21-5113</t>
  </si>
  <si>
    <t>kontrolní součet /1ks</t>
  </si>
  <si>
    <t>Hnojivo ref. Silvamix forte - tablety (4ks ke stromu)</t>
  </si>
  <si>
    <t>181 45-1131</t>
  </si>
  <si>
    <r>
      <t xml:space="preserve">Zálivka rostlin v plochách </t>
    </r>
    <r>
      <rPr>
        <sz val="9"/>
        <rFont val="Calibri"/>
        <family val="2"/>
        <charset val="238"/>
      </rPr>
      <t>(10l/m²)</t>
    </r>
  </si>
  <si>
    <t>Borka mulčovací (15-40 mm frakce)</t>
  </si>
  <si>
    <r>
      <t>Zálivka rostlin v plochách</t>
    </r>
    <r>
      <rPr>
        <sz val="9"/>
        <rFont val="Calibri"/>
        <family val="2"/>
        <charset val="238"/>
      </rPr>
      <t xml:space="preserve"> (10l/m²) - zalití 2x</t>
    </r>
  </si>
  <si>
    <r>
      <t>Kč/m</t>
    </r>
    <r>
      <rPr>
        <vertAlign val="superscript"/>
        <sz val="9"/>
        <rFont val="Arial"/>
        <family val="2"/>
        <charset val="238"/>
      </rPr>
      <t>2</t>
    </r>
  </si>
  <si>
    <t>založení travo-bylinného porostu výsevem (vč. ceny osiva) - zatravnění</t>
  </si>
  <si>
    <t>Založení travo-bylinného porostu výsevem  - osetí, zavláčení, zaválcování</t>
  </si>
  <si>
    <t>Dokončovací péče + první seč s odstraněním pokosené hmoty, odvoz a likvidace posečené hmoty</t>
  </si>
  <si>
    <t>výsadba - ovocný strom vysokokmen prostokořenný</t>
  </si>
  <si>
    <t>výsadba alejového stromu s balem, ok 12-14</t>
  </si>
  <si>
    <t>výsadba alejového stromu s balem, ok 14-16</t>
  </si>
  <si>
    <t>ROZVOJOVÁ PÉČE O VÝSADBY</t>
  </si>
  <si>
    <t>Rozvojová péče o výsadby celkem:</t>
  </si>
  <si>
    <t xml:space="preserve">Kácení volné - průměr kmene na řez.ploše pařezu 11-20cm </t>
  </si>
  <si>
    <t>Kácení volné - průměr kmene na řez.ploše pařezu 21-30cm</t>
  </si>
  <si>
    <t xml:space="preserve">Kácení volné - průměr kmene na řez.ploše pařezu 31-40cm </t>
  </si>
  <si>
    <t xml:space="preserve">Kácení volné - průměr kmene na řez.ploše pařezu 41-50cm </t>
  </si>
  <si>
    <t>Štěpkování (objem štěpky po štěpkování), vyřezání větví, kmenů a uložení</t>
  </si>
  <si>
    <r>
      <t>m</t>
    </r>
    <r>
      <rPr>
        <sz val="9"/>
        <rFont val="Calibri"/>
        <family val="2"/>
        <charset val="238"/>
      </rPr>
      <t>³</t>
    </r>
  </si>
  <si>
    <r>
      <t>Řez stromů prováděný lezeckou technikou - Zdravotní řez - plocha stromu do 50m</t>
    </r>
    <r>
      <rPr>
        <sz val="9"/>
        <rFont val="Calibri"/>
        <family val="2"/>
        <charset val="238"/>
      </rPr>
      <t xml:space="preserve">² </t>
    </r>
  </si>
  <si>
    <r>
      <t>Řez stromů prováděný lezeckou technikou - Zdravotní řez - plocha stromu 101-200m</t>
    </r>
    <r>
      <rPr>
        <sz val="9"/>
        <rFont val="Calibri"/>
        <family val="2"/>
        <charset val="238"/>
      </rPr>
      <t xml:space="preserve">² </t>
    </r>
  </si>
  <si>
    <t xml:space="preserve">Kácení postupné - průměr kmene na řez.ploše pařezu 51-60cm </t>
  </si>
  <si>
    <t>Odstranění pařezu frézováním (vč. odstranění kořenů, zasypání jam, ornice, hutnění a úpravy terénu, vč. odstranění dřevní hmoty)</t>
  </si>
  <si>
    <t>Vazba dynamická, vč. instalace</t>
  </si>
  <si>
    <t>ŠTĚRKOVÝ TRÁVNÍK</t>
  </si>
  <si>
    <t>Štěrkový trávník celkem:</t>
  </si>
  <si>
    <t>bm</t>
  </si>
  <si>
    <t>Zhotovení obalu kmene v jedné vrstvě - rákosová rohož</t>
  </si>
  <si>
    <t xml:space="preserve">Rákosová rohož jedna vrstva rákosové rohože s dutým stéblem, výška 160 cm </t>
  </si>
  <si>
    <t>Uložení štěrku s promísením ornice a hutnění</t>
  </si>
  <si>
    <t xml:space="preserve">Rozprostření ornice - 3cm </t>
  </si>
  <si>
    <t>998 22-3011</t>
  </si>
  <si>
    <t>t</t>
  </si>
  <si>
    <t>Založení travo-bylinného porostu výsevem</t>
  </si>
  <si>
    <t>Štěrk frakce 0/32mm + doprava</t>
  </si>
  <si>
    <r>
      <t>přepočtové koeficienty - 1,8t</t>
    </r>
    <r>
      <rPr>
        <sz val="8"/>
        <rFont val="Calibri"/>
        <family val="2"/>
        <charset val="238"/>
      </rPr>
      <t xml:space="preserve"> </t>
    </r>
    <r>
      <rPr>
        <sz val="8"/>
        <rFont val="Arial"/>
        <family val="2"/>
        <charset val="238"/>
      </rPr>
      <t>štěrku=1m³, 1,4t ornice =1m³</t>
    </r>
  </si>
  <si>
    <t>183 21-1313</t>
  </si>
  <si>
    <t>Výsadba cibulí  do připravené půdy se zalitím</t>
  </si>
  <si>
    <t>ZALOŽENÍ TRAVO-BYLINNÉHO POROSTU</t>
  </si>
  <si>
    <t>Založení travo-bylinného porostu celkem:</t>
  </si>
  <si>
    <t>VÝSADBA STROMŮ A KEŘŮ</t>
  </si>
  <si>
    <t>UZNATELNÉ VÝDAJE</t>
  </si>
  <si>
    <t>NEUZNATELNÉ VÝDAJE</t>
  </si>
  <si>
    <t>Řez solitérních keřů (podle průměru koruny), vč. odstranění pařezů - 1,5-3m</t>
  </si>
  <si>
    <t>Řez solitérních keřů (podle průměru koruny), vč. odstranění pařezů - nad 3m</t>
  </si>
  <si>
    <r>
      <t>Příplatek - Řez stromů prováděný lezeckou technikou - Bezpečnostní  řez - plocha stromu 101-200m</t>
    </r>
    <r>
      <rPr>
        <sz val="9"/>
        <rFont val="Calibri"/>
        <family val="2"/>
        <charset val="238"/>
      </rPr>
      <t xml:space="preserve">² </t>
    </r>
  </si>
  <si>
    <t>966 00-1211</t>
  </si>
  <si>
    <t>966 00-1311</t>
  </si>
  <si>
    <t>Odstranění odpadkového koše s betonovou patkou (vč. odstranění patek, sládkování, uložení košů do technického dvora investora)</t>
  </si>
  <si>
    <t>součástí všech položek je doprava a přesun na lokalitě pokud není uvedeno jinak</t>
  </si>
  <si>
    <t>kpl</t>
  </si>
  <si>
    <t>167101101</t>
  </si>
  <si>
    <t>Nakládání výkopku z hornin tř. 1 až 4 do 100 m3</t>
  </si>
  <si>
    <t>162701101</t>
  </si>
  <si>
    <t>564851111</t>
  </si>
  <si>
    <t>m</t>
  </si>
  <si>
    <t>122 10-1101</t>
  </si>
  <si>
    <t>181951102</t>
  </si>
  <si>
    <t>Úprava pláně v hornině tř. 1 až 4 se zhutněním</t>
  </si>
  <si>
    <t>18585-1121</t>
  </si>
  <si>
    <t>Dovoz závlahové vody do 1km - zalití 2x</t>
  </si>
  <si>
    <t>Mobiliář a vybavení celkem:</t>
  </si>
  <si>
    <t>936124112_1</t>
  </si>
  <si>
    <t>Montáž lavičky stabilní parkové - kotvené k podkladu do betonové patky / včetně zemních prací a základů</t>
  </si>
  <si>
    <t>Montáž odpadkového koše - kotvené k podkladu do betonové patky / včetně zemních prací a základů</t>
  </si>
  <si>
    <t>Příprava půdy pro sadovické úpravy (chemické odplevelení 2x, úprava terénu, rozrušení půdy - kultivátorování, obdělání půdy - vláčení, válení, hrabání)</t>
  </si>
  <si>
    <t>Instalace chráničky kmene proti poškození strunovou sekačkou</t>
  </si>
  <si>
    <t xml:space="preserve">Chránička kmene proti poškození strunovou sekačkou (ref. TreeProtector - chránička zelená TP-G-1) </t>
  </si>
  <si>
    <t>jemný štěrkopísek - podsyp</t>
  </si>
  <si>
    <t>Narcissus ´Dutch Master´ - I. jakost</t>
  </si>
  <si>
    <t>Scilla siberica - I. jakost</t>
  </si>
  <si>
    <t>Galanthus nivalis - I. jakost</t>
  </si>
  <si>
    <t xml:space="preserve">Kácení volné - průměr kmene na řez.ploše pařezu 51-60cm </t>
  </si>
  <si>
    <t xml:space="preserve">Kácení postupné - průměr kmene na řez.ploše pařezu 41-50cm </t>
  </si>
  <si>
    <r>
      <t>Příplatek - Řez stromů prováděný lezeckou technikou - Bezpečnostní řez - plocha stromu do 50m</t>
    </r>
    <r>
      <rPr>
        <sz val="9"/>
        <rFont val="Calibri"/>
        <family val="2"/>
        <charset val="238"/>
      </rPr>
      <t xml:space="preserve">² </t>
    </r>
  </si>
  <si>
    <r>
      <t>Řez stromů prováděný lezeckou technikou - Zdravotní řez - plocha stromu 51-100m</t>
    </r>
    <r>
      <rPr>
        <sz val="9"/>
        <rFont val="Calibri"/>
        <family val="2"/>
        <charset val="238"/>
      </rPr>
      <t xml:space="preserve">² </t>
    </r>
  </si>
  <si>
    <r>
      <t>Příplatek - Řez stromů prováděný lezeckou technikou - Bezpečnostní řez - plocha stromu 51-100m</t>
    </r>
    <r>
      <rPr>
        <sz val="9"/>
        <rFont val="Calibri"/>
        <family val="2"/>
        <charset val="238"/>
      </rPr>
      <t xml:space="preserve">² </t>
    </r>
  </si>
  <si>
    <t>Řez solitérních keřů (podle průměru koruny), vč. odstranění pařezů - do 1,5m</t>
  </si>
  <si>
    <t xml:space="preserve">Kácení postupné - průměr kmene na řez.ploše pařezu 31-40cm </t>
  </si>
  <si>
    <t xml:space="preserve">Piknikový set (ref.  piknikovů stůl, drevoartikl.cz) - celodřevěný výrobek z borového dřeva se 2 lavicemi a 1 stolem z dřevěných fošen, konstrukčně provázáno, tvoří 1 kus. Výška 45 cm/72 cm, šířka/délka 1,5m/1,8m. </t>
  </si>
  <si>
    <t>VEDLEJŠÍ ROZPOČTOVÉ NÁKLADY</t>
  </si>
  <si>
    <t>Geodetické práce -  parcely, inženýrské sítě - jejich vytyčování a udržování v průběhu stavby</t>
  </si>
  <si>
    <t>Vedlejší rozpočtové náklady celkem:</t>
  </si>
  <si>
    <t>Kácení postupné - průměr kmene na řez.ploše pařezu 51-60cm</t>
  </si>
  <si>
    <t>Kácení postupné - průměr kmene na řez.ploše pařezu 61-70cm</t>
  </si>
  <si>
    <t>Kácení postupné - průměr kmene na řez.ploše pařezu 81-90cm</t>
  </si>
  <si>
    <t>Odstranění pařezu frézováním (vč. odstranění kořenů, zasypání jam, ornice, hutnění a úpravy terénu, vč. odstranění dřevní hmoty) - stávající pařezy, které NEVZNIKLY kácením v rámci projektu</t>
  </si>
  <si>
    <t>DEMOLICE A BOURACÍ PRÁCE</t>
  </si>
  <si>
    <t>Demolice a bourací práce celkem:</t>
  </si>
  <si>
    <t>Přípravné práce - neuznatelné celkem:</t>
  </si>
  <si>
    <t>Montáž piknikového setu - kotvené k podkladu do betonové patky / včetně zemních prací a základů</t>
  </si>
  <si>
    <t xml:space="preserve">Kácení postupné - průměr kmene na řez.ploše pařezu 21-30cm </t>
  </si>
  <si>
    <r>
      <t>Řez stromů prováděný lezeckou technikou - Stabilizace sekundární koruny - plocha stromu do 50m</t>
    </r>
    <r>
      <rPr>
        <sz val="9"/>
        <rFont val="Calibri"/>
        <family val="2"/>
        <charset val="238"/>
      </rPr>
      <t xml:space="preserve">² </t>
    </r>
  </si>
  <si>
    <r>
      <t>Řez stromů prováděný lezeckou technikou - Stabilizace sekundární koruny - plocha stromu 51-100m</t>
    </r>
    <r>
      <rPr>
        <sz val="9"/>
        <rFont val="Calibri"/>
        <family val="2"/>
        <charset val="238"/>
      </rPr>
      <t xml:space="preserve">² </t>
    </r>
  </si>
  <si>
    <t>Výchovný řez stromů výšky do 4 m</t>
  </si>
  <si>
    <t>Výchovný řez stromů výšky od 4-6 m</t>
  </si>
  <si>
    <t>Narcissus poeticus - I. jakost</t>
  </si>
  <si>
    <t xml:space="preserve">příprava půdy pro sadovické úpravy </t>
  </si>
  <si>
    <t>Parková lavička s područkami ref. INOA LIN9, streetpark</t>
  </si>
  <si>
    <t>Náklady na sazenici (OK 12-14 cm s balem) - Carpinus betulus Vk 3xp 12-14</t>
  </si>
  <si>
    <t>Mobilní zavlažovací vaky s postupným uvolňováním zálivky celkem:</t>
  </si>
  <si>
    <t>Mobilní zavlažovací vak s postupným uvolňováním pro zálivku ve zhoršených podmínkách (výsušná oblast, půda s vysokým podílem písku a spraše, sídlo) - uznatelný podíl z ceny do 300Kč na pořízení a instalaci vaku na 1strom  (vak o objemu 62litrů vody)</t>
  </si>
  <si>
    <t>MOBILINÍ ZAVLAŽOVACÍ VAKY S POSTUPNÝM UVOLŇOVÁNÍM ZÁLIVKY -  neuznatelný podíl z ceny</t>
  </si>
  <si>
    <t>Mobilní zavlažovací vak s postupným uvolňováním pro zálivku ve zhoršených podmínkách (výsušná oblast, půda s vysokým podílem písku a praše, sídlo) -neuznatelný podíl z ceny nad 300Kč na pořízení a instalaci vaku na 1strom (vak o objemu 62litrů vody)</t>
  </si>
  <si>
    <t xml:space="preserve">Vyčištění stávajícího záhonu řůží a plošné přemulčování v rámci dosadby </t>
  </si>
  <si>
    <t>Geodetické práce - výsadby - vytyčení výsadeb bude provedeno kolíky na místě - veškeré dřeviny budou v terénu označeny barevným dřevěným kolíkem, bude přebráno AD, vytyčení prvků, zpevněných ploch, mobiliáře.</t>
  </si>
  <si>
    <t>Kácení volné - průměr kmene na řez.ploše pařezu 31-40cm</t>
  </si>
  <si>
    <r>
      <t>Řez stromů prováděný lezeckou technikou - Vstupní řez dlouhodobě zanedbaného ovocného stromu (kombinace všechtechnologií řezu dle potřeby stromu - kombinace O-RP, O-RZ, O-OV, O -RZM, S, H) - plocha stromu nad 101 m</t>
    </r>
    <r>
      <rPr>
        <sz val="9"/>
        <rFont val="Calibri"/>
        <family val="2"/>
        <charset val="238"/>
      </rPr>
      <t xml:space="preserve">² </t>
    </r>
  </si>
  <si>
    <r>
      <t>Řez stromů prováděný lezeckou technikou - Zdravotní řez - plocha stromu 201-300m</t>
    </r>
    <r>
      <rPr>
        <sz val="9"/>
        <rFont val="Calibri"/>
        <family val="2"/>
        <charset val="238"/>
      </rPr>
      <t xml:space="preserve">² </t>
    </r>
  </si>
  <si>
    <r>
      <t>Řez stromů prováděný lezeckou technikou - Zdravotní řez - plocha stromu 401-500m</t>
    </r>
    <r>
      <rPr>
        <sz val="9"/>
        <rFont val="Calibri"/>
        <family val="2"/>
        <charset val="238"/>
      </rPr>
      <t xml:space="preserve">² </t>
    </r>
  </si>
  <si>
    <r>
      <t>Řez stromů prováděný lezeckou technikou - Lokální redukce směrem k překážce - plocha stromu 51-100m</t>
    </r>
    <r>
      <rPr>
        <sz val="9"/>
        <rFont val="Calibri"/>
        <family val="2"/>
        <charset val="238"/>
      </rPr>
      <t xml:space="preserve">² </t>
    </r>
  </si>
  <si>
    <r>
      <t>Příplatek - Řez stromů prováděný lezeckou technikou - Bezpečnostní  řez - plocha stromu 201-300m</t>
    </r>
    <r>
      <rPr>
        <sz val="9"/>
        <rFont val="Calibri"/>
        <family val="2"/>
        <charset val="238"/>
      </rPr>
      <t xml:space="preserve">² </t>
    </r>
  </si>
  <si>
    <r>
      <t>Příplatek - Řez stromů prováděný lezeckou technikou - Bezpečnostní  řez - plocha stromu 401-500m</t>
    </r>
    <r>
      <rPr>
        <sz val="9"/>
        <rFont val="Calibri"/>
        <family val="2"/>
        <charset val="238"/>
      </rPr>
      <t xml:space="preserve">² </t>
    </r>
  </si>
  <si>
    <r>
      <t>Příplatek - Řez stromů prováděný lezeckou technikou - Bezpečnostní  řez - plocha stromu do 50m</t>
    </r>
    <r>
      <rPr>
        <sz val="9"/>
        <rFont val="Calibri"/>
        <family val="2"/>
        <charset val="238"/>
      </rPr>
      <t xml:space="preserve">² </t>
    </r>
  </si>
  <si>
    <r>
      <t>Příplatek - Řez stromů prováděný lezeckou technikou - Bezpečnostní  řez - plocha stromu 51-100m</t>
    </r>
    <r>
      <rPr>
        <sz val="9"/>
        <rFont val="Calibri"/>
        <family val="2"/>
        <charset val="238"/>
      </rPr>
      <t xml:space="preserve">² </t>
    </r>
  </si>
  <si>
    <t>Příplatek - Řez stromů prováděný lezeckou technikou - Odstranění výmladků</t>
  </si>
  <si>
    <t xml:space="preserve">V rámci neuznatelného ošetření dževin jsou započítány dřeviny, které jsou na seznamu invazivních dřevin:
Ailanthus altissima: S287, 289, 290, 291, Prunus cerasifera: S23, 24, Robinia pseudoacacia S22, Pinus strobus: S339, 340, 341
</t>
  </si>
  <si>
    <t>V rámci uznatelného kácení jsou započítány dřeviny, které jsou prokazatelně nezbytné k založení nové zeleně:
S10, 26, 30, 32, 38, 46, 57, 69, 91, 92, 111, 128, 132, 133, 143, 175, 188, 200, 203, 214, 247, 285, 367, 370, 375
Dále pak dřeviny na seznamu invazivních dřevin:
Populus x canadensis: S11, Pinus strobus: S251, Acer negundo: S309
(dřeviny  do 10 cm průměru kmene na řezné ploše pařezu jsou zařazeny v rámci kácení/probírek porostů)</t>
  </si>
  <si>
    <t>Narcissus ´Palmares´ - I. jakost</t>
  </si>
  <si>
    <t>Směs 'Kit Narcisses' (ref. FLORAVIL, s.r.o. Verver export)</t>
  </si>
  <si>
    <t>Výsadba cibulovin do trávníku strojní celkem:</t>
  </si>
  <si>
    <t>Strojní výsadba cibulovin do trávníku</t>
  </si>
  <si>
    <t>Odstranění sušáku na prádlo s betonovou patkou (vč. odstranění patek, sládkování, uložení sušáku do technického dvora investora)</t>
  </si>
  <si>
    <t>Odstranění kovové konstrukce na zavěšení houpačky s betonovou patkou (vč. odstranění patek, sládkování, uložení konstrukce do technického dvora investora)</t>
  </si>
  <si>
    <t>Odstranění lavičky parkové stabilní zabetonované (vč. odstranění betonových patek, sládkování, uložení laviček do technického dvora investora)</t>
  </si>
  <si>
    <t>DOPADOVÉ PLOCHY</t>
  </si>
  <si>
    <t>122201101</t>
  </si>
  <si>
    <t xml:space="preserve">Odkopávky a prokopávky nezapažené v hornině tř. 3 objem do 100 m3 </t>
  </si>
  <si>
    <t>Vodorovné přemístění do 1500 m výkopku/sypaniny z horniny tř. 1 až 4 - přesun na místo určené investorem, zemina může být použita na terénní úpravy</t>
  </si>
  <si>
    <t>Vytvoření "volné" přechodové hrany mezi trávníkem a dopadovou plochou</t>
  </si>
  <si>
    <t>Dopadové plochy celkem:</t>
  </si>
  <si>
    <t>Vodorovné přemístění do 1500 m výkopku/sypaniny z horniny tř. 1 až 4 - přesun na místo určené investorem, část zeminy může být použita na terénní modelace</t>
  </si>
  <si>
    <t>MZK - Úprava pláně v hornině tř. 1 až 4 se zhutněním</t>
  </si>
  <si>
    <t>564932111_1</t>
  </si>
  <si>
    <t>MZK - Podklad z mechanicky zpevněného kameniva MZK tl 90 mm, vč. materiálu  a pokládky</t>
  </si>
  <si>
    <t>564841111</t>
  </si>
  <si>
    <t>MZK - Podklad ze štěrkodrtě ŠD tl 120 mm, vč. materiálu a pokládky</t>
  </si>
  <si>
    <t>919726202</t>
  </si>
  <si>
    <t>MZK - Geotextilie pro vyztužení, separaci a filtraci tkaná z PP podélná pevnost v tahu do 50 kN/m, vč. materiálu a pokládky</t>
  </si>
  <si>
    <t>MZK - Podklad ze štěrkodrtě ŠD tl 150 mm, vč. materiálu a pokládky</t>
  </si>
  <si>
    <t>MZK - Geotextilie pro vyztužení, separaci a filtraci tkaná z PP podélná pevnost v tahu do 50 kN/m, vč. materiálu a pokládky  (i v ploše pod kamennou dlažbu)</t>
  </si>
  <si>
    <t>162301101</t>
  </si>
  <si>
    <t>171201211</t>
  </si>
  <si>
    <t>338171113_1</t>
  </si>
  <si>
    <t>kus</t>
  </si>
  <si>
    <t>900101001_1</t>
  </si>
  <si>
    <t>LEM Z OCELOVÉ PÁSOVINY MZK - Ruční vrty pro kotvení obrub  do 500 mm</t>
  </si>
  <si>
    <t>LEM Z OCELOVÉ PÁSOVINY MZK - Nakládání výkopku z hornin tř. 1 až 4 do 100 m3</t>
  </si>
  <si>
    <t>LEM Z OCELOVÉ PÁSOVINY MZK - Vodorovné přemístění do 500 m výkopku/sypaniny z horniny tř. 1 až 4</t>
  </si>
  <si>
    <t>LEM Z OCELOVÉ PÁSOVINY MZK - Poplatek za uložení odpadu ze sypaniny na skládce (skládkovné)</t>
  </si>
  <si>
    <t>LEM Z OCELOVÉ PÁSOVINY MZK - Zřízení ztraceného bednění z novodurových trubek, průměr 150 mm, délka 500 mm - se zabetonováním betonem C 15/20 - dodávka a osazení</t>
  </si>
  <si>
    <t>LEM Z OCELOVÉ PÁSOVINY MZK - Obruba - ocelová pásovina 100x10 mm - s navařenými trny z ocelové tyče průřezu T 500/50/50/6mm v rozestupu 1m - dodávka a osazení</t>
  </si>
  <si>
    <t>MZK - plocha z mechanicky zpevněného kameniva - UZNATELNÉ do výše 10% z ceny realizace zeleně</t>
  </si>
  <si>
    <t>MZK - plocha z mechanicky zpevněného kameniva  uznatelné celkem:</t>
  </si>
  <si>
    <t>MZK - podesty pod piknikovými stoly z mechanicky zpevněného kameniva - neuznatelné celkem:</t>
  </si>
  <si>
    <t>Přesun hmot  (štěrk 0/32mm - 41,47 t, ornice 20% - 8 t)</t>
  </si>
  <si>
    <t>Přesun hmot - ornice 3cm (ornice - 6 t)</t>
  </si>
  <si>
    <t>Katrování ornice + manipulace s ornicí (20% ornice - 8t , 3cm - 6 t)</t>
  </si>
  <si>
    <t>MOBILIÁŘ A VYBAVENÍ - uznatelné do 10% z ceny realizace zeleně</t>
  </si>
  <si>
    <t>Lavička - dřevěný hranol ref. TWISTULA LTW2, streetpark</t>
  </si>
  <si>
    <t>Lavička - dřevěný hranol ref. TWISTULA LTW1, streetpark</t>
  </si>
  <si>
    <t>Odpadkový koš se stříškou ref. MAG KMA212, streetpark</t>
  </si>
  <si>
    <r>
      <rPr>
        <sz val="9"/>
        <color rgb="FF000000"/>
        <rFont val="Arial"/>
        <family val="2"/>
        <charset val="238"/>
      </rPr>
      <t xml:space="preserve">Závěsná houpačka </t>
    </r>
    <r>
      <rPr>
        <sz val="9"/>
        <color theme="1"/>
        <rFont val="Arial"/>
        <family val="2"/>
        <charset val="238"/>
      </rPr>
      <t>(ref. DA 4040 A, drevoartikl.cz) - varianta modřínové dřevo ošetřené olejem, pádová výška 1,45m</t>
    </r>
  </si>
  <si>
    <t>Montáž houpačky - kotvené k podkladu do betonové patky / včetně zemních prací a základů</t>
  </si>
  <si>
    <t>184215412</t>
  </si>
  <si>
    <t>Zhotovení závlahové mísy dřevin D do 1,0 m v rovině nebo na svahu do 1:5, bez mulčování - PROPUSTNÝ MLAT</t>
  </si>
  <si>
    <t>184219001_1</t>
  </si>
  <si>
    <t>Závlahová sonda z perforované flexibilní hadice, průměr 100 mm, délka 3,50 m - včetně vyplněné liaporem (keramzitem) frakce 8-16 mm a víčka / dodávka a instalace společně s výsadbou</t>
  </si>
  <si>
    <t>Dřevěné příčky  ke spojení kůlů - ochrana proti psí moči (9ks/strom)</t>
  </si>
  <si>
    <t>184 10</t>
  </si>
  <si>
    <t>Hnojivo - půdní kondicionér, ref. TerraCottem Universal (dávkování 1,5 kg/strom)</t>
  </si>
  <si>
    <t>výsadba alejového stromu s balem, ok 16-18 - v mlatu do ocelové obruby</t>
  </si>
  <si>
    <t>Směs materiálu (písku) "propustný mlat", frakce fr. 0-8mm - dodávka - 5 cm mocnost</t>
  </si>
  <si>
    <t>Hnojivo - půdní kondicionér, ref. TerraCottem Universal (dávkování 1 kg/strom)</t>
  </si>
  <si>
    <t>Budky pro drobné ptáky (špaček, sýkorka) + instalace</t>
  </si>
  <si>
    <t xml:space="preserve">Náklady na sazenici (OK 14-16 cm s balem) - Aesculus hippocastanum Vk 3xp 14-16 </t>
  </si>
  <si>
    <t xml:space="preserve">Náklady na sazenici (OK 14-16 cm s balem) - Acer campestre Vk 3xp 14-16 </t>
  </si>
  <si>
    <t>Náklady na sazenici (OK 16-18 cm s balem) - Acer campestre Vk 3xp 16-18</t>
  </si>
  <si>
    <t>Náklady na sazenici (OK 12-14 cm s balem) - Acer platanoides Vk 3xp 12-14</t>
  </si>
  <si>
    <t>Náklady na sazenici (OK 12-14 cm s balem) - Acer platanoides 'Leopoldii' Vk 3xp 12-14</t>
  </si>
  <si>
    <t>Náklady na sazenici (OK 12-14 cm s balem) - Castanea sativa Vk 3xp 12-14</t>
  </si>
  <si>
    <t>Náklady na sazenici (OK 12-14 cm s balem) - Elaeagnus angustifolia Vk 3xp 12-14</t>
  </si>
  <si>
    <t>Náklady na sazenici (OK 12-14 cm s balem) - Malus floribunda Vk 3xp 12-14</t>
  </si>
  <si>
    <t>Náklady na sazenici (OK 12-14 cm s balem) - Prunus avium 'Plena' Vk 3xp 12-14</t>
  </si>
  <si>
    <t>Náklady na sazenici (OK 12-14 cm s balem) - Prunus subhirtella  'Autumnalis Rosea' Vk 3xp 12-14</t>
  </si>
  <si>
    <t>Náklady na sazenici (OK 12-14 cm s balem) - Prunus avium Vk 3xp 12-14</t>
  </si>
  <si>
    <t>Náklady na sazenici (OK 12-14 cm s balem) - Prunus sargentii 'Rancho' Vk 3xp 12-14</t>
  </si>
  <si>
    <t xml:space="preserve">Náklady na sazenici (OK 14-16 cm s balem) - Quercus cerris Vk 3xp 14-16 </t>
  </si>
  <si>
    <t xml:space="preserve">Náklady na sazenici (OK 14-16 cm s balem) - Quercus freinetto Vk 3xp 14-16 </t>
  </si>
  <si>
    <t xml:space="preserve">Náklady na sazenici (OK 16-18 cm s balem) - Quercus freinetto Vk 3xp 16-18 </t>
  </si>
  <si>
    <t xml:space="preserve">Náklady na sazenici (OK 14-16 cm s balem) - Quercus petraea Vk 3xp 14-16 </t>
  </si>
  <si>
    <t>Náklady na sazenici (OK 12-14 cm s balem) - Sorbus aria Vk 3xp 12-14</t>
  </si>
  <si>
    <t>Náklady na sazenici (OK 12-14 cm s balem) - Sophora japonica Vk 3xp 12-14</t>
  </si>
  <si>
    <t xml:space="preserve">Náklady na sazenici (OK 14-16 cm s balem) - Tilia platyphyllos Vk 3xp 14-16 </t>
  </si>
  <si>
    <t xml:space="preserve">Náklady na sazenici (ovocný strom prostok.) - Prunus avium - směs starých odrůd Vk 170-180 (obvod 10-12) </t>
  </si>
  <si>
    <t xml:space="preserve">Náklady na sazenici (ovocný strom prostok.) - Morus nigra Vk 170-180 (obvod 10-12) </t>
  </si>
  <si>
    <t>184 91-1421</t>
  </si>
  <si>
    <t>Náklady na sazenici - Vinca minor - K9</t>
  </si>
  <si>
    <t>Odkopávky - výkopy pro dlažbu mimo ploch demolice stávajících do 100m3 - Sejmutí svrchní vrstvy ornice - 5cm (okraje 15cm)</t>
  </si>
  <si>
    <t>162201102</t>
  </si>
  <si>
    <t>Vodorovné přemístění do 50 m výkopku/sypaniny z horniny tř. 1 až 4 - zemina bude použita terénní úpravy</t>
  </si>
  <si>
    <t>Vytvoření odpichu záhonu - hrana sražená rýčem (bude odsouhlaseno AD) - lem záhonu bez použití obruby, průmerná hloubka  15cm</t>
  </si>
  <si>
    <t>Obdělání půdy -  prokypření do 15cm kultivátorováním</t>
  </si>
  <si>
    <t>Obdělání půdy -  hrabáním</t>
  </si>
  <si>
    <t>Doplnění substrátu o mocnosti 15cm, urovnání</t>
  </si>
  <si>
    <t>Pěstební substrát - Katrovaná zemina (zbavená plevelů, cizích příměsí a hrud větších než 2 cm), kompost(zkompostovaná organická hmota. Nejedná se o neutralizované rašeliny), štěrk  (fr. 4/8, doporučená hornina čedič nebo jiná inertní bez zásadité reakce (vápenec)) - v poměru 2,5:1,5:1 (50%/30%/20%)</t>
  </si>
  <si>
    <t>183 21-1312</t>
  </si>
  <si>
    <t xml:space="preserve">Výsadba rostin do připravené půdy se zalitím </t>
  </si>
  <si>
    <t>Mulčování záhonů mulčovací borkou, tl. do 100mm - 6cm mulče</t>
  </si>
  <si>
    <t>Mulčovací borka (15-40 mm frakce)  + doprava</t>
  </si>
  <si>
    <t>Založení trvalkového záhonu celkem:</t>
  </si>
  <si>
    <t>Přípravné práce 2x odplevelení (ref. Roundup), prokypření do 15cm, urovnání</t>
  </si>
  <si>
    <t>Osivo - travo-bylinná směs namíchaná na zakázku - RSM 2.4  Agrostis (28,8kg)</t>
  </si>
  <si>
    <t>Přeskládání betonové dlažby po montáži piknikových stolů instalovaných k podkladu z betonové dlažby</t>
  </si>
  <si>
    <t>ZALOŽENÍ TRVALKOVÝCH ZÁHONŮ A-H</t>
  </si>
  <si>
    <t>MOBILIÁŘ A VYBAVENÍ - neuznatelné</t>
  </si>
  <si>
    <t xml:space="preserve">VÝSADBA CIBULOVIN DO TRÁVNÍKU STROJNÍ </t>
  </si>
  <si>
    <t>MZK - podesty pod piknikovými stoly z mechanicky zpevněného kameniva - neuznatelné</t>
  </si>
  <si>
    <t>MOBILNÍ ZAVLAŽOVACÍ VAKY S POSTUPNÝM UVOLŇOVÁNÍM ZÁLIVKY -  uznatelný podíl z ceny</t>
  </si>
  <si>
    <t>PŘÍPRAVNÉ PRÁCE - neuznatelné</t>
  </si>
  <si>
    <t>Ochranná opatření u ponechávaných dřevin v průběhu stavby (ochrana kmenů stromů: případné zřízení bednění v případě ohrožení dřeviny (bude určeno na místě za účasti AD), ochrana koruny - vyvázání větví pro průjezd techniky, ochrana kořenového prostoru v rámci manimulace, ochrana kořenů v místě výkopů - vlhčení, zálivka, ošetření, překrytí kořenů), platí pro celou plochu řešeného území v průběhu celé stavby. Viz PD samostatná kapitola - předpokládaný počet zasažených/ošetřovaných dřevin 35ks. Ochrana kořenových prostor platí pro všechny dřeviny v řešeném území.</t>
  </si>
  <si>
    <t>Poplatek za uložení stavebního odpadu na skládce (skládkovné) - beton</t>
  </si>
  <si>
    <t>Odstranění podkladů nebo krytů v ploše přes 50m2 do 200m2 z betonu vyztuženého sítěmi o tloušťce vrstvy přes 300 do 400mm (včetně obrub) s  naložením na dopravní prostředek</t>
  </si>
  <si>
    <t>Vodorovná doprava vybouraných hmot se složením na vzdálenost do 1km</t>
  </si>
  <si>
    <t>Vodorovná doprava vybouraných hmot se složením - příplatek k ceně za každý další i započatý 1km</t>
  </si>
  <si>
    <t>Odstranění kovového opůtku s betonovou patkou (vč. odstranění patek, sládkování, uložení oplůtku do technického dvora investora) - 19bm</t>
  </si>
  <si>
    <t>Kryt vymývaným dekoračním kamenivem (kačírek praný frakce 4/8mm), včetně materiálu (6,7m3)</t>
  </si>
  <si>
    <t>Odkopávky a prokopávky nezapažené v hornině tř. 3 objem do 100 m3 (část plochy vykopána v rámci demolice betonové desky)</t>
  </si>
  <si>
    <t>Osivo pro štěrkové trávníky,(ref. RSM 5.1. - Štěrkový trávník s řebříčkem, Agrostis)</t>
  </si>
  <si>
    <t>Instalace dřevěného oplocení, vč. oplocení vyschlé dubové sloupky z kulatiny průměr 8cm o délce 1,2m, lana ve dvou řadách (opletená konopná lana s ocelovým středem, zakončena ocelovou sponou, vypínací mechanismus. (podrostový záhon u náměstí 19sloupků, záhon A 11 sloupků, B 20 sloupků, C 18 sloupků, D 14 sloupků, E 13 sloupků, F 21 sloupků, G 22 sloupků, H 16 sloupků - celkem 154 sloupků)</t>
  </si>
  <si>
    <t>Náklady na sazenici (OK 12-14 cm s balem) - Prunus hybrida 'Accolade' Vk 3xp 12-14</t>
  </si>
  <si>
    <t>Náklady na sazenici (OK 14-16 cm s balem) - Paulownia tomentosa Vk 3xp 14-16</t>
  </si>
  <si>
    <t>Náklady na sazenici (OK 12-14 cm s balem) - Pyrus pyraster Vk 3xp 12-14</t>
  </si>
  <si>
    <t>Výsadba solitérnního kontejnerovaného keře (min velikost 40-60 cm, 3 výhony), vč. výchovného řezu, zálivky, borkování, borky</t>
  </si>
  <si>
    <t>Výsadba solitérnního kontejnerovaného keře (min velikost do 150 cm, 3 výhony), vč. výchovného řezu, zálivky, borkování, borky</t>
  </si>
  <si>
    <t>Náklady na sazenici (ko 5l, min velikost do 150 cm, 3 výhony) - Acer tatarica</t>
  </si>
  <si>
    <t>Náklady na sazenici (ko 5l, min velikost do 150 cm, 3 výhony) - Syringa vulgaris</t>
  </si>
  <si>
    <t>Náklady na sazenici (ko 5l, min velikost 60 - 100 cm, 3 výhony) - Viburnum opulus</t>
  </si>
  <si>
    <t>Náklady na sazenici (ko 5l, min velikost 60 - 100 cm, 3 výhony) - Buddleja davidii</t>
  </si>
  <si>
    <t>Náklady na sazenici (ko 5l, min velikost 60 - 100 cm, 3 výhony) - Ribes sanguineum</t>
  </si>
  <si>
    <t>Náklady na sazenici (ko 5l, min velikost 60 - 100 cm, 3 výhony) - Rosa centifolia 'Muscosa'</t>
  </si>
  <si>
    <t>Náklady na sazenici (ko 5l, min velikost 60 - 100 cm, 3 výhony) - Rosa hugonis</t>
  </si>
  <si>
    <t>Náklady na sazenici (ko 5l, min velikost 60 - 100 cm, 3 výhony) - Rosa 'Summer Memories®'</t>
  </si>
  <si>
    <t>Náklady na sazenici (ko 5l, min velikost 60 -100 cm, 3 výhony) - Rosa 'First Lady®'</t>
  </si>
  <si>
    <t>Náklady na sazenici (ko 2,5l, min velikost 40 - 60 cm, 3 výhony) - Deutzia gracilis</t>
  </si>
  <si>
    <t>Náklady na sazenici (ko 2,5l, min velikost 40 - 60 cm, 3 výhony) - Hydrangea arborescens</t>
  </si>
  <si>
    <t>Náklady na sazenici (ko 2,5l, min velikost 40 - 60 cm, 3 výhony - plotová sazenice) - Spiraea x vanhouttei</t>
  </si>
  <si>
    <t>Náklady na sazenici (ko 2,5l, min velikost 40-60 cm, 3 výhony) - Syringa meyeri 'Palibin'</t>
  </si>
  <si>
    <t>Náklady na sazenici (ko 2,5l, min velikost 40-60 cm, 3 výhony) - Caryopteris × clandonensis</t>
  </si>
  <si>
    <t xml:space="preserve">Náklady na sazenici (ko 5l, min velikost 60 - 100 cm, 3 výhony) - Hydrangea paniculata 'Limelight' </t>
  </si>
  <si>
    <t>Náklady na sazenici (ko 5l, min velikost 60 - 100 cm, 3 výhony) - Hydrangea paniculata 'Pinki Winki'</t>
  </si>
  <si>
    <t>Mulčování záhonů mulčovací borkou, tl. do 100mm - KEŘOVÝ ZÁHON 1-7</t>
  </si>
  <si>
    <t>Mulčovací borka (15-40 mm - jemná frakce)  + doprava - KEŘOVÝ ZÁHON 1-7</t>
  </si>
  <si>
    <t>Příprvavné práce 2x odplevelení (ref. Roundup), prokypření do 15cm, urovnání - založení záhonu včetně odpíchnutí záhonu, úprava terénu, odstranění případné nadbytečné zeminy (použití na zavážení jam po pokácených stromech) - KEŘOVÝ ZÁHON 1-7</t>
  </si>
  <si>
    <t xml:space="preserve">Výsadba půdopokryvných dřevin do připravené půdy se zalitím </t>
  </si>
  <si>
    <t>Výsadba solitérnního kontejnerovaného keře (min velikost 60 - 100 cm, 3 výhony), vč. výchovného řezu, zálivky, borkování, borky</t>
  </si>
  <si>
    <t>ZALOŽENÍ PODROSTOVÉHO ZÁHONU U NÁMĚSTÍ</t>
  </si>
  <si>
    <t>Založení podrostového záhonu u náměstí celkem:</t>
  </si>
  <si>
    <t>Dovoz vody pro zálivku rostlin na vzdálenost do 1000m</t>
  </si>
  <si>
    <r>
      <t xml:space="preserve">Zalití rostlin vodou, plochy záhonů přes 20m2 </t>
    </r>
    <r>
      <rPr>
        <sz val="9"/>
        <rFont val="Calibri"/>
        <family val="2"/>
        <charset val="238"/>
      </rPr>
      <t>(10l/m²) -tři opakování (plocha 317m²)</t>
    </r>
  </si>
  <si>
    <r>
      <t xml:space="preserve">Náklady na sazenici - K9 - </t>
    </r>
    <r>
      <rPr>
        <i/>
        <sz val="9"/>
        <rFont val="Arial"/>
        <family val="2"/>
        <charset val="238"/>
      </rPr>
      <t>Alcea rosea</t>
    </r>
    <r>
      <rPr>
        <sz val="9"/>
        <rFont val="Arial"/>
        <family val="2"/>
        <charset val="238"/>
      </rPr>
      <t xml:space="preserve"> 'Halo Lavender' (vínová)</t>
    </r>
  </si>
  <si>
    <r>
      <t xml:space="preserve">Náklady na sazenici - K9 - </t>
    </r>
    <r>
      <rPr>
        <i/>
        <sz val="9"/>
        <rFont val="Arial"/>
        <family val="2"/>
        <charset val="238"/>
      </rPr>
      <t>Aruncus aethusifolius</t>
    </r>
    <r>
      <rPr>
        <sz val="9"/>
        <rFont val="Arial"/>
        <family val="2"/>
        <charset val="238"/>
      </rPr>
      <t xml:space="preserve"> 'Horatio'</t>
    </r>
  </si>
  <si>
    <r>
      <t>Náklady na sazenici - K9 -</t>
    </r>
    <r>
      <rPr>
        <i/>
        <sz val="9"/>
        <rFont val="Arial"/>
        <family val="2"/>
        <charset val="238"/>
      </rPr>
      <t xml:space="preserve"> Aquilegia vulgaris</t>
    </r>
  </si>
  <si>
    <r>
      <t xml:space="preserve">Náklady na sazenici - K9 - </t>
    </r>
    <r>
      <rPr>
        <i/>
        <sz val="9"/>
        <rFont val="Arial"/>
        <family val="2"/>
        <charset val="238"/>
      </rPr>
      <t>Anemone tomentosa</t>
    </r>
    <r>
      <rPr>
        <sz val="9"/>
        <rFont val="Arial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'Robustissima'</t>
    </r>
  </si>
  <si>
    <r>
      <t xml:space="preserve">Náklady na sazenici - K9 - </t>
    </r>
    <r>
      <rPr>
        <i/>
        <sz val="9"/>
        <rFont val="Arial"/>
        <family val="2"/>
        <charset val="238"/>
      </rPr>
      <t>Alchemilla mollis</t>
    </r>
    <r>
      <rPr>
        <sz val="9"/>
        <rFont val="Arial"/>
        <family val="2"/>
        <charset val="238"/>
      </rPr>
      <t xml:space="preserve"> 'Thriller'</t>
    </r>
  </si>
  <si>
    <r>
      <t xml:space="preserve">Náklady na sazenici - K9 - </t>
    </r>
    <r>
      <rPr>
        <i/>
        <sz val="9"/>
        <rFont val="Arial"/>
        <family val="2"/>
        <charset val="238"/>
      </rPr>
      <t>Aruncus dioicus</t>
    </r>
  </si>
  <si>
    <r>
      <t>Náklady na sazenici - K9 -</t>
    </r>
    <r>
      <rPr>
        <i/>
        <sz val="9"/>
        <rFont val="Arial"/>
        <family val="2"/>
        <charset val="238"/>
      </rPr>
      <t xml:space="preserve"> Aster novi-belgii </t>
    </r>
    <r>
      <rPr>
        <sz val="9"/>
        <rFont val="Arial"/>
        <family val="2"/>
        <charset val="238"/>
      </rPr>
      <t>'Terry´s Pride'</t>
    </r>
  </si>
  <si>
    <r>
      <t xml:space="preserve">Náklady na sazenici - K9 - </t>
    </r>
    <r>
      <rPr>
        <i/>
        <sz val="9"/>
        <rFont val="Arial"/>
        <family val="2"/>
        <charset val="238"/>
      </rPr>
      <t>Astrantia major</t>
    </r>
    <r>
      <rPr>
        <sz val="9"/>
        <rFont val="Arial"/>
        <family val="2"/>
        <charset val="238"/>
      </rPr>
      <t xml:space="preserve"> 'Claret'</t>
    </r>
  </si>
  <si>
    <r>
      <t xml:space="preserve">Náklady na sazenici - K9 - </t>
    </r>
    <r>
      <rPr>
        <i/>
        <sz val="9"/>
        <rFont val="Arial"/>
        <family val="2"/>
        <charset val="238"/>
      </rPr>
      <t>Campanula persicifolia</t>
    </r>
  </si>
  <si>
    <r>
      <t xml:space="preserve">Náklady na sazenici - K9 - </t>
    </r>
    <r>
      <rPr>
        <i/>
        <sz val="9"/>
        <rFont val="Arial"/>
        <family val="2"/>
        <charset val="238"/>
      </rPr>
      <t>Campanula trachelium</t>
    </r>
  </si>
  <si>
    <r>
      <t xml:space="preserve">Náklady na sazenici - K9 - </t>
    </r>
    <r>
      <rPr>
        <i/>
        <sz val="9"/>
        <rFont val="Arial"/>
        <family val="2"/>
        <charset val="238"/>
      </rPr>
      <t>Dicentra spectabilis</t>
    </r>
    <r>
      <rPr>
        <sz val="9"/>
        <rFont val="Arial"/>
        <family val="2"/>
        <charset val="238"/>
      </rPr>
      <t xml:space="preserve"> 'Alba'</t>
    </r>
  </si>
  <si>
    <r>
      <t xml:space="preserve">Náklady na sazenici - K9 - </t>
    </r>
    <r>
      <rPr>
        <i/>
        <sz val="9"/>
        <rFont val="Arial"/>
        <family val="2"/>
        <charset val="238"/>
      </rPr>
      <t>Geranium cantabrigiense</t>
    </r>
    <r>
      <rPr>
        <sz val="9"/>
        <rFont val="Arial"/>
        <family val="2"/>
        <charset val="238"/>
      </rPr>
      <t xml:space="preserve"> 'St. Ola'</t>
    </r>
  </si>
  <si>
    <r>
      <t xml:space="preserve">Náklady na sazenici - K9 - </t>
    </r>
    <r>
      <rPr>
        <i/>
        <sz val="9"/>
        <rFont val="Arial"/>
        <family val="2"/>
        <charset val="238"/>
      </rPr>
      <t>Geranium oxonianum</t>
    </r>
    <r>
      <rPr>
        <sz val="9"/>
        <rFont val="Arial"/>
        <family val="2"/>
        <charset val="238"/>
      </rPr>
      <t xml:space="preserve"> 'Wargrave Pink'</t>
    </r>
  </si>
  <si>
    <r>
      <t xml:space="preserve">Náklady na sazenici - K9 - </t>
    </r>
    <r>
      <rPr>
        <i/>
        <sz val="9"/>
        <rFont val="Arial"/>
        <family val="2"/>
        <charset val="238"/>
      </rPr>
      <t xml:space="preserve">Phlox maculata </t>
    </r>
    <r>
      <rPr>
        <sz val="9"/>
        <rFont val="Arial"/>
        <family val="2"/>
        <charset val="238"/>
      </rPr>
      <t>'Alpha'</t>
    </r>
  </si>
  <si>
    <r>
      <t xml:space="preserve">Náklady na sazenici - K9 - </t>
    </r>
    <r>
      <rPr>
        <i/>
        <sz val="9"/>
        <rFont val="Arial"/>
        <family val="2"/>
        <charset val="238"/>
      </rPr>
      <t>Phlox maculata</t>
    </r>
    <r>
      <rPr>
        <sz val="9"/>
        <rFont val="Arial"/>
        <family val="2"/>
        <charset val="238"/>
      </rPr>
      <t xml:space="preserve"> 'Omega'</t>
    </r>
  </si>
  <si>
    <r>
      <t xml:space="preserve">Náklady na cibuli - I. jakost - </t>
    </r>
    <r>
      <rPr>
        <i/>
        <sz val="9"/>
        <rFont val="Arial"/>
        <family val="2"/>
        <charset val="238"/>
      </rPr>
      <t xml:space="preserve">Narcissus </t>
    </r>
    <r>
      <rPr>
        <sz val="9"/>
        <rFont val="Arial"/>
        <family val="2"/>
        <charset val="238"/>
      </rPr>
      <t>'Dutch Master'</t>
    </r>
  </si>
  <si>
    <r>
      <t xml:space="preserve">Náklady na cibuli - I. jakost - </t>
    </r>
    <r>
      <rPr>
        <i/>
        <sz val="9"/>
        <rFont val="Arial"/>
        <family val="2"/>
        <charset val="238"/>
      </rPr>
      <t>Anemone blanda</t>
    </r>
  </si>
  <si>
    <r>
      <t xml:space="preserve">Náklady na cibuli - I. jakost - </t>
    </r>
    <r>
      <rPr>
        <i/>
        <sz val="9"/>
        <rFont val="Arial"/>
        <family val="2"/>
        <charset val="238"/>
      </rPr>
      <t xml:space="preserve">Narcissus </t>
    </r>
    <r>
      <rPr>
        <sz val="9"/>
        <rFont val="Arial"/>
        <family val="2"/>
        <charset val="238"/>
      </rPr>
      <t>'Tete a Tete'</t>
    </r>
  </si>
  <si>
    <r>
      <t xml:space="preserve">Náklady na cibuli - I. jakost - </t>
    </r>
    <r>
      <rPr>
        <i/>
        <sz val="9"/>
        <rFont val="Arial"/>
        <family val="2"/>
        <charset val="238"/>
      </rPr>
      <t>Scila siberica</t>
    </r>
  </si>
  <si>
    <r>
      <t xml:space="preserve">Náklady na sazenici - K11 - </t>
    </r>
    <r>
      <rPr>
        <i/>
        <sz val="9"/>
        <rFont val="Arial"/>
        <family val="2"/>
        <charset val="238"/>
      </rPr>
      <t>Geranium</t>
    </r>
    <r>
      <rPr>
        <sz val="9"/>
        <rFont val="Arial"/>
        <family val="2"/>
        <charset val="238"/>
      </rPr>
      <t xml:space="preserve"> 'Rozanne'</t>
    </r>
  </si>
  <si>
    <r>
      <t xml:space="preserve">Náklady na sazenici - K11 - </t>
    </r>
    <r>
      <rPr>
        <i/>
        <sz val="9"/>
        <rFont val="Arial"/>
        <family val="2"/>
        <charset val="238"/>
      </rPr>
      <t xml:space="preserve">Veronicastrum virginicum </t>
    </r>
    <r>
      <rPr>
        <sz val="9"/>
        <rFont val="Arial"/>
        <family val="2"/>
        <charset val="238"/>
      </rPr>
      <t>'Apollo'</t>
    </r>
  </si>
  <si>
    <r>
      <t xml:space="preserve">Náklady na cibuli - I. jakost - </t>
    </r>
    <r>
      <rPr>
        <i/>
        <sz val="9"/>
        <rFont val="Arial"/>
        <family val="2"/>
        <charset val="238"/>
      </rPr>
      <t>Scilla bifolia</t>
    </r>
  </si>
  <si>
    <r>
      <t xml:space="preserve">Náklady na cibuli - I. jakost - </t>
    </r>
    <r>
      <rPr>
        <i/>
        <sz val="9"/>
        <rFont val="Arial"/>
        <family val="2"/>
        <charset val="238"/>
      </rPr>
      <t>Narcissus poeticus</t>
    </r>
  </si>
  <si>
    <r>
      <t xml:space="preserve">Náklady na cibuli - I. jakost - </t>
    </r>
    <r>
      <rPr>
        <i/>
        <sz val="9"/>
        <rFont val="Arial"/>
        <family val="2"/>
        <charset val="238"/>
      </rPr>
      <t>Muscari armeniacum</t>
    </r>
  </si>
  <si>
    <r>
      <t xml:space="preserve">Náklady na sazenici - K9 - </t>
    </r>
    <r>
      <rPr>
        <i/>
        <sz val="9"/>
        <rFont val="Arial"/>
        <family val="2"/>
        <charset val="238"/>
      </rPr>
      <t>Phlox fujiyama</t>
    </r>
  </si>
  <si>
    <r>
      <t xml:space="preserve">Náklady na sazenici - K9 - </t>
    </r>
    <r>
      <rPr>
        <i/>
        <sz val="9"/>
        <rFont val="Arial"/>
        <family val="2"/>
        <charset val="238"/>
      </rPr>
      <t xml:space="preserve">Geranium x cantabrigiense </t>
    </r>
    <r>
      <rPr>
        <sz val="9"/>
        <rFont val="Arial"/>
        <family val="2"/>
        <charset val="238"/>
      </rPr>
      <t>'Biokovo'</t>
    </r>
  </si>
  <si>
    <r>
      <t xml:space="preserve">Náklady na sazenici - K9 - </t>
    </r>
    <r>
      <rPr>
        <i/>
        <sz val="9"/>
        <rFont val="Arial"/>
        <family val="2"/>
        <charset val="238"/>
      </rPr>
      <t>Viola odorata</t>
    </r>
  </si>
  <si>
    <r>
      <t xml:space="preserve">Náklady na sazenici - K9 - </t>
    </r>
    <r>
      <rPr>
        <i/>
        <sz val="9"/>
        <rFont val="Arial"/>
        <family val="2"/>
        <charset val="238"/>
      </rPr>
      <t>Vinca minor</t>
    </r>
  </si>
  <si>
    <r>
      <t xml:space="preserve">Náklady na sazenici - K9 - </t>
    </r>
    <r>
      <rPr>
        <i/>
        <sz val="9"/>
        <rFont val="Arial"/>
        <family val="2"/>
        <charset val="238"/>
      </rPr>
      <t>Carex foliossima</t>
    </r>
    <r>
      <rPr>
        <sz val="9"/>
        <rFont val="Arial"/>
        <family val="2"/>
        <charset val="238"/>
      </rPr>
      <t xml:space="preserve"> 'Irish Green'</t>
    </r>
  </si>
  <si>
    <r>
      <t xml:space="preserve">Náklady na sazenici - K9 - </t>
    </r>
    <r>
      <rPr>
        <i/>
        <sz val="9"/>
        <rFont val="Arial"/>
        <family val="2"/>
        <charset val="238"/>
      </rPr>
      <t xml:space="preserve">Aster divaricatus </t>
    </r>
    <r>
      <rPr>
        <sz val="9"/>
        <rFont val="Arial"/>
        <family val="2"/>
        <charset val="238"/>
      </rPr>
      <t>'Beth'</t>
    </r>
  </si>
  <si>
    <r>
      <t xml:space="preserve">Náklady na sazenici - K9 - </t>
    </r>
    <r>
      <rPr>
        <i/>
        <sz val="9"/>
        <rFont val="Arial"/>
        <family val="2"/>
        <charset val="238"/>
      </rPr>
      <t>Luzula sylvatica</t>
    </r>
  </si>
  <si>
    <r>
      <t xml:space="preserve">Náklady na sazenici - K9 - </t>
    </r>
    <r>
      <rPr>
        <i/>
        <sz val="9"/>
        <rFont val="Arial"/>
        <family val="2"/>
        <charset val="238"/>
      </rPr>
      <t xml:space="preserve">Heuchera villosa </t>
    </r>
    <r>
      <rPr>
        <sz val="9"/>
        <rFont val="Arial"/>
        <family val="2"/>
        <charset val="238"/>
      </rPr>
      <t>var. m</t>
    </r>
    <r>
      <rPr>
        <i/>
        <sz val="9"/>
        <rFont val="Arial"/>
        <family val="2"/>
        <charset val="238"/>
      </rPr>
      <t>acrorhiza</t>
    </r>
  </si>
  <si>
    <r>
      <t xml:space="preserve">Náklady na sazenici - K9 - </t>
    </r>
    <r>
      <rPr>
        <i/>
        <sz val="9"/>
        <rFont val="Arial"/>
        <family val="2"/>
        <charset val="238"/>
      </rPr>
      <t>Geranium phaeum</t>
    </r>
    <r>
      <rPr>
        <sz val="9"/>
        <rFont val="Arial"/>
        <family val="2"/>
        <charset val="238"/>
      </rPr>
      <t xml:space="preserve"> 'Samobor'</t>
    </r>
  </si>
  <si>
    <r>
      <t xml:space="preserve">Náklady na sazenici - K11 - </t>
    </r>
    <r>
      <rPr>
        <i/>
        <sz val="9"/>
        <rFont val="Arial"/>
        <family val="2"/>
        <charset val="238"/>
      </rPr>
      <t xml:space="preserve">Geranium </t>
    </r>
    <r>
      <rPr>
        <sz val="9"/>
        <rFont val="Arial"/>
        <family val="2"/>
        <charset val="238"/>
      </rPr>
      <t>'Rozanne'</t>
    </r>
  </si>
  <si>
    <r>
      <t xml:space="preserve">Náklady na sazenici - K9 - </t>
    </r>
    <r>
      <rPr>
        <i/>
        <sz val="9"/>
        <rFont val="Arial"/>
        <family val="2"/>
        <charset val="238"/>
      </rPr>
      <t xml:space="preserve">Epimedium grandiflorum </t>
    </r>
    <r>
      <rPr>
        <sz val="9"/>
        <rFont val="Arial"/>
        <family val="2"/>
        <charset val="238"/>
      </rPr>
      <t>'Lilafee'</t>
    </r>
  </si>
  <si>
    <r>
      <t xml:space="preserve">Náklady na sazenici - K9 - </t>
    </r>
    <r>
      <rPr>
        <i/>
        <sz val="9"/>
        <rFont val="Arial"/>
        <family val="2"/>
        <charset val="238"/>
      </rPr>
      <t>Carex pendula</t>
    </r>
  </si>
  <si>
    <r>
      <t xml:space="preserve">Náklady na sazenici - K9 - </t>
    </r>
    <r>
      <rPr>
        <i/>
        <sz val="9"/>
        <rFont val="Arial"/>
        <family val="2"/>
        <charset val="238"/>
      </rPr>
      <t>Astrantia major</t>
    </r>
  </si>
  <si>
    <r>
      <t xml:space="preserve">Náklady na sazenici - K9 - </t>
    </r>
    <r>
      <rPr>
        <i/>
        <sz val="9"/>
        <rFont val="Arial"/>
        <family val="2"/>
        <charset val="238"/>
      </rPr>
      <t>Hosta plantaginea</t>
    </r>
  </si>
  <si>
    <r>
      <t xml:space="preserve">Náklady na sazenici - K9 - </t>
    </r>
    <r>
      <rPr>
        <i/>
        <sz val="9"/>
        <rFont val="Arial"/>
        <family val="2"/>
        <charset val="238"/>
      </rPr>
      <t>Athyrium filix-femia</t>
    </r>
  </si>
  <si>
    <t>Výsadba solitérnního kontejnerovaného keře (min velikost 60 - 100 cm, 3 výhony), vč. výchovného řezu, zálivky, borkování, borky, výměna 0,02m3 substrátu za rašelinový substrát pro hortenzie - výsadba hortenzií v záhonech A - H</t>
  </si>
  <si>
    <t xml:space="preserve">Odkopávky a prokopávky nezapažené do 100m3 - Sejmutí svrchní vrstvy ornice - 18cm </t>
  </si>
  <si>
    <t>Vytvoření odpichu záhonu - hrana sražená rýčem (bude odsouhlaseno AD) - lem záhonu bez použití obruby ve styku s trávníkem, průmerná hloubka  15cm</t>
  </si>
  <si>
    <t>Doplnění substrátu o mocnosti 18cm, urovnání</t>
  </si>
  <si>
    <t>Přípravné práce 2x odplevelení (ref. Roundup)</t>
  </si>
  <si>
    <t>Mulčování záhonů drceným kamenivem, tl. Mulče přes 20 do 50mm - 5cm mulče</t>
  </si>
  <si>
    <t>Okrový štěrk frakce 4-8 mm, bez nulové frakce!!!, (např. lom Chvaletice)  + doprava</t>
  </si>
  <si>
    <t>VÝSADBA CIBULOVIN DO TRÁVNÍKU ČI ZÁHONŮ KEŘŮ RUČNĚ</t>
  </si>
  <si>
    <t>Výsadba cibulovin do trávníku či záhonů keřů ručně celkem:</t>
  </si>
  <si>
    <t>Rozvojová péče ojednotlivé stromy (NEOVOCNÉ) se zálivkou - 3 ROKY
zálivka včetně dopravy vody 12x ročně
výchovný řez (včetně štěpkování větví a odstranění hmoty) 1x ročně
kontrola úvazků - popouštění či utahnutí 2x ročně, doplnění - 1x ročně výměna 10% kotvících materiálů
z celkového počtu pouţitého materiálu (kůly, příčky, úvazky - nový materiál) a odstranění ochranných a
kotvících prvků poškozených včetně skládkování
hnojení - 1x ročně ke kaţdému stromu aplikace 5ks tabletového hnojiva ref. Silvamix forte - tablety , zapustit do hloubky 10cm do půdy do závlahové mísy
kypření výsadbové mísy - 3x ročně
odplevelování závlahové mísy - 3x ročně
ochrana proti chorobám a škůdcům - 1x ročně v případě potřeby postřik proti houbovým chorobám či škůdcům
vedení deníku rozvojové péče o výsadby</t>
  </si>
  <si>
    <t>Rozvojová péče ojednotlivé OVOCNÉ stromy se zálivkou - 3 ROKY
zálivka včetně dopravy vody 12x ročně
výchovný řez (včetně štěpkování větví a odstranění hmoty) 1x ročně
kontrola úvazků - popouštění či utahnutí 2x ročně, doplnění - 1x ročně výměna 10% kotvících materiálů
z celkového počtu pouţitého materiálu (kůly, příčky, úvazky - nový materiál) a odstranění ochranných a
kotvících prvků poškozených včetně skládkování
hnojení - 1x ročně ke kaţdému stromu aplikace 5ks tabletového hnojiva ref. Silvamix forte - tablety , zapustit do hloubky 10cm do půdy do závlahové mísy
kypření výsadbové mísy - 3x ročně
odplevelování závlahové mísy - 3x ročně
ochrana proti chorobám a škůdcům - 1x ročně v případě potřeby postřik proti houbovým chorobám či škůdcům
vedení deníku rozvojové péče o výsadby</t>
  </si>
  <si>
    <t>PRVKY NA PODPORU BIODIVERZITY</t>
  </si>
  <si>
    <t>Prvky na podporu biodiverzity celkem:</t>
  </si>
  <si>
    <t xml:space="preserve">REVITALIZACE INTRAVILÁNOVÉ ZELENĚ SÍDLIŠTĚ VE MĚSTĚ ŠTĚTÍ </t>
  </si>
  <si>
    <t>ZMĚNOVÝ LIST 01 - 13.1.2021</t>
  </si>
  <si>
    <r>
      <t>Odstranění nevhodných dřevin výšky nad 1 m,  do 10 cm průměru kmene na řezné ploše pařezu (vč. odstranění hmoty a pařezu), přepočet a plochu pokryvnosti, odstranění 5 ks dřevin průměru na pařezu pod 10 cm (celkem 20 m2), odstranění 66 ks solitérních keřů (celkem 132 m2), probírky keřových porostů, odstranění nevhodných keřových porostů</t>
    </r>
    <r>
      <rPr>
        <b/>
        <sz val="9"/>
        <color rgb="FFFF0000"/>
        <rFont val="Arial"/>
        <family val="2"/>
        <charset val="238"/>
      </rPr>
      <t xml:space="preserve"> 
</t>
    </r>
  </si>
  <si>
    <t xml:space="preserve">Příplatek za trnité keře - navýšení 25 % </t>
  </si>
  <si>
    <r>
      <t>Řez stromů prováděný lezeckou technikou - Zdravotní řez - plocha stromu do 50m</t>
    </r>
    <r>
      <rPr>
        <sz val="9"/>
        <rFont val="Calibri"/>
        <family val="2"/>
        <charset val="238"/>
      </rPr>
      <t>²</t>
    </r>
    <r>
      <rPr>
        <b/>
        <sz val="9"/>
        <color rgb="FFFF0000"/>
        <rFont val="Calibri"/>
        <family val="2"/>
        <charset val="238"/>
      </rPr>
      <t xml:space="preserve"> </t>
    </r>
  </si>
  <si>
    <r>
      <t xml:space="preserve">Štěpkování (objem štěpky po štěpkování), vyřezání větví, kmenů a uložení </t>
    </r>
    <r>
      <rPr>
        <b/>
        <sz val="9"/>
        <color rgb="FFFF0000"/>
        <rFont val="Arial"/>
        <family val="2"/>
        <charset val="238"/>
      </rPr>
      <t xml:space="preserve"> </t>
    </r>
  </si>
</sst>
</file>

<file path=xl/styles.xml><?xml version="1.0" encoding="utf-8"?>
<styleSheet xmlns="http://schemas.openxmlformats.org/spreadsheetml/2006/main">
  <numFmts count="2">
    <numFmt numFmtId="44" formatCode="_-* #,##0.00\ &quot;Kč&quot;_-;\-* #,##0.00\ &quot;Kč&quot;_-;_-* &quot;-&quot;??\ &quot;Kč&quot;_-;_-@_-"/>
    <numFmt numFmtId="164" formatCode="#,##0.00\ &quot;Kč&quot;"/>
  </numFmts>
  <fonts count="22">
    <font>
      <sz val="11"/>
      <color theme="1"/>
      <name val="Calibri"/>
      <family val="2"/>
      <charset val="238"/>
    </font>
    <font>
      <sz val="11"/>
      <color indexed="8"/>
      <name val="Calibri"/>
      <family val="2"/>
      <charset val="238"/>
    </font>
    <font>
      <sz val="9"/>
      <color indexed="8"/>
      <name val="Myriad Pro"/>
      <family val="2"/>
    </font>
    <font>
      <sz val="8"/>
      <name val="Calibri"/>
      <family val="2"/>
      <charset val="238"/>
    </font>
    <font>
      <sz val="9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sz val="9"/>
      <name val="Arial CE"/>
      <family val="2"/>
      <charset val="238"/>
    </font>
    <font>
      <b/>
      <i/>
      <sz val="9"/>
      <name val="Arial"/>
      <family val="2"/>
      <charset val="238"/>
    </font>
    <font>
      <vertAlign val="superscript"/>
      <sz val="9"/>
      <name val="Arial"/>
      <family val="2"/>
      <charset val="238"/>
    </font>
    <font>
      <sz val="9"/>
      <name val="Calibri"/>
      <family val="2"/>
      <charset val="238"/>
    </font>
    <font>
      <b/>
      <sz val="9"/>
      <name val="Arial CE"/>
      <family val="2"/>
      <charset val="238"/>
    </font>
    <font>
      <sz val="8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0000"/>
      <name val="Myriad Pro"/>
      <family val="2"/>
    </font>
    <font>
      <sz val="9"/>
      <color rgb="FF7030A0"/>
      <name val="Myriad Pro"/>
      <family val="2"/>
    </font>
    <font>
      <sz val="10"/>
      <name val="Arial"/>
      <family val="2"/>
      <charset val="238"/>
    </font>
    <font>
      <sz val="9"/>
      <color theme="1"/>
      <name val="Myriad Pro"/>
      <family val="2"/>
    </font>
    <font>
      <i/>
      <sz val="9"/>
      <name val="Arial"/>
      <family val="2"/>
      <charset val="238"/>
    </font>
    <font>
      <b/>
      <sz val="9"/>
      <color rgb="FFFF0000"/>
      <name val="Calibri"/>
      <family val="2"/>
      <charset val="238"/>
    </font>
    <font>
      <b/>
      <sz val="9"/>
      <color rgb="FFFF000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" fillId="0" borderId="0"/>
  </cellStyleXfs>
  <cellXfs count="116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/>
    <xf numFmtId="0" fontId="8" fillId="3" borderId="1" xfId="0" applyFont="1" applyFill="1" applyBorder="1" applyAlignment="1">
      <alignment horizontal="center"/>
    </xf>
    <xf numFmtId="0" fontId="8" fillId="3" borderId="1" xfId="0" applyFont="1" applyFill="1" applyBorder="1"/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/>
    <xf numFmtId="0" fontId="6" fillId="3" borderId="1" xfId="0" applyFont="1" applyFill="1" applyBorder="1" applyAlignment="1">
      <alignment horizontal="center"/>
    </xf>
    <xf numFmtId="0" fontId="6" fillId="3" borderId="1" xfId="0" applyFont="1" applyFill="1" applyBorder="1"/>
    <xf numFmtId="3" fontId="4" fillId="3" borderId="1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left"/>
    </xf>
    <xf numFmtId="3" fontId="2" fillId="0" borderId="0" xfId="0" applyNumberFormat="1" applyFont="1"/>
    <xf numFmtId="0" fontId="4" fillId="2" borderId="4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4" borderId="0" xfId="0" applyFont="1" applyFill="1"/>
    <xf numFmtId="0" fontId="4" fillId="4" borderId="1" xfId="0" applyFont="1" applyFill="1" applyBorder="1"/>
    <xf numFmtId="0" fontId="6" fillId="4" borderId="0" xfId="0" applyFont="1" applyFill="1"/>
    <xf numFmtId="0" fontId="6" fillId="4" borderId="0" xfId="0" applyFont="1" applyFill="1" applyAlignment="1">
      <alignment horizontal="center"/>
    </xf>
    <xf numFmtId="164" fontId="6" fillId="4" borderId="0" xfId="0" applyNumberFormat="1" applyFont="1" applyFill="1"/>
    <xf numFmtId="164" fontId="6" fillId="4" borderId="0" xfId="0" applyNumberFormat="1" applyFont="1" applyFill="1" applyAlignment="1">
      <alignment horizontal="right"/>
    </xf>
    <xf numFmtId="3" fontId="8" fillId="2" borderId="1" xfId="0" applyNumberFormat="1" applyFont="1" applyFill="1" applyBorder="1" applyAlignment="1">
      <alignment horizontal="center"/>
    </xf>
    <xf numFmtId="3" fontId="8" fillId="3" borderId="1" xfId="0" applyNumberFormat="1" applyFont="1" applyFill="1" applyBorder="1" applyAlignment="1">
      <alignment horizontal="center"/>
    </xf>
    <xf numFmtId="3" fontId="4" fillId="3" borderId="1" xfId="0" applyNumberFormat="1" applyFont="1" applyFill="1" applyBorder="1"/>
    <xf numFmtId="3" fontId="4" fillId="3" borderId="1" xfId="1" applyNumberFormat="1" applyFont="1" applyFill="1" applyBorder="1"/>
    <xf numFmtId="0" fontId="5" fillId="0" borderId="1" xfId="0" applyFont="1" applyBorder="1" applyAlignment="1">
      <alignment horizontal="left" vertical="top" wrapText="1"/>
    </xf>
    <xf numFmtId="49" fontId="5" fillId="0" borderId="1" xfId="0" applyNumberFormat="1" applyFont="1" applyBorder="1" applyAlignment="1">
      <alignment horizontal="center" vertical="top"/>
    </xf>
    <xf numFmtId="9" fontId="2" fillId="0" borderId="0" xfId="0" applyNumberFormat="1" applyFont="1"/>
    <xf numFmtId="0" fontId="2" fillId="0" borderId="0" xfId="0" applyFont="1" applyAlignment="1">
      <alignment wrapText="1"/>
    </xf>
    <xf numFmtId="4" fontId="4" fillId="3" borderId="1" xfId="1" applyNumberFormat="1" applyFont="1" applyFill="1" applyBorder="1"/>
    <xf numFmtId="0" fontId="15" fillId="0" borderId="0" xfId="0" applyFont="1"/>
    <xf numFmtId="3" fontId="16" fillId="0" borderId="0" xfId="0" applyNumberFormat="1" applyFont="1"/>
    <xf numFmtId="0" fontId="16" fillId="0" borderId="0" xfId="0" applyFont="1"/>
    <xf numFmtId="164" fontId="6" fillId="2" borderId="4" xfId="1" applyNumberFormat="1" applyFont="1" applyFill="1" applyBorder="1"/>
    <xf numFmtId="164" fontId="4" fillId="2" borderId="1" xfId="1" applyNumberFormat="1" applyFont="1" applyFill="1" applyBorder="1"/>
    <xf numFmtId="164" fontId="6" fillId="2" borderId="1" xfId="1" applyNumberFormat="1" applyFont="1" applyFill="1" applyBorder="1"/>
    <xf numFmtId="4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/>
    <xf numFmtId="4" fontId="4" fillId="0" borderId="1" xfId="1" applyNumberFormat="1" applyFont="1" applyFill="1" applyBorder="1"/>
    <xf numFmtId="4" fontId="2" fillId="0" borderId="0" xfId="0" applyNumberFormat="1" applyFont="1"/>
    <xf numFmtId="0" fontId="4" fillId="0" borderId="1" xfId="0" applyFont="1" applyFill="1" applyBorder="1" applyAlignment="1">
      <alignment wrapText="1"/>
    </xf>
    <xf numFmtId="4" fontId="6" fillId="0" borderId="1" xfId="1" applyNumberFormat="1" applyFont="1" applyFill="1" applyBorder="1"/>
    <xf numFmtId="4" fontId="6" fillId="0" borderId="1" xfId="1" applyNumberFormat="1" applyFont="1" applyBorder="1"/>
    <xf numFmtId="0" fontId="2" fillId="0" borderId="0" xfId="0" applyFont="1"/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wrapText="1"/>
    </xf>
    <xf numFmtId="0" fontId="4" fillId="0" borderId="1" xfId="0" applyFont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 vertical="top" wrapText="1"/>
    </xf>
    <xf numFmtId="0" fontId="4" fillId="4" borderId="5" xfId="0" applyFont="1" applyFill="1" applyBorder="1" applyAlignment="1">
      <alignment horizontal="center"/>
    </xf>
    <xf numFmtId="4" fontId="6" fillId="4" borderId="1" xfId="1" applyNumberFormat="1" applyFont="1" applyFill="1" applyBorder="1"/>
    <xf numFmtId="49" fontId="5" fillId="0" borderId="1" xfId="0" applyNumberFormat="1" applyFont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top"/>
    </xf>
    <xf numFmtId="49" fontId="5" fillId="4" borderId="1" xfId="0" applyNumberFormat="1" applyFont="1" applyFill="1" applyBorder="1" applyAlignment="1">
      <alignment horizontal="center" vertical="top"/>
    </xf>
    <xf numFmtId="0" fontId="5" fillId="4" borderId="1" xfId="0" applyFont="1" applyFill="1" applyBorder="1" applyAlignment="1">
      <alignment horizontal="left" vertical="top" wrapText="1"/>
    </xf>
    <xf numFmtId="0" fontId="4" fillId="0" borderId="2" xfId="0" applyFont="1" applyFill="1" applyBorder="1" applyAlignment="1">
      <alignment horizontal="center"/>
    </xf>
    <xf numFmtId="0" fontId="4" fillId="0" borderId="5" xfId="0" applyFont="1" applyFill="1" applyBorder="1"/>
    <xf numFmtId="0" fontId="7" fillId="0" borderId="1" xfId="0" applyFont="1" applyFill="1" applyBorder="1"/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2" fillId="0" borderId="5" xfId="0" applyFont="1" applyFill="1" applyBorder="1"/>
    <xf numFmtId="0" fontId="2" fillId="0" borderId="2" xfId="0" applyFont="1" applyFill="1" applyBorder="1"/>
    <xf numFmtId="3" fontId="6" fillId="0" borderId="1" xfId="0" applyNumberFormat="1" applyFont="1" applyFill="1" applyBorder="1" applyAlignment="1">
      <alignment horizontal="right"/>
    </xf>
    <xf numFmtId="3" fontId="4" fillId="0" borderId="1" xfId="1" applyNumberFormat="1" applyFont="1" applyFill="1" applyBorder="1"/>
    <xf numFmtId="3" fontId="6" fillId="0" borderId="1" xfId="1" applyNumberFormat="1" applyFont="1" applyFill="1" applyBorder="1"/>
    <xf numFmtId="0" fontId="7" fillId="0" borderId="1" xfId="0" applyFont="1" applyBorder="1" applyAlignment="1">
      <alignment horizontal="center"/>
    </xf>
    <xf numFmtId="0" fontId="11" fillId="0" borderId="1" xfId="0" applyFont="1" applyFill="1" applyBorder="1"/>
    <xf numFmtId="3" fontId="11" fillId="0" borderId="1" xfId="0" applyNumberFormat="1" applyFont="1" applyFill="1" applyBorder="1" applyAlignment="1">
      <alignment horizontal="center"/>
    </xf>
    <xf numFmtId="4" fontId="2" fillId="4" borderId="0" xfId="0" applyNumberFormat="1" applyFont="1" applyFill="1"/>
    <xf numFmtId="0" fontId="2" fillId="0" borderId="0" xfId="0" applyFont="1" applyFill="1"/>
    <xf numFmtId="0" fontId="2" fillId="0" borderId="0" xfId="0" applyFont="1" applyFill="1" applyAlignment="1">
      <alignment horizontal="left"/>
    </xf>
    <xf numFmtId="0" fontId="2" fillId="0" borderId="0" xfId="0" applyFont="1" applyAlignment="1"/>
    <xf numFmtId="0" fontId="18" fillId="0" borderId="0" xfId="0" applyFont="1" applyFill="1" applyAlignment="1">
      <alignment horizontal="left"/>
    </xf>
    <xf numFmtId="0" fontId="2" fillId="0" borderId="0" xfId="0" applyFont="1" applyFill="1" applyAlignment="1">
      <alignment wrapText="1"/>
    </xf>
    <xf numFmtId="0" fontId="2" fillId="6" borderId="0" xfId="0" applyFont="1" applyFill="1"/>
    <xf numFmtId="4" fontId="2" fillId="6" borderId="0" xfId="0" applyNumberFormat="1" applyFont="1" applyFill="1"/>
    <xf numFmtId="0" fontId="12" fillId="0" borderId="5" xfId="0" applyFont="1" applyFill="1" applyBorder="1" applyAlignment="1">
      <alignment horizontal="left"/>
    </xf>
    <xf numFmtId="0" fontId="12" fillId="0" borderId="2" xfId="0" applyFont="1" applyFill="1" applyBorder="1" applyAlignment="1">
      <alignment horizontal="left"/>
    </xf>
    <xf numFmtId="0" fontId="12" fillId="0" borderId="3" xfId="0" applyFont="1" applyFill="1" applyBorder="1" applyAlignment="1">
      <alignment horizontal="left"/>
    </xf>
    <xf numFmtId="0" fontId="12" fillId="0" borderId="5" xfId="0" applyFont="1" applyFill="1" applyBorder="1" applyAlignment="1">
      <alignment horizontal="left" wrapText="1"/>
    </xf>
    <xf numFmtId="0" fontId="12" fillId="0" borderId="2" xfId="0" applyFont="1" applyFill="1" applyBorder="1" applyAlignment="1">
      <alignment horizontal="left" wrapText="1"/>
    </xf>
    <xf numFmtId="0" fontId="12" fillId="0" borderId="3" xfId="0" applyFont="1" applyFill="1" applyBorder="1" applyAlignment="1">
      <alignment horizontal="left" wrapText="1"/>
    </xf>
    <xf numFmtId="0" fontId="6" fillId="0" borderId="5" xfId="0" applyFont="1" applyBorder="1" applyAlignment="1">
      <alignment horizontal="right"/>
    </xf>
    <xf numFmtId="0" fontId="6" fillId="0" borderId="2" xfId="0" applyFont="1" applyBorder="1" applyAlignment="1">
      <alignment horizontal="right"/>
    </xf>
    <xf numFmtId="0" fontId="6" fillId="0" borderId="3" xfId="0" applyFont="1" applyBorder="1" applyAlignment="1">
      <alignment horizontal="right"/>
    </xf>
    <xf numFmtId="0" fontId="6" fillId="0" borderId="5" xfId="0" applyFont="1" applyFill="1" applyBorder="1" applyAlignment="1">
      <alignment horizontal="right"/>
    </xf>
    <xf numFmtId="0" fontId="6" fillId="0" borderId="2" xfId="0" applyFont="1" applyFill="1" applyBorder="1" applyAlignment="1">
      <alignment horizontal="right"/>
    </xf>
    <xf numFmtId="0" fontId="6" fillId="0" borderId="3" xfId="0" applyFont="1" applyFill="1" applyBorder="1" applyAlignment="1">
      <alignment horizontal="right"/>
    </xf>
    <xf numFmtId="0" fontId="8" fillId="5" borderId="5" xfId="0" applyFont="1" applyFill="1" applyBorder="1" applyAlignment="1">
      <alignment horizontal="left"/>
    </xf>
    <xf numFmtId="0" fontId="8" fillId="5" borderId="2" xfId="0" applyFont="1" applyFill="1" applyBorder="1" applyAlignment="1">
      <alignment horizontal="left"/>
    </xf>
    <xf numFmtId="0" fontId="8" fillId="5" borderId="3" xfId="0" applyFont="1" applyFill="1" applyBorder="1" applyAlignment="1">
      <alignment horizontal="left"/>
    </xf>
    <xf numFmtId="0" fontId="6" fillId="0" borderId="0" xfId="0" applyFont="1" applyAlignment="1">
      <alignment horizontal="left" wrapText="1"/>
    </xf>
    <xf numFmtId="0" fontId="6" fillId="2" borderId="5" xfId="0" applyFont="1" applyFill="1" applyBorder="1" applyAlignment="1">
      <alignment horizontal="right"/>
    </xf>
    <xf numFmtId="0" fontId="6" fillId="2" borderId="2" xfId="0" applyFont="1" applyFill="1" applyBorder="1" applyAlignment="1">
      <alignment horizontal="right"/>
    </xf>
    <xf numFmtId="0" fontId="6" fillId="2" borderId="3" xfId="0" applyFont="1" applyFill="1" applyBorder="1" applyAlignment="1">
      <alignment horizontal="right"/>
    </xf>
    <xf numFmtId="0" fontId="4" fillId="2" borderId="6" xfId="0" applyFont="1" applyFill="1" applyBorder="1" applyAlignment="1">
      <alignment horizontal="right"/>
    </xf>
    <xf numFmtId="0" fontId="4" fillId="2" borderId="7" xfId="0" applyFont="1" applyFill="1" applyBorder="1" applyAlignment="1">
      <alignment horizontal="right"/>
    </xf>
    <xf numFmtId="0" fontId="4" fillId="2" borderId="8" xfId="0" applyFont="1" applyFill="1" applyBorder="1" applyAlignment="1">
      <alignment horizontal="right"/>
    </xf>
    <xf numFmtId="0" fontId="4" fillId="2" borderId="5" xfId="0" applyFont="1" applyFill="1" applyBorder="1" applyAlignment="1">
      <alignment horizontal="right"/>
    </xf>
    <xf numFmtId="0" fontId="4" fillId="2" borderId="2" xfId="0" applyFont="1" applyFill="1" applyBorder="1" applyAlignment="1">
      <alignment horizontal="right"/>
    </xf>
    <xf numFmtId="0" fontId="4" fillId="2" borderId="3" xfId="0" applyFont="1" applyFill="1" applyBorder="1" applyAlignment="1">
      <alignment horizontal="right"/>
    </xf>
    <xf numFmtId="0" fontId="21" fillId="0" borderId="0" xfId="0" applyFont="1" applyAlignment="1">
      <alignment horizontal="left" wrapText="1"/>
    </xf>
    <xf numFmtId="0" fontId="6" fillId="3" borderId="5" xfId="0" applyFont="1" applyFill="1" applyBorder="1" applyAlignment="1">
      <alignment horizontal="left"/>
    </xf>
    <xf numFmtId="0" fontId="6" fillId="3" borderId="3" xfId="0" applyFont="1" applyFill="1" applyBorder="1" applyAlignment="1">
      <alignment horizontal="left"/>
    </xf>
    <xf numFmtId="0" fontId="6" fillId="4" borderId="5" xfId="0" applyFont="1" applyFill="1" applyBorder="1" applyAlignment="1">
      <alignment horizontal="right"/>
    </xf>
    <xf numFmtId="0" fontId="6" fillId="4" borderId="2" xfId="0" applyFont="1" applyFill="1" applyBorder="1" applyAlignment="1">
      <alignment horizontal="right"/>
    </xf>
    <xf numFmtId="0" fontId="6" fillId="4" borderId="3" xfId="0" applyFont="1" applyFill="1" applyBorder="1" applyAlignment="1">
      <alignment horizontal="right"/>
    </xf>
    <xf numFmtId="0" fontId="2" fillId="0" borderId="5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left"/>
    </xf>
  </cellXfs>
  <cellStyles count="5">
    <cellStyle name="Excel Built-in Normal" xfId="4"/>
    <cellStyle name="Měna 2" xfId="2"/>
    <cellStyle name="Měna 3" xfId="3"/>
    <cellStyle name="měny" xfId="1" builtinId="4"/>
    <cellStyle name="normální" xfId="0" builtinId="0"/>
  </cellStyles>
  <dxfs count="0"/>
  <tableStyles count="0" defaultTableStyle="TableStyleMedium9" defaultPivotStyle="PivotStyleLight16"/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06"/>
  <sheetViews>
    <sheetView tabSelected="1" view="pageBreakPreview" topLeftCell="A382" zoomScaleSheetLayoutView="100" workbookViewId="0">
      <selection activeCell="C11" sqref="C11"/>
    </sheetView>
  </sheetViews>
  <sheetFormatPr defaultColWidth="1.7109375" defaultRowHeight="12"/>
  <cols>
    <col min="1" max="1" width="3.85546875" style="1" customWidth="1"/>
    <col min="2" max="2" width="15.85546875" style="1" customWidth="1"/>
    <col min="3" max="3" width="76.42578125" style="1" customWidth="1"/>
    <col min="4" max="4" width="8.5703125" style="1" customWidth="1"/>
    <col min="5" max="5" width="12.85546875" style="1" bestFit="1" customWidth="1"/>
    <col min="6" max="6" width="13.42578125" style="15" customWidth="1"/>
    <col min="7" max="7" width="14.28515625" style="15" customWidth="1"/>
    <col min="8" max="8" width="24.28515625" style="1" customWidth="1"/>
    <col min="9" max="9" width="10" style="1" bestFit="1" customWidth="1"/>
    <col min="10" max="10" width="13.42578125" style="1" bestFit="1" customWidth="1"/>
    <col min="11" max="11" width="11.28515625" style="1" bestFit="1" customWidth="1"/>
    <col min="12" max="16384" width="1.7109375" style="1"/>
  </cols>
  <sheetData>
    <row r="1" spans="1:12">
      <c r="A1" s="98" t="s">
        <v>363</v>
      </c>
      <c r="B1" s="98"/>
      <c r="C1" s="98"/>
      <c r="D1" s="98"/>
      <c r="E1" s="98"/>
      <c r="F1" s="98"/>
      <c r="G1" s="98"/>
    </row>
    <row r="2" spans="1:12" s="47" customFormat="1">
      <c r="A2" s="108" t="s">
        <v>364</v>
      </c>
      <c r="B2" s="108"/>
      <c r="C2" s="108"/>
      <c r="D2" s="108"/>
      <c r="E2" s="108"/>
      <c r="F2" s="108"/>
      <c r="G2" s="108"/>
    </row>
    <row r="3" spans="1:12" s="18" customFormat="1">
      <c r="A3" s="20"/>
      <c r="B3" s="21"/>
      <c r="C3" s="22"/>
      <c r="D3" s="23"/>
      <c r="E3" s="23"/>
      <c r="F3" s="15"/>
      <c r="G3" s="15"/>
      <c r="H3" s="1"/>
      <c r="I3" s="1"/>
      <c r="J3" s="1"/>
    </row>
    <row r="4" spans="1:12" s="18" customFormat="1">
      <c r="A4" s="20"/>
      <c r="B4" s="21"/>
      <c r="C4" s="22"/>
      <c r="D4" s="23"/>
      <c r="E4" s="23"/>
      <c r="F4" s="15"/>
      <c r="G4" s="15"/>
      <c r="H4" s="1"/>
      <c r="I4" s="1"/>
    </row>
    <row r="5" spans="1:12" ht="15" customHeight="1">
      <c r="A5" s="95" t="s">
        <v>92</v>
      </c>
      <c r="B5" s="96"/>
      <c r="C5" s="96"/>
      <c r="D5" s="96"/>
      <c r="E5" s="96"/>
      <c r="F5" s="96"/>
      <c r="G5" s="97"/>
    </row>
    <row r="6" spans="1:12" ht="15" customHeight="1">
      <c r="A6" s="5" t="s">
        <v>1</v>
      </c>
      <c r="B6" s="5" t="s">
        <v>2</v>
      </c>
      <c r="C6" s="6" t="s">
        <v>3</v>
      </c>
      <c r="D6" s="5" t="s">
        <v>4</v>
      </c>
      <c r="E6" s="5" t="s">
        <v>5</v>
      </c>
      <c r="F6" s="24" t="s">
        <v>6</v>
      </c>
      <c r="G6" s="24" t="s">
        <v>7</v>
      </c>
    </row>
    <row r="7" spans="1:12" ht="15" customHeight="1">
      <c r="A7" s="7"/>
      <c r="B7" s="11" t="s">
        <v>26</v>
      </c>
      <c r="C7" s="8"/>
      <c r="D7" s="7"/>
      <c r="E7" s="7"/>
      <c r="F7" s="25"/>
      <c r="G7" s="25"/>
    </row>
    <row r="8" spans="1:12" ht="84">
      <c r="A8" s="48">
        <v>1</v>
      </c>
      <c r="B8" s="48" t="s">
        <v>15</v>
      </c>
      <c r="C8" s="49" t="s">
        <v>271</v>
      </c>
      <c r="D8" s="48" t="s">
        <v>101</v>
      </c>
      <c r="E8" s="48">
        <v>1</v>
      </c>
      <c r="F8" s="39">
        <v>0</v>
      </c>
      <c r="G8" s="42">
        <f>E8*F8</f>
        <v>0</v>
      </c>
    </row>
    <row r="9" spans="1:12" ht="60">
      <c r="A9" s="48">
        <v>2</v>
      </c>
      <c r="B9" s="48" t="s">
        <v>8</v>
      </c>
      <c r="C9" s="49" t="s">
        <v>365</v>
      </c>
      <c r="D9" s="48" t="s">
        <v>32</v>
      </c>
      <c r="E9" s="48">
        <v>3.6799999999999999E-2</v>
      </c>
      <c r="F9" s="39">
        <v>0</v>
      </c>
      <c r="G9" s="42">
        <f t="shared" ref="G9:G44" si="0">E9*F9</f>
        <v>0</v>
      </c>
      <c r="H9" s="18"/>
    </row>
    <row r="10" spans="1:12">
      <c r="A10" s="48">
        <v>3</v>
      </c>
      <c r="B10" s="48" t="s">
        <v>8</v>
      </c>
      <c r="C10" s="49" t="s">
        <v>366</v>
      </c>
      <c r="D10" s="48" t="s">
        <v>32</v>
      </c>
      <c r="E10" s="48">
        <v>3.6799999999999999E-2</v>
      </c>
      <c r="F10" s="39">
        <v>0</v>
      </c>
      <c r="G10" s="42">
        <f t="shared" si="0"/>
        <v>0</v>
      </c>
      <c r="H10" s="18"/>
    </row>
    <row r="11" spans="1:12">
      <c r="A11" s="48">
        <v>4</v>
      </c>
      <c r="B11" s="48" t="s">
        <v>8</v>
      </c>
      <c r="C11" s="49" t="s">
        <v>64</v>
      </c>
      <c r="D11" s="48" t="s">
        <v>0</v>
      </c>
      <c r="E11" s="48">
        <v>1</v>
      </c>
      <c r="F11" s="39">
        <v>0</v>
      </c>
      <c r="G11" s="42">
        <f t="shared" si="0"/>
        <v>0</v>
      </c>
      <c r="H11" s="18"/>
      <c r="L11" s="33"/>
    </row>
    <row r="12" spans="1:12">
      <c r="A12" s="48">
        <v>5</v>
      </c>
      <c r="B12" s="48" t="s">
        <v>8</v>
      </c>
      <c r="C12" s="49" t="s">
        <v>65</v>
      </c>
      <c r="D12" s="48" t="s">
        <v>0</v>
      </c>
      <c r="E12" s="48">
        <v>7</v>
      </c>
      <c r="F12" s="39">
        <v>0</v>
      </c>
      <c r="G12" s="42">
        <f t="shared" si="0"/>
        <v>0</v>
      </c>
      <c r="H12" s="18"/>
    </row>
    <row r="13" spans="1:12">
      <c r="A13" s="48">
        <v>6</v>
      </c>
      <c r="B13" s="48" t="s">
        <v>8</v>
      </c>
      <c r="C13" s="49" t="s">
        <v>157</v>
      </c>
      <c r="D13" s="48" t="s">
        <v>0</v>
      </c>
      <c r="E13" s="48">
        <v>2</v>
      </c>
      <c r="F13" s="39">
        <v>0</v>
      </c>
      <c r="G13" s="42">
        <f t="shared" si="0"/>
        <v>0</v>
      </c>
      <c r="H13" s="18"/>
    </row>
    <row r="14" spans="1:12">
      <c r="A14" s="48">
        <v>7</v>
      </c>
      <c r="B14" s="48" t="s">
        <v>8</v>
      </c>
      <c r="C14" s="49" t="s">
        <v>67</v>
      </c>
      <c r="D14" s="48" t="s">
        <v>0</v>
      </c>
      <c r="E14" s="48">
        <v>2</v>
      </c>
      <c r="F14" s="39">
        <v>0</v>
      </c>
      <c r="G14" s="42">
        <f t="shared" si="0"/>
        <v>0</v>
      </c>
      <c r="H14" s="18"/>
    </row>
    <row r="15" spans="1:12">
      <c r="A15" s="48">
        <v>8</v>
      </c>
      <c r="B15" s="48" t="s">
        <v>8</v>
      </c>
      <c r="C15" s="49" t="s">
        <v>123</v>
      </c>
      <c r="D15" s="48" t="s">
        <v>0</v>
      </c>
      <c r="E15" s="48">
        <v>1</v>
      </c>
      <c r="F15" s="39">
        <v>0</v>
      </c>
      <c r="G15" s="42">
        <f t="shared" si="0"/>
        <v>0</v>
      </c>
      <c r="H15" s="18"/>
    </row>
    <row r="16" spans="1:12">
      <c r="A16" s="48">
        <v>9</v>
      </c>
      <c r="B16" s="48" t="s">
        <v>8</v>
      </c>
      <c r="C16" s="49" t="s">
        <v>129</v>
      </c>
      <c r="D16" s="48" t="s">
        <v>0</v>
      </c>
      <c r="E16" s="48">
        <v>3</v>
      </c>
      <c r="F16" s="39">
        <v>0</v>
      </c>
      <c r="G16" s="42">
        <f t="shared" si="0"/>
        <v>0</v>
      </c>
      <c r="H16" s="18"/>
    </row>
    <row r="17" spans="1:11">
      <c r="A17" s="48">
        <v>10</v>
      </c>
      <c r="B17" s="48" t="s">
        <v>8</v>
      </c>
      <c r="C17" s="49" t="s">
        <v>124</v>
      </c>
      <c r="D17" s="48" t="s">
        <v>0</v>
      </c>
      <c r="E17" s="48">
        <v>6</v>
      </c>
      <c r="F17" s="39">
        <v>0</v>
      </c>
      <c r="G17" s="42">
        <f t="shared" si="0"/>
        <v>0</v>
      </c>
      <c r="H17" s="18"/>
    </row>
    <row r="18" spans="1:11">
      <c r="A18" s="48">
        <v>11</v>
      </c>
      <c r="B18" s="48" t="s">
        <v>8</v>
      </c>
      <c r="C18" s="49" t="s">
        <v>134</v>
      </c>
      <c r="D18" s="48" t="s">
        <v>0</v>
      </c>
      <c r="E18" s="48">
        <v>3</v>
      </c>
      <c r="F18" s="39">
        <v>0</v>
      </c>
      <c r="G18" s="42">
        <f t="shared" si="0"/>
        <v>0</v>
      </c>
      <c r="H18" s="18"/>
    </row>
    <row r="19" spans="1:11">
      <c r="A19" s="48">
        <v>12</v>
      </c>
      <c r="B19" s="48" t="s">
        <v>8</v>
      </c>
      <c r="C19" s="49" t="s">
        <v>135</v>
      </c>
      <c r="D19" s="48" t="s">
        <v>0</v>
      </c>
      <c r="E19" s="48">
        <v>2</v>
      </c>
      <c r="F19" s="39">
        <v>0</v>
      </c>
      <c r="G19" s="42">
        <f t="shared" si="0"/>
        <v>0</v>
      </c>
      <c r="H19" s="18"/>
    </row>
    <row r="20" spans="1:11">
      <c r="A20" s="48">
        <v>13</v>
      </c>
      <c r="B20" s="48" t="s">
        <v>8</v>
      </c>
      <c r="C20" s="49" t="s">
        <v>136</v>
      </c>
      <c r="D20" s="48" t="s">
        <v>0</v>
      </c>
      <c r="E20" s="48">
        <v>1</v>
      </c>
      <c r="F20" s="39">
        <v>0</v>
      </c>
      <c r="G20" s="42">
        <f t="shared" si="0"/>
        <v>0</v>
      </c>
      <c r="H20" s="18"/>
    </row>
    <row r="21" spans="1:11">
      <c r="A21" s="48">
        <v>14</v>
      </c>
      <c r="B21" s="48" t="s">
        <v>8</v>
      </c>
      <c r="C21" s="49" t="s">
        <v>68</v>
      </c>
      <c r="D21" s="48" t="s">
        <v>69</v>
      </c>
      <c r="E21" s="48">
        <f>(E11+E12+E14+E17+E15+E18+E19+E20+E16+E13)*0.7</f>
        <v>19.599999999999998</v>
      </c>
      <c r="F21" s="39">
        <v>0</v>
      </c>
      <c r="G21" s="42">
        <f t="shared" si="0"/>
        <v>0</v>
      </c>
      <c r="H21" s="18"/>
      <c r="K21" s="43"/>
    </row>
    <row r="22" spans="1:11" ht="36">
      <c r="A22" s="48">
        <v>15</v>
      </c>
      <c r="B22" s="48" t="s">
        <v>8</v>
      </c>
      <c r="C22" s="49" t="s">
        <v>158</v>
      </c>
      <c r="D22" s="48" t="s">
        <v>0</v>
      </c>
      <c r="E22" s="48">
        <v>1</v>
      </c>
      <c r="F22" s="39">
        <v>0</v>
      </c>
      <c r="G22" s="42">
        <f t="shared" si="0"/>
        <v>0</v>
      </c>
      <c r="H22" s="18"/>
    </row>
    <row r="23" spans="1:11">
      <c r="A23" s="48">
        <v>16</v>
      </c>
      <c r="B23" s="48" t="s">
        <v>8</v>
      </c>
      <c r="C23" s="49" t="s">
        <v>367</v>
      </c>
      <c r="D23" s="48" t="s">
        <v>0</v>
      </c>
      <c r="E23" s="48">
        <v>46</v>
      </c>
      <c r="F23" s="39">
        <v>0</v>
      </c>
      <c r="G23" s="42">
        <f t="shared" si="0"/>
        <v>0</v>
      </c>
      <c r="H23" s="18"/>
    </row>
    <row r="24" spans="1:11">
      <c r="A24" s="48">
        <v>17</v>
      </c>
      <c r="B24" s="48" t="s">
        <v>8</v>
      </c>
      <c r="C24" s="49" t="s">
        <v>126</v>
      </c>
      <c r="D24" s="48" t="s">
        <v>0</v>
      </c>
      <c r="E24" s="48">
        <v>97</v>
      </c>
      <c r="F24" s="39">
        <v>0</v>
      </c>
      <c r="G24" s="42">
        <f t="shared" si="0"/>
        <v>0</v>
      </c>
      <c r="H24" s="18"/>
    </row>
    <row r="25" spans="1:11">
      <c r="A25" s="48">
        <v>18</v>
      </c>
      <c r="B25" s="48" t="s">
        <v>8</v>
      </c>
      <c r="C25" s="49" t="s">
        <v>71</v>
      </c>
      <c r="D25" s="48" t="s">
        <v>0</v>
      </c>
      <c r="E25" s="48">
        <v>64</v>
      </c>
      <c r="F25" s="39">
        <v>0</v>
      </c>
      <c r="G25" s="42">
        <f t="shared" si="0"/>
        <v>0</v>
      </c>
      <c r="H25" s="18"/>
      <c r="I25" s="81"/>
      <c r="J25" s="82"/>
      <c r="K25" s="43"/>
    </row>
    <row r="26" spans="1:11">
      <c r="A26" s="48">
        <v>19</v>
      </c>
      <c r="B26" s="48" t="s">
        <v>8</v>
      </c>
      <c r="C26" s="49" t="s">
        <v>159</v>
      </c>
      <c r="D26" s="48" t="s">
        <v>0</v>
      </c>
      <c r="E26" s="48">
        <v>2</v>
      </c>
      <c r="F26" s="39">
        <v>0</v>
      </c>
      <c r="G26" s="42">
        <f t="shared" si="0"/>
        <v>0</v>
      </c>
      <c r="H26" s="18"/>
      <c r="I26" s="81"/>
      <c r="J26" s="82"/>
      <c r="K26" s="43"/>
    </row>
    <row r="27" spans="1:11">
      <c r="A27" s="48">
        <v>20</v>
      </c>
      <c r="B27" s="48" t="s">
        <v>8</v>
      </c>
      <c r="C27" s="49" t="s">
        <v>160</v>
      </c>
      <c r="D27" s="48" t="s">
        <v>0</v>
      </c>
      <c r="E27" s="48">
        <v>1</v>
      </c>
      <c r="F27" s="39">
        <v>0</v>
      </c>
      <c r="G27" s="42">
        <f t="shared" si="0"/>
        <v>0</v>
      </c>
      <c r="H27" s="18"/>
    </row>
    <row r="28" spans="1:11" ht="24">
      <c r="A28" s="48">
        <v>21</v>
      </c>
      <c r="B28" s="48" t="s">
        <v>8</v>
      </c>
      <c r="C28" s="49" t="s">
        <v>143</v>
      </c>
      <c r="D28" s="48" t="s">
        <v>0</v>
      </c>
      <c r="E28" s="48">
        <v>22</v>
      </c>
      <c r="F28" s="39">
        <v>0</v>
      </c>
      <c r="G28" s="42">
        <f t="shared" si="0"/>
        <v>0</v>
      </c>
      <c r="H28" s="18"/>
    </row>
    <row r="29" spans="1:11" ht="24">
      <c r="A29" s="48">
        <v>22</v>
      </c>
      <c r="B29" s="48" t="s">
        <v>8</v>
      </c>
      <c r="C29" s="49" t="s">
        <v>144</v>
      </c>
      <c r="D29" s="48" t="s">
        <v>0</v>
      </c>
      <c r="E29" s="48">
        <v>21</v>
      </c>
      <c r="F29" s="39">
        <v>0</v>
      </c>
      <c r="G29" s="42">
        <f t="shared" si="0"/>
        <v>0</v>
      </c>
    </row>
    <row r="30" spans="1:11" ht="24">
      <c r="A30" s="48">
        <v>23</v>
      </c>
      <c r="B30" s="48" t="s">
        <v>8</v>
      </c>
      <c r="C30" s="49" t="s">
        <v>161</v>
      </c>
      <c r="D30" s="48" t="s">
        <v>0</v>
      </c>
      <c r="E30" s="48">
        <v>1</v>
      </c>
      <c r="F30" s="39">
        <v>0</v>
      </c>
      <c r="G30" s="42">
        <f t="shared" si="0"/>
        <v>0</v>
      </c>
    </row>
    <row r="31" spans="1:11">
      <c r="A31" s="48">
        <v>24</v>
      </c>
      <c r="B31" s="48" t="s">
        <v>8</v>
      </c>
      <c r="C31" s="49" t="s">
        <v>145</v>
      </c>
      <c r="D31" s="48" t="s">
        <v>0</v>
      </c>
      <c r="E31" s="48">
        <v>2</v>
      </c>
      <c r="F31" s="39">
        <v>0</v>
      </c>
      <c r="G31" s="42">
        <f t="shared" si="0"/>
        <v>0</v>
      </c>
    </row>
    <row r="32" spans="1:11">
      <c r="A32" s="48">
        <v>25</v>
      </c>
      <c r="B32" s="48" t="s">
        <v>8</v>
      </c>
      <c r="C32" s="49" t="s">
        <v>146</v>
      </c>
      <c r="D32" s="48" t="s">
        <v>0</v>
      </c>
      <c r="E32" s="48">
        <v>7</v>
      </c>
      <c r="F32" s="39">
        <v>0</v>
      </c>
      <c r="G32" s="42">
        <f t="shared" si="0"/>
        <v>0</v>
      </c>
    </row>
    <row r="33" spans="1:11" ht="24">
      <c r="A33" s="48">
        <v>26</v>
      </c>
      <c r="B33" s="48" t="s">
        <v>8</v>
      </c>
      <c r="C33" s="49" t="s">
        <v>125</v>
      </c>
      <c r="D33" s="48" t="s">
        <v>0</v>
      </c>
      <c r="E33" s="48">
        <v>9</v>
      </c>
      <c r="F33" s="39">
        <v>0</v>
      </c>
      <c r="G33" s="42">
        <f t="shared" si="0"/>
        <v>0</v>
      </c>
      <c r="H33" s="18"/>
    </row>
    <row r="34" spans="1:11" ht="24">
      <c r="A34" s="48">
        <v>27</v>
      </c>
      <c r="B34" s="48" t="s">
        <v>8</v>
      </c>
      <c r="C34" s="49" t="s">
        <v>127</v>
      </c>
      <c r="D34" s="48" t="s">
        <v>0</v>
      </c>
      <c r="E34" s="48">
        <v>18</v>
      </c>
      <c r="F34" s="39">
        <v>0</v>
      </c>
      <c r="G34" s="42">
        <f t="shared" si="0"/>
        <v>0</v>
      </c>
      <c r="H34" s="18"/>
    </row>
    <row r="35" spans="1:11" ht="24">
      <c r="A35" s="48">
        <v>28</v>
      </c>
      <c r="B35" s="48" t="s">
        <v>8</v>
      </c>
      <c r="C35" s="49" t="s">
        <v>96</v>
      </c>
      <c r="D35" s="48" t="s">
        <v>0</v>
      </c>
      <c r="E35" s="48">
        <v>22</v>
      </c>
      <c r="F35" s="39">
        <v>0</v>
      </c>
      <c r="G35" s="42">
        <f t="shared" si="0"/>
        <v>0</v>
      </c>
      <c r="H35" s="18"/>
    </row>
    <row r="36" spans="1:11" ht="24">
      <c r="A36" s="48">
        <v>29</v>
      </c>
      <c r="B36" s="48" t="s">
        <v>8</v>
      </c>
      <c r="C36" s="49" t="s">
        <v>162</v>
      </c>
      <c r="D36" s="48" t="s">
        <v>0</v>
      </c>
      <c r="E36" s="48">
        <v>1</v>
      </c>
      <c r="F36" s="39">
        <v>0</v>
      </c>
      <c r="G36" s="42">
        <f t="shared" si="0"/>
        <v>0</v>
      </c>
      <c r="H36" s="18"/>
    </row>
    <row r="37" spans="1:11" ht="24">
      <c r="A37" s="48">
        <v>30</v>
      </c>
      <c r="B37" s="48" t="s">
        <v>8</v>
      </c>
      <c r="C37" s="49" t="s">
        <v>163</v>
      </c>
      <c r="D37" s="48" t="s">
        <v>0</v>
      </c>
      <c r="E37" s="48">
        <v>1</v>
      </c>
      <c r="F37" s="39">
        <v>0</v>
      </c>
      <c r="G37" s="42">
        <f t="shared" si="0"/>
        <v>0</v>
      </c>
      <c r="H37" s="18"/>
    </row>
    <row r="38" spans="1:11">
      <c r="A38" s="48">
        <v>31</v>
      </c>
      <c r="B38" s="48" t="s">
        <v>8</v>
      </c>
      <c r="C38" s="49" t="s">
        <v>166</v>
      </c>
      <c r="D38" s="48" t="s">
        <v>0</v>
      </c>
      <c r="E38" s="48">
        <v>1</v>
      </c>
      <c r="F38" s="39">
        <v>0</v>
      </c>
      <c r="G38" s="42">
        <f t="shared" si="0"/>
        <v>0</v>
      </c>
      <c r="H38" s="18"/>
    </row>
    <row r="39" spans="1:11">
      <c r="A39" s="48">
        <v>32</v>
      </c>
      <c r="B39" s="48" t="s">
        <v>8</v>
      </c>
      <c r="C39" s="49" t="s">
        <v>74</v>
      </c>
      <c r="D39" s="48" t="s">
        <v>0</v>
      </c>
      <c r="E39" s="48">
        <v>2</v>
      </c>
      <c r="F39" s="39">
        <v>0</v>
      </c>
      <c r="G39" s="42">
        <f t="shared" si="0"/>
        <v>0</v>
      </c>
      <c r="H39" s="18"/>
    </row>
    <row r="40" spans="1:11">
      <c r="A40" s="48">
        <v>33</v>
      </c>
      <c r="B40" s="48" t="s">
        <v>8</v>
      </c>
      <c r="C40" s="49" t="s">
        <v>368</v>
      </c>
      <c r="D40" s="48" t="s">
        <v>69</v>
      </c>
      <c r="E40" s="48">
        <f>(E31+E30+E29+E28+E25+E24+E23++E22+E26+E27+E32)*0.6</f>
        <v>158.4</v>
      </c>
      <c r="F40" s="39">
        <v>0</v>
      </c>
      <c r="G40" s="42">
        <f t="shared" si="0"/>
        <v>0</v>
      </c>
      <c r="H40" s="18"/>
    </row>
    <row r="41" spans="1:11">
      <c r="A41" s="48">
        <v>34</v>
      </c>
      <c r="B41" s="48" t="s">
        <v>8</v>
      </c>
      <c r="C41" s="49" t="s">
        <v>128</v>
      </c>
      <c r="D41" s="48" t="s">
        <v>0</v>
      </c>
      <c r="E41" s="48">
        <v>4</v>
      </c>
      <c r="F41" s="39">
        <v>0</v>
      </c>
      <c r="G41" s="42">
        <f t="shared" si="0"/>
        <v>0</v>
      </c>
      <c r="H41" s="18"/>
    </row>
    <row r="42" spans="1:11">
      <c r="A42" s="48">
        <v>35</v>
      </c>
      <c r="B42" s="48" t="s">
        <v>8</v>
      </c>
      <c r="C42" s="49" t="s">
        <v>94</v>
      </c>
      <c r="D42" s="48" t="s">
        <v>0</v>
      </c>
      <c r="E42" s="48">
        <v>13</v>
      </c>
      <c r="F42" s="39">
        <v>0</v>
      </c>
      <c r="G42" s="42">
        <f t="shared" si="0"/>
        <v>0</v>
      </c>
      <c r="H42" s="18"/>
    </row>
    <row r="43" spans="1:11">
      <c r="A43" s="48">
        <v>36</v>
      </c>
      <c r="B43" s="48" t="s">
        <v>8</v>
      </c>
      <c r="C43" s="49" t="s">
        <v>95</v>
      </c>
      <c r="D43" s="48" t="s">
        <v>0</v>
      </c>
      <c r="E43" s="48">
        <v>11</v>
      </c>
      <c r="F43" s="39">
        <v>0</v>
      </c>
      <c r="G43" s="42">
        <f t="shared" si="0"/>
        <v>0</v>
      </c>
      <c r="H43" s="18"/>
      <c r="K43" s="43"/>
    </row>
    <row r="44" spans="1:11">
      <c r="A44" s="48">
        <v>37</v>
      </c>
      <c r="B44" s="48" t="s">
        <v>8</v>
      </c>
      <c r="C44" s="49" t="s">
        <v>68</v>
      </c>
      <c r="D44" s="48" t="s">
        <v>69</v>
      </c>
      <c r="E44" s="48">
        <f>(E42+E41+E43)*0.2</f>
        <v>5.6000000000000005</v>
      </c>
      <c r="F44" s="39">
        <v>0</v>
      </c>
      <c r="G44" s="42">
        <f t="shared" si="0"/>
        <v>0</v>
      </c>
      <c r="H44" s="18"/>
    </row>
    <row r="45" spans="1:11">
      <c r="A45" s="41"/>
      <c r="B45" s="48"/>
      <c r="C45" s="92" t="s">
        <v>28</v>
      </c>
      <c r="D45" s="93"/>
      <c r="E45" s="93"/>
      <c r="F45" s="94"/>
      <c r="G45" s="45">
        <f>SUM(G8:G44)</f>
        <v>0</v>
      </c>
      <c r="H45" s="81"/>
      <c r="I45" s="82"/>
      <c r="J45" s="43"/>
    </row>
    <row r="46" spans="1:11" s="47" customFormat="1">
      <c r="A46" s="9"/>
      <c r="B46" s="12" t="s">
        <v>203</v>
      </c>
      <c r="C46" s="10"/>
      <c r="D46" s="10"/>
      <c r="E46" s="26"/>
      <c r="F46" s="26"/>
      <c r="G46" s="26"/>
      <c r="I46" s="43"/>
      <c r="J46" s="43"/>
    </row>
    <row r="47" spans="1:11" s="47" customFormat="1" ht="24">
      <c r="A47" s="41">
        <v>38</v>
      </c>
      <c r="B47" s="50" t="s">
        <v>177</v>
      </c>
      <c r="C47" s="4" t="s">
        <v>278</v>
      </c>
      <c r="D47" s="50" t="s">
        <v>69</v>
      </c>
      <c r="E47" s="52">
        <v>31.8</v>
      </c>
      <c r="F47" s="39">
        <v>0</v>
      </c>
      <c r="G47" s="42">
        <f>E47*F47</f>
        <v>0</v>
      </c>
      <c r="I47" s="43"/>
      <c r="J47" s="43"/>
    </row>
    <row r="48" spans="1:11" s="47" customFormat="1">
      <c r="A48" s="41">
        <v>39</v>
      </c>
      <c r="B48" s="50" t="s">
        <v>102</v>
      </c>
      <c r="C48" s="4" t="s">
        <v>103</v>
      </c>
      <c r="D48" s="50" t="s">
        <v>69</v>
      </c>
      <c r="E48" s="52">
        <v>31.8</v>
      </c>
      <c r="F48" s="39">
        <v>0</v>
      </c>
      <c r="G48" s="42">
        <f t="shared" ref="G48:G61" si="1">E48*F48</f>
        <v>0</v>
      </c>
      <c r="I48" s="43"/>
      <c r="J48" s="43"/>
    </row>
    <row r="49" spans="1:10" s="47" customFormat="1" ht="24">
      <c r="A49" s="41">
        <v>40</v>
      </c>
      <c r="B49" s="50" t="s">
        <v>104</v>
      </c>
      <c r="C49" s="4" t="s">
        <v>182</v>
      </c>
      <c r="D49" s="50" t="s">
        <v>69</v>
      </c>
      <c r="E49" s="52">
        <v>31.8</v>
      </c>
      <c r="F49" s="39">
        <v>0</v>
      </c>
      <c r="G49" s="42">
        <f t="shared" si="1"/>
        <v>0</v>
      </c>
      <c r="I49" s="43"/>
      <c r="J49" s="43"/>
    </row>
    <row r="50" spans="1:10" s="47" customFormat="1" ht="13.5">
      <c r="A50" s="41">
        <v>41</v>
      </c>
      <c r="B50" s="50" t="s">
        <v>108</v>
      </c>
      <c r="C50" s="4" t="s">
        <v>183</v>
      </c>
      <c r="D50" s="50" t="s">
        <v>19</v>
      </c>
      <c r="E50" s="52">
        <v>173</v>
      </c>
      <c r="F50" s="39">
        <v>0</v>
      </c>
      <c r="G50" s="42">
        <f t="shared" si="1"/>
        <v>0</v>
      </c>
      <c r="I50" s="43"/>
      <c r="J50" s="43"/>
    </row>
    <row r="51" spans="1:10" s="47" customFormat="1" ht="13.5">
      <c r="A51" s="41">
        <v>42</v>
      </c>
      <c r="B51" s="50" t="s">
        <v>184</v>
      </c>
      <c r="C51" s="4" t="s">
        <v>185</v>
      </c>
      <c r="D51" s="50" t="s">
        <v>19</v>
      </c>
      <c r="E51" s="52">
        <v>173</v>
      </c>
      <c r="F51" s="39">
        <v>0</v>
      </c>
      <c r="G51" s="42">
        <f t="shared" si="1"/>
        <v>0</v>
      </c>
      <c r="I51" s="43"/>
      <c r="J51" s="43"/>
    </row>
    <row r="52" spans="1:10" s="47" customFormat="1" ht="13.5">
      <c r="A52" s="41">
        <v>43</v>
      </c>
      <c r="B52" s="50" t="s">
        <v>186</v>
      </c>
      <c r="C52" s="4" t="s">
        <v>187</v>
      </c>
      <c r="D52" s="50" t="s">
        <v>19</v>
      </c>
      <c r="E52" s="52">
        <v>173</v>
      </c>
      <c r="F52" s="39">
        <v>0</v>
      </c>
      <c r="G52" s="42">
        <f t="shared" si="1"/>
        <v>0</v>
      </c>
      <c r="I52" s="43"/>
      <c r="J52" s="43"/>
    </row>
    <row r="53" spans="1:10" s="47" customFormat="1" ht="24">
      <c r="A53" s="41">
        <v>44</v>
      </c>
      <c r="B53" s="50" t="s">
        <v>188</v>
      </c>
      <c r="C53" s="4" t="s">
        <v>189</v>
      </c>
      <c r="D53" s="50" t="s">
        <v>19</v>
      </c>
      <c r="E53" s="52">
        <v>173</v>
      </c>
      <c r="F53" s="39">
        <v>0</v>
      </c>
      <c r="G53" s="42">
        <f t="shared" si="1"/>
        <v>0</v>
      </c>
      <c r="I53" s="43"/>
      <c r="J53" s="43"/>
    </row>
    <row r="54" spans="1:10" s="47" customFormat="1" ht="13.5">
      <c r="A54" s="41">
        <v>45</v>
      </c>
      <c r="B54" s="50" t="s">
        <v>105</v>
      </c>
      <c r="C54" s="4" t="s">
        <v>190</v>
      </c>
      <c r="D54" s="50" t="s">
        <v>19</v>
      </c>
      <c r="E54" s="52">
        <v>173</v>
      </c>
      <c r="F54" s="39">
        <v>0</v>
      </c>
      <c r="G54" s="42">
        <f t="shared" si="1"/>
        <v>0</v>
      </c>
      <c r="I54" s="43"/>
      <c r="J54" s="43"/>
    </row>
    <row r="55" spans="1:10" s="47" customFormat="1" ht="24">
      <c r="A55" s="41">
        <v>46</v>
      </c>
      <c r="B55" s="50" t="s">
        <v>188</v>
      </c>
      <c r="C55" s="4" t="s">
        <v>191</v>
      </c>
      <c r="D55" s="50" t="s">
        <v>19</v>
      </c>
      <c r="E55" s="52">
        <v>173</v>
      </c>
      <c r="F55" s="39">
        <v>0</v>
      </c>
      <c r="G55" s="42">
        <f t="shared" si="1"/>
        <v>0</v>
      </c>
      <c r="I55" s="43"/>
      <c r="J55" s="43"/>
    </row>
    <row r="56" spans="1:10" s="47" customFormat="1">
      <c r="A56" s="41">
        <v>47</v>
      </c>
      <c r="B56" s="56" t="s">
        <v>15</v>
      </c>
      <c r="C56" s="53" t="s">
        <v>197</v>
      </c>
      <c r="D56" s="58" t="s">
        <v>77</v>
      </c>
      <c r="E56" s="48">
        <v>54.5</v>
      </c>
      <c r="F56" s="39">
        <v>0</v>
      </c>
      <c r="G56" s="42">
        <f t="shared" si="1"/>
        <v>0</v>
      </c>
      <c r="I56" s="43"/>
      <c r="J56" s="43"/>
    </row>
    <row r="57" spans="1:10" s="47" customFormat="1">
      <c r="A57" s="41">
        <v>48</v>
      </c>
      <c r="B57" s="56" t="s">
        <v>102</v>
      </c>
      <c r="C57" s="53" t="s">
        <v>198</v>
      </c>
      <c r="D57" s="48" t="s">
        <v>69</v>
      </c>
      <c r="E57" s="48">
        <v>1</v>
      </c>
      <c r="F57" s="39">
        <v>0</v>
      </c>
      <c r="G57" s="42">
        <f t="shared" si="1"/>
        <v>0</v>
      </c>
      <c r="I57" s="43"/>
      <c r="J57" s="43"/>
    </row>
    <row r="58" spans="1:10" s="47" customFormat="1" ht="24">
      <c r="A58" s="41">
        <v>49</v>
      </c>
      <c r="B58" s="56" t="s">
        <v>192</v>
      </c>
      <c r="C58" s="53" t="s">
        <v>199</v>
      </c>
      <c r="D58" s="48" t="s">
        <v>69</v>
      </c>
      <c r="E58" s="48">
        <v>1</v>
      </c>
      <c r="F58" s="39">
        <v>0</v>
      </c>
      <c r="G58" s="42">
        <f t="shared" si="1"/>
        <v>0</v>
      </c>
      <c r="I58" s="43"/>
      <c r="J58" s="43"/>
    </row>
    <row r="59" spans="1:10" s="47" customFormat="1" ht="24">
      <c r="A59" s="41">
        <v>50</v>
      </c>
      <c r="B59" s="56" t="s">
        <v>193</v>
      </c>
      <c r="C59" s="28" t="s">
        <v>200</v>
      </c>
      <c r="D59" s="58" t="s">
        <v>83</v>
      </c>
      <c r="E59" s="48">
        <v>1.4</v>
      </c>
      <c r="F59" s="39">
        <v>0</v>
      </c>
      <c r="G59" s="42">
        <f t="shared" si="1"/>
        <v>0</v>
      </c>
      <c r="I59" s="43"/>
      <c r="J59" s="43"/>
    </row>
    <row r="60" spans="1:10" s="47" customFormat="1" ht="24">
      <c r="A60" s="41">
        <v>51</v>
      </c>
      <c r="B60" s="57" t="s">
        <v>194</v>
      </c>
      <c r="C60" s="53" t="s">
        <v>201</v>
      </c>
      <c r="D60" s="58" t="s">
        <v>195</v>
      </c>
      <c r="E60" s="48">
        <v>54</v>
      </c>
      <c r="F60" s="39">
        <v>0</v>
      </c>
      <c r="G60" s="42">
        <f t="shared" si="1"/>
        <v>0</v>
      </c>
      <c r="I60" s="43"/>
      <c r="J60" s="43"/>
    </row>
    <row r="61" spans="1:10" s="47" customFormat="1" ht="24">
      <c r="A61" s="41">
        <v>52</v>
      </c>
      <c r="B61" s="56" t="s">
        <v>196</v>
      </c>
      <c r="C61" s="53" t="s">
        <v>202</v>
      </c>
      <c r="D61" s="58" t="s">
        <v>106</v>
      </c>
      <c r="E61" s="48">
        <v>54.5</v>
      </c>
      <c r="F61" s="39">
        <v>0</v>
      </c>
      <c r="G61" s="42">
        <f t="shared" si="1"/>
        <v>0</v>
      </c>
      <c r="I61" s="43"/>
      <c r="J61" s="43"/>
    </row>
    <row r="62" spans="1:10" s="47" customFormat="1">
      <c r="A62" s="41"/>
      <c r="B62" s="50"/>
      <c r="C62" s="89" t="s">
        <v>204</v>
      </c>
      <c r="D62" s="90"/>
      <c r="E62" s="90"/>
      <c r="F62" s="91"/>
      <c r="G62" s="46">
        <f>SUM(G47:G61)</f>
        <v>0</v>
      </c>
      <c r="I62" s="43"/>
      <c r="J62" s="43"/>
    </row>
    <row r="63" spans="1:10">
      <c r="A63" s="9"/>
      <c r="B63" s="12" t="s">
        <v>209</v>
      </c>
      <c r="C63" s="10"/>
      <c r="D63" s="10"/>
      <c r="E63" s="10"/>
      <c r="F63" s="26"/>
      <c r="G63" s="26"/>
    </row>
    <row r="64" spans="1:10">
      <c r="A64" s="48">
        <v>53</v>
      </c>
      <c r="B64" s="48" t="s">
        <v>15</v>
      </c>
      <c r="C64" s="41" t="s">
        <v>149</v>
      </c>
      <c r="D64" s="48" t="s">
        <v>0</v>
      </c>
      <c r="E64" s="48">
        <v>51</v>
      </c>
      <c r="F64" s="39">
        <v>0</v>
      </c>
      <c r="G64" s="42">
        <f t="shared" ref="G64:G65" si="2">E64*F64</f>
        <v>0</v>
      </c>
      <c r="H64" s="33"/>
      <c r="I64" s="33"/>
    </row>
    <row r="65" spans="1:9" ht="24">
      <c r="A65" s="48">
        <v>54</v>
      </c>
      <c r="B65" s="58" t="s">
        <v>113</v>
      </c>
      <c r="C65" s="53" t="s">
        <v>114</v>
      </c>
      <c r="D65" s="48" t="s">
        <v>0</v>
      </c>
      <c r="E65" s="48">
        <v>51</v>
      </c>
      <c r="F65" s="39">
        <v>0</v>
      </c>
      <c r="G65" s="42">
        <f t="shared" si="2"/>
        <v>0</v>
      </c>
    </row>
    <row r="66" spans="1:9">
      <c r="A66" s="48"/>
      <c r="B66" s="48"/>
      <c r="C66" s="92" t="s">
        <v>112</v>
      </c>
      <c r="D66" s="93"/>
      <c r="E66" s="93"/>
      <c r="F66" s="94"/>
      <c r="G66" s="45">
        <f>SUM(G64:G65)</f>
        <v>0</v>
      </c>
      <c r="H66" s="34"/>
      <c r="I66" s="35"/>
    </row>
    <row r="67" spans="1:9">
      <c r="A67" s="9"/>
      <c r="B67" s="12" t="s">
        <v>91</v>
      </c>
      <c r="C67" s="10"/>
      <c r="D67" s="9"/>
      <c r="E67" s="9"/>
      <c r="F67" s="13"/>
      <c r="G67" s="27"/>
    </row>
    <row r="68" spans="1:9">
      <c r="A68" s="48">
        <v>55</v>
      </c>
      <c r="B68" s="48" t="s">
        <v>15</v>
      </c>
      <c r="C68" s="63" t="s">
        <v>31</v>
      </c>
      <c r="D68" s="64" t="s">
        <v>0</v>
      </c>
      <c r="E68" s="64">
        <v>15</v>
      </c>
      <c r="F68" s="39">
        <v>0</v>
      </c>
      <c r="G68" s="42">
        <f>E68*F68</f>
        <v>0</v>
      </c>
    </row>
    <row r="69" spans="1:9">
      <c r="A69" s="48">
        <v>56</v>
      </c>
      <c r="B69" s="48" t="s">
        <v>47</v>
      </c>
      <c r="C69" s="63" t="s">
        <v>46</v>
      </c>
      <c r="D69" s="64" t="s">
        <v>0</v>
      </c>
      <c r="E69" s="64">
        <v>15</v>
      </c>
      <c r="F69" s="39">
        <v>0</v>
      </c>
      <c r="G69" s="42">
        <f t="shared" ref="G69:G78" si="3">E69*F69</f>
        <v>0</v>
      </c>
    </row>
    <row r="70" spans="1:9">
      <c r="A70" s="48">
        <v>57</v>
      </c>
      <c r="B70" s="48" t="s">
        <v>48</v>
      </c>
      <c r="C70" s="63" t="s">
        <v>12</v>
      </c>
      <c r="D70" s="64" t="s">
        <v>0</v>
      </c>
      <c r="E70" s="64">
        <v>15</v>
      </c>
      <c r="F70" s="39">
        <v>0</v>
      </c>
      <c r="G70" s="42">
        <f t="shared" si="3"/>
        <v>0</v>
      </c>
    </row>
    <row r="71" spans="1:9">
      <c r="A71" s="48">
        <v>58</v>
      </c>
      <c r="B71" s="48" t="s">
        <v>15</v>
      </c>
      <c r="C71" s="63" t="s">
        <v>78</v>
      </c>
      <c r="D71" s="64" t="s">
        <v>0</v>
      </c>
      <c r="E71" s="64">
        <v>15</v>
      </c>
      <c r="F71" s="39">
        <v>0</v>
      </c>
      <c r="G71" s="42">
        <f t="shared" si="3"/>
        <v>0</v>
      </c>
    </row>
    <row r="72" spans="1:9">
      <c r="A72" s="48">
        <v>59</v>
      </c>
      <c r="B72" s="48" t="s">
        <v>14</v>
      </c>
      <c r="C72" s="63" t="s">
        <v>13</v>
      </c>
      <c r="D72" s="64" t="s">
        <v>0</v>
      </c>
      <c r="E72" s="64">
        <v>15</v>
      </c>
      <c r="F72" s="39">
        <v>0</v>
      </c>
      <c r="G72" s="42">
        <f t="shared" si="3"/>
        <v>0</v>
      </c>
    </row>
    <row r="73" spans="1:9" ht="13.5">
      <c r="A73" s="48">
        <v>60</v>
      </c>
      <c r="B73" s="48" t="s">
        <v>41</v>
      </c>
      <c r="C73" s="63" t="s">
        <v>44</v>
      </c>
      <c r="D73" s="64" t="s">
        <v>19</v>
      </c>
      <c r="E73" s="64">
        <v>15</v>
      </c>
      <c r="F73" s="39">
        <v>0</v>
      </c>
      <c r="G73" s="42">
        <f t="shared" si="3"/>
        <v>0</v>
      </c>
    </row>
    <row r="74" spans="1:9">
      <c r="A74" s="48">
        <v>61</v>
      </c>
      <c r="B74" s="48" t="s">
        <v>15</v>
      </c>
      <c r="C74" s="63" t="s">
        <v>37</v>
      </c>
      <c r="D74" s="64" t="s">
        <v>0</v>
      </c>
      <c r="E74" s="64">
        <v>15</v>
      </c>
      <c r="F74" s="39">
        <v>0</v>
      </c>
      <c r="G74" s="42">
        <f t="shared" si="3"/>
        <v>0</v>
      </c>
    </row>
    <row r="75" spans="1:9">
      <c r="A75" s="48">
        <v>62</v>
      </c>
      <c r="B75" s="48" t="s">
        <v>15</v>
      </c>
      <c r="C75" s="63" t="s">
        <v>36</v>
      </c>
      <c r="D75" s="64" t="s">
        <v>0</v>
      </c>
      <c r="E75" s="64">
        <v>15</v>
      </c>
      <c r="F75" s="39">
        <v>0</v>
      </c>
      <c r="G75" s="42">
        <f t="shared" si="3"/>
        <v>0</v>
      </c>
    </row>
    <row r="76" spans="1:9">
      <c r="A76" s="48">
        <v>63</v>
      </c>
      <c r="B76" s="48" t="s">
        <v>15</v>
      </c>
      <c r="C76" s="65" t="s">
        <v>79</v>
      </c>
      <c r="D76" s="64" t="s">
        <v>0</v>
      </c>
      <c r="E76" s="64">
        <v>15</v>
      </c>
      <c r="F76" s="39">
        <v>0</v>
      </c>
      <c r="G76" s="42">
        <f t="shared" si="3"/>
        <v>0</v>
      </c>
    </row>
    <row r="77" spans="1:9" ht="13.5">
      <c r="A77" s="48">
        <v>64</v>
      </c>
      <c r="B77" s="48" t="s">
        <v>15</v>
      </c>
      <c r="C77" s="63" t="s">
        <v>53</v>
      </c>
      <c r="D77" s="64" t="s">
        <v>19</v>
      </c>
      <c r="E77" s="64">
        <f>E68/2</f>
        <v>7.5</v>
      </c>
      <c r="F77" s="39">
        <v>0</v>
      </c>
      <c r="G77" s="42">
        <f t="shared" si="3"/>
        <v>0</v>
      </c>
    </row>
    <row r="78" spans="1:9">
      <c r="A78" s="48">
        <v>65</v>
      </c>
      <c r="B78" s="48" t="s">
        <v>15</v>
      </c>
      <c r="C78" s="63" t="s">
        <v>50</v>
      </c>
      <c r="D78" s="64" t="s">
        <v>0</v>
      </c>
      <c r="E78" s="64">
        <f>E68*4</f>
        <v>60</v>
      </c>
      <c r="F78" s="39">
        <v>0</v>
      </c>
      <c r="G78" s="42">
        <f t="shared" si="3"/>
        <v>0</v>
      </c>
    </row>
    <row r="79" spans="1:9">
      <c r="A79" s="48">
        <v>66</v>
      </c>
      <c r="B79" s="48" t="s">
        <v>15</v>
      </c>
      <c r="C79" s="63" t="s">
        <v>34</v>
      </c>
      <c r="D79" s="64" t="s">
        <v>0</v>
      </c>
      <c r="E79" s="64">
        <v>15</v>
      </c>
      <c r="F79" s="39">
        <v>0</v>
      </c>
      <c r="G79" s="42">
        <f>E80*F79</f>
        <v>0</v>
      </c>
    </row>
    <row r="80" spans="1:9">
      <c r="A80" s="48">
        <v>67</v>
      </c>
      <c r="B80" s="48" t="s">
        <v>15</v>
      </c>
      <c r="C80" s="63" t="s">
        <v>117</v>
      </c>
      <c r="D80" s="64" t="s">
        <v>0</v>
      </c>
      <c r="E80" s="64">
        <v>15</v>
      </c>
      <c r="F80" s="39">
        <v>0</v>
      </c>
      <c r="G80" s="42">
        <f>E81*F80</f>
        <v>0</v>
      </c>
    </row>
    <row r="81" spans="1:9">
      <c r="A81" s="48">
        <v>68</v>
      </c>
      <c r="B81" s="48" t="s">
        <v>15</v>
      </c>
      <c r="C81" s="63" t="s">
        <v>118</v>
      </c>
      <c r="D81" s="64" t="s">
        <v>0</v>
      </c>
      <c r="E81" s="64">
        <v>15</v>
      </c>
      <c r="F81" s="39">
        <v>0</v>
      </c>
      <c r="G81" s="42">
        <f>E81*F81</f>
        <v>0</v>
      </c>
    </row>
    <row r="82" spans="1:9">
      <c r="A82" s="48"/>
      <c r="B82" s="48"/>
      <c r="C82" s="66" t="s">
        <v>59</v>
      </c>
      <c r="D82" s="67" t="s">
        <v>49</v>
      </c>
      <c r="E82" s="64"/>
      <c r="F82" s="69">
        <f>SUM(G68:G81)/E68</f>
        <v>0</v>
      </c>
      <c r="G82" s="70"/>
    </row>
    <row r="83" spans="1:9">
      <c r="A83" s="48">
        <v>69</v>
      </c>
      <c r="B83" s="48" t="s">
        <v>38</v>
      </c>
      <c r="C83" s="63" t="s">
        <v>20</v>
      </c>
      <c r="D83" s="64" t="s">
        <v>0</v>
      </c>
      <c r="E83" s="64">
        <v>103</v>
      </c>
      <c r="F83" s="39">
        <v>0</v>
      </c>
      <c r="G83" s="42">
        <f>E83*F83</f>
        <v>0</v>
      </c>
    </row>
    <row r="84" spans="1:9">
      <c r="A84" s="48">
        <v>70</v>
      </c>
      <c r="B84" s="48" t="s">
        <v>11</v>
      </c>
      <c r="C84" s="63" t="s">
        <v>16</v>
      </c>
      <c r="D84" s="64" t="s">
        <v>0</v>
      </c>
      <c r="E84" s="64">
        <v>103</v>
      </c>
      <c r="F84" s="39">
        <v>0</v>
      </c>
      <c r="G84" s="42">
        <f t="shared" ref="G84:G97" si="4">E84*F84</f>
        <v>0</v>
      </c>
    </row>
    <row r="85" spans="1:9">
      <c r="A85" s="48">
        <v>71</v>
      </c>
      <c r="B85" s="48" t="s">
        <v>40</v>
      </c>
      <c r="C85" s="63" t="s">
        <v>39</v>
      </c>
      <c r="D85" s="64" t="s">
        <v>0</v>
      </c>
      <c r="E85" s="64">
        <v>103</v>
      </c>
      <c r="F85" s="39">
        <v>0</v>
      </c>
      <c r="G85" s="42">
        <f t="shared" si="4"/>
        <v>0</v>
      </c>
    </row>
    <row r="86" spans="1:9">
      <c r="A86" s="48">
        <v>72</v>
      </c>
      <c r="B86" s="48" t="s">
        <v>15</v>
      </c>
      <c r="C86" s="63" t="s">
        <v>78</v>
      </c>
      <c r="D86" s="64" t="s">
        <v>0</v>
      </c>
      <c r="E86" s="64">
        <v>103</v>
      </c>
      <c r="F86" s="39">
        <v>0</v>
      </c>
      <c r="G86" s="42">
        <f t="shared" si="4"/>
        <v>0</v>
      </c>
    </row>
    <row r="87" spans="1:9">
      <c r="A87" s="48">
        <v>73</v>
      </c>
      <c r="B87" s="48" t="s">
        <v>43</v>
      </c>
      <c r="C87" s="63" t="s">
        <v>42</v>
      </c>
      <c r="D87" s="64" t="s">
        <v>0</v>
      </c>
      <c r="E87" s="64">
        <v>103</v>
      </c>
      <c r="F87" s="39">
        <v>0</v>
      </c>
      <c r="G87" s="42">
        <f t="shared" si="4"/>
        <v>0</v>
      </c>
    </row>
    <row r="88" spans="1:9">
      <c r="A88" s="48">
        <v>74</v>
      </c>
      <c r="B88" s="48" t="s">
        <v>41</v>
      </c>
      <c r="C88" s="63" t="s">
        <v>44</v>
      </c>
      <c r="D88" s="64" t="s">
        <v>0</v>
      </c>
      <c r="E88" s="64">
        <v>103</v>
      </c>
      <c r="F88" s="39">
        <v>0</v>
      </c>
      <c r="G88" s="42">
        <f t="shared" si="4"/>
        <v>0</v>
      </c>
    </row>
    <row r="89" spans="1:9">
      <c r="A89" s="48">
        <v>75</v>
      </c>
      <c r="B89" s="48" t="s">
        <v>15</v>
      </c>
      <c r="C89" s="63" t="s">
        <v>37</v>
      </c>
      <c r="D89" s="64" t="s">
        <v>0</v>
      </c>
      <c r="E89" s="64">
        <f>E83*3</f>
        <v>309</v>
      </c>
      <c r="F89" s="39">
        <v>0</v>
      </c>
      <c r="G89" s="42">
        <f t="shared" si="4"/>
        <v>0</v>
      </c>
    </row>
    <row r="90" spans="1:9">
      <c r="A90" s="48">
        <v>76</v>
      </c>
      <c r="B90" s="48" t="s">
        <v>15</v>
      </c>
      <c r="C90" s="63" t="s">
        <v>35</v>
      </c>
      <c r="D90" s="64" t="s">
        <v>0</v>
      </c>
      <c r="E90" s="64">
        <f>E83*3</f>
        <v>309</v>
      </c>
      <c r="F90" s="39">
        <v>0</v>
      </c>
      <c r="G90" s="42">
        <f t="shared" si="4"/>
        <v>0</v>
      </c>
    </row>
    <row r="91" spans="1:9">
      <c r="A91" s="48">
        <v>77</v>
      </c>
      <c r="B91" s="48" t="s">
        <v>15</v>
      </c>
      <c r="C91" s="63" t="s">
        <v>36</v>
      </c>
      <c r="D91" s="64" t="s">
        <v>0</v>
      </c>
      <c r="E91" s="64">
        <v>103</v>
      </c>
      <c r="F91" s="39">
        <v>0</v>
      </c>
      <c r="G91" s="42">
        <f t="shared" si="4"/>
        <v>0</v>
      </c>
      <c r="H91" s="76"/>
      <c r="I91" s="76"/>
    </row>
    <row r="92" spans="1:9">
      <c r="A92" s="48">
        <v>78</v>
      </c>
      <c r="B92" s="48" t="s">
        <v>15</v>
      </c>
      <c r="C92" s="63" t="s">
        <v>79</v>
      </c>
      <c r="D92" s="64" t="s">
        <v>0</v>
      </c>
      <c r="E92" s="64">
        <v>103</v>
      </c>
      <c r="F92" s="39">
        <v>0</v>
      </c>
      <c r="G92" s="42">
        <f t="shared" si="4"/>
        <v>0</v>
      </c>
      <c r="H92" s="76"/>
      <c r="I92" s="76"/>
    </row>
    <row r="93" spans="1:9" ht="13.5">
      <c r="A93" s="48">
        <v>79</v>
      </c>
      <c r="B93" s="48" t="s">
        <v>15</v>
      </c>
      <c r="C93" s="63" t="s">
        <v>53</v>
      </c>
      <c r="D93" s="64" t="s">
        <v>19</v>
      </c>
      <c r="E93" s="64">
        <f>E92/2</f>
        <v>51.5</v>
      </c>
      <c r="F93" s="39">
        <v>0</v>
      </c>
      <c r="G93" s="42">
        <f t="shared" si="4"/>
        <v>0</v>
      </c>
      <c r="H93" s="76"/>
      <c r="I93" s="76"/>
    </row>
    <row r="94" spans="1:9">
      <c r="A94" s="48">
        <v>80</v>
      </c>
      <c r="B94" s="48" t="s">
        <v>15</v>
      </c>
      <c r="C94" s="63" t="s">
        <v>224</v>
      </c>
      <c r="D94" s="64" t="s">
        <v>18</v>
      </c>
      <c r="E94" s="64">
        <v>103</v>
      </c>
      <c r="F94" s="39">
        <v>0</v>
      </c>
      <c r="G94" s="42">
        <f t="shared" si="4"/>
        <v>0</v>
      </c>
      <c r="H94" s="76"/>
      <c r="I94" s="76"/>
    </row>
    <row r="95" spans="1:9">
      <c r="A95" s="48">
        <v>81</v>
      </c>
      <c r="B95" s="48" t="s">
        <v>15</v>
      </c>
      <c r="C95" s="63" t="s">
        <v>34</v>
      </c>
      <c r="D95" s="64" t="s">
        <v>0</v>
      </c>
      <c r="E95" s="64">
        <v>103</v>
      </c>
      <c r="F95" s="39">
        <v>0</v>
      </c>
      <c r="G95" s="42">
        <f t="shared" si="4"/>
        <v>0</v>
      </c>
      <c r="H95" s="76"/>
      <c r="I95" s="76"/>
    </row>
    <row r="96" spans="1:9">
      <c r="A96" s="48">
        <v>82</v>
      </c>
      <c r="B96" s="48" t="s">
        <v>15</v>
      </c>
      <c r="C96" s="63" t="s">
        <v>117</v>
      </c>
      <c r="D96" s="64" t="s">
        <v>0</v>
      </c>
      <c r="E96" s="64">
        <v>103</v>
      </c>
      <c r="F96" s="39">
        <v>0</v>
      </c>
      <c r="G96" s="42">
        <f t="shared" si="4"/>
        <v>0</v>
      </c>
      <c r="H96" s="76"/>
      <c r="I96" s="76"/>
    </row>
    <row r="97" spans="1:7">
      <c r="A97" s="48">
        <v>83</v>
      </c>
      <c r="B97" s="48" t="s">
        <v>15</v>
      </c>
      <c r="C97" s="63" t="s">
        <v>118</v>
      </c>
      <c r="D97" s="64" t="s">
        <v>0</v>
      </c>
      <c r="E97" s="64">
        <v>103</v>
      </c>
      <c r="F97" s="39">
        <v>0</v>
      </c>
      <c r="G97" s="42">
        <f t="shared" si="4"/>
        <v>0</v>
      </c>
    </row>
    <row r="98" spans="1:7">
      <c r="A98" s="48"/>
      <c r="B98" s="48"/>
      <c r="C98" s="66" t="s">
        <v>60</v>
      </c>
      <c r="D98" s="67" t="s">
        <v>45</v>
      </c>
      <c r="E98" s="68"/>
      <c r="F98" s="71">
        <f>SUM(G83:G97)/E83</f>
        <v>0</v>
      </c>
      <c r="G98" s="70"/>
    </row>
    <row r="99" spans="1:7">
      <c r="A99" s="48">
        <v>84</v>
      </c>
      <c r="B99" s="48" t="s">
        <v>38</v>
      </c>
      <c r="C99" s="63" t="s">
        <v>20</v>
      </c>
      <c r="D99" s="64" t="s">
        <v>0</v>
      </c>
      <c r="E99" s="64">
        <v>67</v>
      </c>
      <c r="F99" s="39">
        <v>0</v>
      </c>
      <c r="G99" s="42">
        <f>E99*F99</f>
        <v>0</v>
      </c>
    </row>
    <row r="100" spans="1:7">
      <c r="A100" s="48">
        <v>85</v>
      </c>
      <c r="B100" s="48" t="s">
        <v>11</v>
      </c>
      <c r="C100" s="63" t="s">
        <v>16</v>
      </c>
      <c r="D100" s="64" t="s">
        <v>0</v>
      </c>
      <c r="E100" s="64">
        <v>67</v>
      </c>
      <c r="F100" s="39">
        <v>0</v>
      </c>
      <c r="G100" s="42">
        <f t="shared" ref="G100:G113" si="5">E100*F100</f>
        <v>0</v>
      </c>
    </row>
    <row r="101" spans="1:7">
      <c r="A101" s="48">
        <v>86</v>
      </c>
      <c r="B101" s="48" t="s">
        <v>40</v>
      </c>
      <c r="C101" s="63" t="s">
        <v>39</v>
      </c>
      <c r="D101" s="64" t="s">
        <v>0</v>
      </c>
      <c r="E101" s="64">
        <v>67</v>
      </c>
      <c r="F101" s="39">
        <v>0</v>
      </c>
      <c r="G101" s="42">
        <f t="shared" si="5"/>
        <v>0</v>
      </c>
    </row>
    <row r="102" spans="1:7">
      <c r="A102" s="48">
        <v>87</v>
      </c>
      <c r="B102" s="48" t="s">
        <v>15</v>
      </c>
      <c r="C102" s="63" t="s">
        <v>78</v>
      </c>
      <c r="D102" s="64" t="s">
        <v>0</v>
      </c>
      <c r="E102" s="64">
        <v>67</v>
      </c>
      <c r="F102" s="39">
        <v>0</v>
      </c>
      <c r="G102" s="42">
        <f t="shared" si="5"/>
        <v>0</v>
      </c>
    </row>
    <row r="103" spans="1:7">
      <c r="A103" s="48">
        <v>88</v>
      </c>
      <c r="B103" s="48" t="s">
        <v>43</v>
      </c>
      <c r="C103" s="63" t="s">
        <v>42</v>
      </c>
      <c r="D103" s="64" t="s">
        <v>0</v>
      </c>
      <c r="E103" s="64">
        <v>67</v>
      </c>
      <c r="F103" s="39">
        <v>0</v>
      </c>
      <c r="G103" s="42">
        <f t="shared" si="5"/>
        <v>0</v>
      </c>
    </row>
    <row r="104" spans="1:7">
      <c r="A104" s="48">
        <v>89</v>
      </c>
      <c r="B104" s="48" t="s">
        <v>41</v>
      </c>
      <c r="C104" s="63" t="s">
        <v>44</v>
      </c>
      <c r="D104" s="64" t="s">
        <v>0</v>
      </c>
      <c r="E104" s="64">
        <v>67</v>
      </c>
      <c r="F104" s="39">
        <v>0</v>
      </c>
      <c r="G104" s="42">
        <f t="shared" si="5"/>
        <v>0</v>
      </c>
    </row>
    <row r="105" spans="1:7">
      <c r="A105" s="48">
        <v>90</v>
      </c>
      <c r="B105" s="48" t="s">
        <v>15</v>
      </c>
      <c r="C105" s="63" t="s">
        <v>37</v>
      </c>
      <c r="D105" s="64" t="s">
        <v>0</v>
      </c>
      <c r="E105" s="64">
        <f>E99*3</f>
        <v>201</v>
      </c>
      <c r="F105" s="39">
        <v>0</v>
      </c>
      <c r="G105" s="42">
        <f t="shared" si="5"/>
        <v>0</v>
      </c>
    </row>
    <row r="106" spans="1:7">
      <c r="A106" s="48">
        <v>91</v>
      </c>
      <c r="B106" s="48" t="s">
        <v>15</v>
      </c>
      <c r="C106" s="63" t="s">
        <v>35</v>
      </c>
      <c r="D106" s="64" t="s">
        <v>0</v>
      </c>
      <c r="E106" s="64">
        <f>E99*3</f>
        <v>201</v>
      </c>
      <c r="F106" s="39">
        <v>0</v>
      </c>
      <c r="G106" s="42">
        <f t="shared" si="5"/>
        <v>0</v>
      </c>
    </row>
    <row r="107" spans="1:7">
      <c r="A107" s="48">
        <v>92</v>
      </c>
      <c r="B107" s="48" t="s">
        <v>15</v>
      </c>
      <c r="C107" s="63" t="s">
        <v>36</v>
      </c>
      <c r="D107" s="64" t="s">
        <v>0</v>
      </c>
      <c r="E107" s="64">
        <v>67</v>
      </c>
      <c r="F107" s="39">
        <v>0</v>
      </c>
      <c r="G107" s="42">
        <f t="shared" si="5"/>
        <v>0</v>
      </c>
    </row>
    <row r="108" spans="1:7">
      <c r="A108" s="48">
        <v>93</v>
      </c>
      <c r="B108" s="48" t="s">
        <v>15</v>
      </c>
      <c r="C108" s="63" t="s">
        <v>79</v>
      </c>
      <c r="D108" s="64" t="s">
        <v>0</v>
      </c>
      <c r="E108" s="64">
        <v>67</v>
      </c>
      <c r="F108" s="39">
        <v>0</v>
      </c>
      <c r="G108" s="42">
        <f t="shared" si="5"/>
        <v>0</v>
      </c>
    </row>
    <row r="109" spans="1:7" ht="13.5">
      <c r="A109" s="48">
        <v>94</v>
      </c>
      <c r="B109" s="48" t="s">
        <v>15</v>
      </c>
      <c r="C109" s="63" t="s">
        <v>53</v>
      </c>
      <c r="D109" s="64" t="s">
        <v>19</v>
      </c>
      <c r="E109" s="64">
        <f>E108/2</f>
        <v>33.5</v>
      </c>
      <c r="F109" s="39">
        <v>0</v>
      </c>
      <c r="G109" s="42">
        <f t="shared" si="5"/>
        <v>0</v>
      </c>
    </row>
    <row r="110" spans="1:7">
      <c r="A110" s="48">
        <v>95</v>
      </c>
      <c r="B110" s="48" t="s">
        <v>15</v>
      </c>
      <c r="C110" s="63" t="s">
        <v>221</v>
      </c>
      <c r="D110" s="64" t="s">
        <v>18</v>
      </c>
      <c r="E110" s="64">
        <f>E99*1.5</f>
        <v>100.5</v>
      </c>
      <c r="F110" s="39">
        <v>0</v>
      </c>
      <c r="G110" s="42">
        <f t="shared" si="5"/>
        <v>0</v>
      </c>
    </row>
    <row r="111" spans="1:7">
      <c r="A111" s="48">
        <v>96</v>
      </c>
      <c r="B111" s="48" t="s">
        <v>15</v>
      </c>
      <c r="C111" s="63" t="s">
        <v>34</v>
      </c>
      <c r="D111" s="64" t="s">
        <v>0</v>
      </c>
      <c r="E111" s="64">
        <v>67</v>
      </c>
      <c r="F111" s="39">
        <v>0</v>
      </c>
      <c r="G111" s="42">
        <f t="shared" si="5"/>
        <v>0</v>
      </c>
    </row>
    <row r="112" spans="1:7">
      <c r="A112" s="48">
        <v>97</v>
      </c>
      <c r="B112" s="48" t="s">
        <v>15</v>
      </c>
      <c r="C112" s="63" t="s">
        <v>117</v>
      </c>
      <c r="D112" s="64" t="s">
        <v>0</v>
      </c>
      <c r="E112" s="64">
        <v>67</v>
      </c>
      <c r="F112" s="39">
        <v>0</v>
      </c>
      <c r="G112" s="42">
        <f t="shared" si="5"/>
        <v>0</v>
      </c>
    </row>
    <row r="113" spans="1:7">
      <c r="A113" s="48">
        <v>98</v>
      </c>
      <c r="B113" s="48" t="s">
        <v>15</v>
      </c>
      <c r="C113" s="63" t="s">
        <v>118</v>
      </c>
      <c r="D113" s="64" t="s">
        <v>0</v>
      </c>
      <c r="E113" s="64">
        <v>67</v>
      </c>
      <c r="F113" s="39">
        <v>0</v>
      </c>
      <c r="G113" s="42">
        <f t="shared" si="5"/>
        <v>0</v>
      </c>
    </row>
    <row r="114" spans="1:7">
      <c r="A114" s="48"/>
      <c r="B114" s="48"/>
      <c r="C114" s="66" t="s">
        <v>61</v>
      </c>
      <c r="D114" s="67" t="s">
        <v>45</v>
      </c>
      <c r="E114" s="68"/>
      <c r="F114" s="71">
        <f>SUM(G99:G113)/E99</f>
        <v>0</v>
      </c>
      <c r="G114" s="70"/>
    </row>
    <row r="115" spans="1:7" s="47" customFormat="1">
      <c r="A115" s="48">
        <v>99</v>
      </c>
      <c r="B115" s="48" t="s">
        <v>38</v>
      </c>
      <c r="C115" s="63" t="s">
        <v>20</v>
      </c>
      <c r="D115" s="64" t="s">
        <v>0</v>
      </c>
      <c r="E115" s="64">
        <v>5</v>
      </c>
      <c r="F115" s="39">
        <v>0</v>
      </c>
      <c r="G115" s="42">
        <f>E115*F115</f>
        <v>0</v>
      </c>
    </row>
    <row r="116" spans="1:7" s="47" customFormat="1">
      <c r="A116" s="48">
        <v>100</v>
      </c>
      <c r="B116" s="48" t="s">
        <v>11</v>
      </c>
      <c r="C116" s="63" t="s">
        <v>16</v>
      </c>
      <c r="D116" s="64" t="s">
        <v>0</v>
      </c>
      <c r="E116" s="64">
        <v>5</v>
      </c>
      <c r="F116" s="39">
        <v>0</v>
      </c>
      <c r="G116" s="42">
        <f t="shared" ref="G116:G137" si="6">E116*F116</f>
        <v>0</v>
      </c>
    </row>
    <row r="117" spans="1:7" s="47" customFormat="1">
      <c r="A117" s="48">
        <v>101</v>
      </c>
      <c r="B117" s="48" t="s">
        <v>40</v>
      </c>
      <c r="C117" s="63" t="s">
        <v>39</v>
      </c>
      <c r="D117" s="64" t="s">
        <v>0</v>
      </c>
      <c r="E117" s="64">
        <v>5</v>
      </c>
      <c r="F117" s="39">
        <v>0</v>
      </c>
      <c r="G117" s="42">
        <f t="shared" si="6"/>
        <v>0</v>
      </c>
    </row>
    <row r="118" spans="1:7" s="47" customFormat="1">
      <c r="A118" s="48">
        <v>102</v>
      </c>
      <c r="B118" s="48" t="s">
        <v>15</v>
      </c>
      <c r="C118" s="63" t="s">
        <v>117</v>
      </c>
      <c r="D118" s="64" t="s">
        <v>0</v>
      </c>
      <c r="E118" s="64">
        <v>5</v>
      </c>
      <c r="F118" s="39">
        <v>0</v>
      </c>
      <c r="G118" s="42">
        <f t="shared" si="6"/>
        <v>0</v>
      </c>
    </row>
    <row r="119" spans="1:7" s="47" customFormat="1">
      <c r="A119" s="48">
        <v>103</v>
      </c>
      <c r="B119" s="48" t="s">
        <v>15</v>
      </c>
      <c r="C119" s="63" t="s">
        <v>78</v>
      </c>
      <c r="D119" s="64" t="s">
        <v>0</v>
      </c>
      <c r="E119" s="64">
        <v>5</v>
      </c>
      <c r="F119" s="39">
        <v>0</v>
      </c>
      <c r="G119" s="42">
        <f t="shared" si="6"/>
        <v>0</v>
      </c>
    </row>
    <row r="120" spans="1:7" s="47" customFormat="1">
      <c r="A120" s="48">
        <v>104</v>
      </c>
      <c r="B120" s="48" t="s">
        <v>43</v>
      </c>
      <c r="C120" s="63" t="s">
        <v>42</v>
      </c>
      <c r="D120" s="64" t="s">
        <v>0</v>
      </c>
      <c r="E120" s="64">
        <v>5</v>
      </c>
      <c r="F120" s="39">
        <v>0</v>
      </c>
      <c r="G120" s="42">
        <f t="shared" si="6"/>
        <v>0</v>
      </c>
    </row>
    <row r="121" spans="1:7" s="47" customFormat="1" ht="24">
      <c r="A121" s="48">
        <v>105</v>
      </c>
      <c r="B121" s="48" t="s">
        <v>215</v>
      </c>
      <c r="C121" s="53" t="s">
        <v>216</v>
      </c>
      <c r="D121" s="64" t="s">
        <v>0</v>
      </c>
      <c r="E121" s="64">
        <v>5</v>
      </c>
      <c r="F121" s="39">
        <v>0</v>
      </c>
      <c r="G121" s="42">
        <f t="shared" si="6"/>
        <v>0</v>
      </c>
    </row>
    <row r="122" spans="1:7" s="47" customFormat="1" ht="36">
      <c r="A122" s="48">
        <v>106</v>
      </c>
      <c r="B122" s="48" t="s">
        <v>217</v>
      </c>
      <c r="C122" s="53" t="s">
        <v>218</v>
      </c>
      <c r="D122" s="64" t="s">
        <v>0</v>
      </c>
      <c r="E122" s="64">
        <v>5</v>
      </c>
      <c r="F122" s="39">
        <v>0</v>
      </c>
      <c r="G122" s="42">
        <f t="shared" si="6"/>
        <v>0</v>
      </c>
    </row>
    <row r="123" spans="1:7" s="47" customFormat="1">
      <c r="A123" s="48">
        <v>107</v>
      </c>
      <c r="B123" s="48" t="s">
        <v>15</v>
      </c>
      <c r="C123" s="63" t="s">
        <v>37</v>
      </c>
      <c r="D123" s="64" t="s">
        <v>0</v>
      </c>
      <c r="E123" s="64">
        <f>E115*3</f>
        <v>15</v>
      </c>
      <c r="F123" s="39">
        <v>0</v>
      </c>
      <c r="G123" s="42">
        <f t="shared" si="6"/>
        <v>0</v>
      </c>
    </row>
    <row r="124" spans="1:7" s="47" customFormat="1">
      <c r="A124" s="48">
        <v>108</v>
      </c>
      <c r="B124" s="48" t="s">
        <v>15</v>
      </c>
      <c r="C124" s="63" t="s">
        <v>35</v>
      </c>
      <c r="D124" s="64" t="s">
        <v>0</v>
      </c>
      <c r="E124" s="64">
        <f>E115*3</f>
        <v>15</v>
      </c>
      <c r="F124" s="39">
        <v>0</v>
      </c>
      <c r="G124" s="42">
        <f t="shared" si="6"/>
        <v>0</v>
      </c>
    </row>
    <row r="125" spans="1:7" s="47" customFormat="1">
      <c r="A125" s="48">
        <v>109</v>
      </c>
      <c r="B125" s="48" t="s">
        <v>15</v>
      </c>
      <c r="C125" s="63" t="s">
        <v>219</v>
      </c>
      <c r="D125" s="64" t="s">
        <v>0</v>
      </c>
      <c r="E125" s="64">
        <f>E115*9</f>
        <v>45</v>
      </c>
      <c r="F125" s="39">
        <v>0</v>
      </c>
      <c r="G125" s="42">
        <f t="shared" si="6"/>
        <v>0</v>
      </c>
    </row>
    <row r="126" spans="1:7" s="47" customFormat="1">
      <c r="A126" s="48">
        <v>110</v>
      </c>
      <c r="B126" s="48" t="s">
        <v>15</v>
      </c>
      <c r="C126" s="63" t="s">
        <v>36</v>
      </c>
      <c r="D126" s="64" t="s">
        <v>0</v>
      </c>
      <c r="E126" s="64">
        <v>5</v>
      </c>
      <c r="F126" s="39">
        <v>0</v>
      </c>
      <c r="G126" s="42">
        <f t="shared" si="6"/>
        <v>0</v>
      </c>
    </row>
    <row r="127" spans="1:7" s="47" customFormat="1">
      <c r="A127" s="48">
        <v>111</v>
      </c>
      <c r="B127" s="48" t="s">
        <v>15</v>
      </c>
      <c r="C127" s="63" t="s">
        <v>118</v>
      </c>
      <c r="D127" s="64" t="s">
        <v>0</v>
      </c>
      <c r="E127" s="64">
        <v>5</v>
      </c>
      <c r="F127" s="39">
        <v>0</v>
      </c>
      <c r="G127" s="42">
        <f t="shared" si="6"/>
        <v>0</v>
      </c>
    </row>
    <row r="128" spans="1:7" s="47" customFormat="1">
      <c r="A128" s="48">
        <v>112</v>
      </c>
      <c r="B128" s="48" t="s">
        <v>15</v>
      </c>
      <c r="C128" s="65" t="s">
        <v>79</v>
      </c>
      <c r="D128" s="64" t="s">
        <v>0</v>
      </c>
      <c r="E128" s="64">
        <v>5</v>
      </c>
      <c r="F128" s="39">
        <v>0</v>
      </c>
      <c r="G128" s="42">
        <f t="shared" si="6"/>
        <v>0</v>
      </c>
    </row>
    <row r="129" spans="1:8" s="47" customFormat="1">
      <c r="A129" s="48">
        <v>113</v>
      </c>
      <c r="B129" s="48" t="s">
        <v>220</v>
      </c>
      <c r="C129" s="53" t="s">
        <v>223</v>
      </c>
      <c r="D129" s="48" t="s">
        <v>69</v>
      </c>
      <c r="E129" s="64">
        <v>0.63500000000000001</v>
      </c>
      <c r="F129" s="39">
        <v>0</v>
      </c>
      <c r="G129" s="42">
        <f t="shared" si="6"/>
        <v>0</v>
      </c>
    </row>
    <row r="130" spans="1:8" s="47" customFormat="1">
      <c r="A130" s="48">
        <v>114</v>
      </c>
      <c r="B130" s="48" t="s">
        <v>15</v>
      </c>
      <c r="C130" s="63" t="s">
        <v>221</v>
      </c>
      <c r="D130" s="64" t="s">
        <v>18</v>
      </c>
      <c r="E130" s="64">
        <f>5*1.5</f>
        <v>7.5</v>
      </c>
      <c r="F130" s="39">
        <v>0</v>
      </c>
      <c r="G130" s="42">
        <f t="shared" si="6"/>
        <v>0</v>
      </c>
    </row>
    <row r="131" spans="1:8" s="47" customFormat="1">
      <c r="A131" s="48">
        <v>115</v>
      </c>
      <c r="B131" s="48" t="s">
        <v>15</v>
      </c>
      <c r="C131" s="63" t="s">
        <v>34</v>
      </c>
      <c r="D131" s="64" t="s">
        <v>0</v>
      </c>
      <c r="E131" s="64">
        <v>5</v>
      </c>
      <c r="F131" s="39">
        <v>0</v>
      </c>
      <c r="G131" s="42">
        <f t="shared" si="6"/>
        <v>0</v>
      </c>
    </row>
    <row r="132" spans="1:8" s="47" customFormat="1">
      <c r="A132" s="48">
        <v>116</v>
      </c>
      <c r="B132" s="48" t="s">
        <v>15</v>
      </c>
      <c r="C132" s="53" t="s">
        <v>197</v>
      </c>
      <c r="D132" s="58" t="s">
        <v>77</v>
      </c>
      <c r="E132" s="48">
        <f>5.65*5</f>
        <v>28.25</v>
      </c>
      <c r="F132" s="39">
        <v>0</v>
      </c>
      <c r="G132" s="42">
        <f t="shared" si="6"/>
        <v>0</v>
      </c>
    </row>
    <row r="133" spans="1:8" s="47" customFormat="1">
      <c r="A133" s="48">
        <v>117</v>
      </c>
      <c r="B133" s="48" t="s">
        <v>102</v>
      </c>
      <c r="C133" s="53" t="s">
        <v>198</v>
      </c>
      <c r="D133" s="48" t="s">
        <v>69</v>
      </c>
      <c r="E133" s="48">
        <v>0.5</v>
      </c>
      <c r="F133" s="39">
        <v>0</v>
      </c>
      <c r="G133" s="42">
        <f t="shared" si="6"/>
        <v>0</v>
      </c>
    </row>
    <row r="134" spans="1:8" s="47" customFormat="1" ht="24">
      <c r="A134" s="48">
        <v>118</v>
      </c>
      <c r="B134" s="48" t="s">
        <v>192</v>
      </c>
      <c r="C134" s="53" t="s">
        <v>199</v>
      </c>
      <c r="D134" s="48" t="s">
        <v>69</v>
      </c>
      <c r="E134" s="48">
        <v>0.5</v>
      </c>
      <c r="F134" s="39">
        <v>0</v>
      </c>
      <c r="G134" s="42">
        <f t="shared" si="6"/>
        <v>0</v>
      </c>
    </row>
    <row r="135" spans="1:8" s="47" customFormat="1" ht="24">
      <c r="A135" s="48">
        <v>119</v>
      </c>
      <c r="B135" s="48" t="s">
        <v>193</v>
      </c>
      <c r="C135" s="53" t="s">
        <v>200</v>
      </c>
      <c r="D135" s="58" t="s">
        <v>83</v>
      </c>
      <c r="E135" s="48">
        <v>0.7</v>
      </c>
      <c r="F135" s="39">
        <v>0</v>
      </c>
      <c r="G135" s="42">
        <f t="shared" si="6"/>
        <v>0</v>
      </c>
    </row>
    <row r="136" spans="1:8" s="47" customFormat="1" ht="24">
      <c r="A136" s="48">
        <v>120</v>
      </c>
      <c r="B136" s="48" t="s">
        <v>194</v>
      </c>
      <c r="C136" s="53" t="s">
        <v>201</v>
      </c>
      <c r="D136" s="58" t="s">
        <v>195</v>
      </c>
      <c r="E136" s="48">
        <v>30</v>
      </c>
      <c r="F136" s="39">
        <v>0</v>
      </c>
      <c r="G136" s="42">
        <f t="shared" si="6"/>
        <v>0</v>
      </c>
    </row>
    <row r="137" spans="1:8" s="47" customFormat="1" ht="24">
      <c r="A137" s="48">
        <v>121</v>
      </c>
      <c r="B137" s="48" t="s">
        <v>196</v>
      </c>
      <c r="C137" s="53" t="s">
        <v>202</v>
      </c>
      <c r="D137" s="58" t="s">
        <v>106</v>
      </c>
      <c r="E137" s="48">
        <v>28.25</v>
      </c>
      <c r="F137" s="39">
        <v>0</v>
      </c>
      <c r="G137" s="42">
        <f t="shared" si="6"/>
        <v>0</v>
      </c>
    </row>
    <row r="138" spans="1:8" s="47" customFormat="1">
      <c r="A138" s="48"/>
      <c r="B138" s="48"/>
      <c r="C138" s="66" t="s">
        <v>222</v>
      </c>
      <c r="D138" s="67" t="s">
        <v>45</v>
      </c>
      <c r="E138" s="68"/>
      <c r="F138" s="71">
        <f>(G115+G116+G117+G118+G119+G120+G121+G122+G123+G124+G125+G126+G127+G128+G129+G130+G131+G132+G133+G134+G135+G136+G137)/E131</f>
        <v>0</v>
      </c>
      <c r="G138" s="70"/>
    </row>
    <row r="139" spans="1:8" s="47" customFormat="1" ht="24">
      <c r="A139" s="48">
        <v>122</v>
      </c>
      <c r="B139" s="48" t="s">
        <v>8</v>
      </c>
      <c r="C139" s="65" t="s">
        <v>284</v>
      </c>
      <c r="D139" s="64" t="s">
        <v>0</v>
      </c>
      <c r="E139" s="64">
        <v>73</v>
      </c>
      <c r="F139" s="39">
        <v>0</v>
      </c>
      <c r="G139" s="42">
        <f>F139*E139</f>
        <v>0</v>
      </c>
      <c r="H139" s="77"/>
    </row>
    <row r="140" spans="1:8" ht="24">
      <c r="A140" s="48">
        <v>123</v>
      </c>
      <c r="B140" s="48" t="s">
        <v>8</v>
      </c>
      <c r="C140" s="65" t="s">
        <v>306</v>
      </c>
      <c r="D140" s="64" t="s">
        <v>0</v>
      </c>
      <c r="E140" s="64">
        <v>43</v>
      </c>
      <c r="F140" s="39">
        <v>0</v>
      </c>
      <c r="G140" s="42">
        <f>F140*E140</f>
        <v>0</v>
      </c>
      <c r="H140" s="77"/>
    </row>
    <row r="141" spans="1:8" s="47" customFormat="1" ht="36">
      <c r="A141" s="48">
        <v>124</v>
      </c>
      <c r="B141" s="48" t="s">
        <v>8</v>
      </c>
      <c r="C141" s="65" t="s">
        <v>350</v>
      </c>
      <c r="D141" s="64" t="s">
        <v>0</v>
      </c>
      <c r="E141" s="64">
        <v>72</v>
      </c>
      <c r="F141" s="39">
        <v>0</v>
      </c>
      <c r="G141" s="42">
        <f>F141*E141</f>
        <v>0</v>
      </c>
      <c r="H141" s="77"/>
    </row>
    <row r="142" spans="1:8" s="47" customFormat="1" ht="24">
      <c r="A142" s="48">
        <v>125</v>
      </c>
      <c r="B142" s="48" t="s">
        <v>8</v>
      </c>
      <c r="C142" s="65" t="s">
        <v>285</v>
      </c>
      <c r="D142" s="64" t="s">
        <v>0</v>
      </c>
      <c r="E142" s="64">
        <v>38</v>
      </c>
      <c r="F142" s="39">
        <v>0</v>
      </c>
      <c r="G142" s="42">
        <f>F142*E142</f>
        <v>0</v>
      </c>
      <c r="H142" s="77"/>
    </row>
    <row r="143" spans="1:8" s="47" customFormat="1" ht="36">
      <c r="A143" s="48">
        <v>126</v>
      </c>
      <c r="B143" s="50" t="s">
        <v>15</v>
      </c>
      <c r="C143" s="49" t="s">
        <v>304</v>
      </c>
      <c r="D143" s="48" t="s">
        <v>19</v>
      </c>
      <c r="E143" s="48">
        <v>189.5</v>
      </c>
      <c r="F143" s="39">
        <v>0</v>
      </c>
      <c r="G143" s="42">
        <f>E143*F143</f>
        <v>0</v>
      </c>
      <c r="H143" s="79"/>
    </row>
    <row r="144" spans="1:8" s="47" customFormat="1" ht="13.5">
      <c r="A144" s="48">
        <v>127</v>
      </c>
      <c r="B144" s="52" t="s">
        <v>247</v>
      </c>
      <c r="C144" s="49" t="s">
        <v>302</v>
      </c>
      <c r="D144" s="64" t="s">
        <v>19</v>
      </c>
      <c r="E144" s="48">
        <v>189.5</v>
      </c>
      <c r="F144" s="39">
        <v>0</v>
      </c>
      <c r="G144" s="42">
        <f t="shared" ref="G144:G145" si="7">E144*F144</f>
        <v>0</v>
      </c>
      <c r="H144" s="77"/>
    </row>
    <row r="145" spans="1:9" s="47" customFormat="1" ht="13.5">
      <c r="A145" s="48">
        <v>128</v>
      </c>
      <c r="B145" s="52" t="s">
        <v>15</v>
      </c>
      <c r="C145" s="41" t="s">
        <v>303</v>
      </c>
      <c r="D145" s="48" t="s">
        <v>30</v>
      </c>
      <c r="E145" s="61">
        <v>14</v>
      </c>
      <c r="F145" s="39">
        <v>0</v>
      </c>
      <c r="G145" s="42">
        <f t="shared" si="7"/>
        <v>0</v>
      </c>
      <c r="H145" s="77"/>
    </row>
    <row r="146" spans="1:9" ht="13.5">
      <c r="A146" s="48">
        <v>129</v>
      </c>
      <c r="B146" s="48" t="s">
        <v>15</v>
      </c>
      <c r="C146" s="63" t="s">
        <v>155</v>
      </c>
      <c r="D146" s="64" t="s">
        <v>19</v>
      </c>
      <c r="E146" s="64">
        <v>59</v>
      </c>
      <c r="F146" s="39">
        <v>0</v>
      </c>
      <c r="G146" s="42">
        <f>F146*E146</f>
        <v>0</v>
      </c>
    </row>
    <row r="147" spans="1:9">
      <c r="A147" s="48">
        <v>130</v>
      </c>
      <c r="B147" s="48" t="s">
        <v>87</v>
      </c>
      <c r="C147" s="49" t="s">
        <v>305</v>
      </c>
      <c r="D147" s="48" t="s">
        <v>0</v>
      </c>
      <c r="E147" s="48">
        <v>1695</v>
      </c>
      <c r="F147" s="39">
        <v>0</v>
      </c>
      <c r="G147" s="42">
        <f>E147*F147</f>
        <v>0</v>
      </c>
      <c r="H147" s="34"/>
      <c r="I147" s="35"/>
    </row>
    <row r="148" spans="1:9" s="31" customFormat="1">
      <c r="A148" s="48">
        <v>131</v>
      </c>
      <c r="B148" s="48" t="s">
        <v>15</v>
      </c>
      <c r="C148" s="49" t="s">
        <v>248</v>
      </c>
      <c r="D148" s="48" t="s">
        <v>0</v>
      </c>
      <c r="E148" s="48">
        <v>1695</v>
      </c>
      <c r="F148" s="39">
        <v>0</v>
      </c>
      <c r="G148" s="42">
        <f>E148*F148</f>
        <v>0</v>
      </c>
    </row>
    <row r="149" spans="1:9">
      <c r="A149" s="48">
        <v>132</v>
      </c>
      <c r="B149" s="48" t="s">
        <v>8</v>
      </c>
      <c r="C149" s="63" t="s">
        <v>226</v>
      </c>
      <c r="D149" s="64" t="s">
        <v>0</v>
      </c>
      <c r="E149" s="64">
        <v>5</v>
      </c>
      <c r="F149" s="39">
        <v>0</v>
      </c>
      <c r="G149" s="42">
        <f t="shared" ref="G149:G174" si="8">F149*E149</f>
        <v>0</v>
      </c>
    </row>
    <row r="150" spans="1:9" s="47" customFormat="1">
      <c r="A150" s="48">
        <v>133</v>
      </c>
      <c r="B150" s="48" t="s">
        <v>8</v>
      </c>
      <c r="C150" s="63" t="s">
        <v>227</v>
      </c>
      <c r="D150" s="64" t="s">
        <v>0</v>
      </c>
      <c r="E150" s="64">
        <v>29</v>
      </c>
      <c r="F150" s="39">
        <v>0</v>
      </c>
      <c r="G150" s="42">
        <f t="shared" si="8"/>
        <v>0</v>
      </c>
    </row>
    <row r="151" spans="1:9" s="47" customFormat="1">
      <c r="A151" s="48">
        <v>134</v>
      </c>
      <c r="B151" s="48" t="s">
        <v>8</v>
      </c>
      <c r="C151" s="63" t="s">
        <v>228</v>
      </c>
      <c r="D151" s="64" t="s">
        <v>0</v>
      </c>
      <c r="E151" s="64">
        <v>4</v>
      </c>
      <c r="F151" s="39">
        <v>0</v>
      </c>
      <c r="G151" s="42">
        <f t="shared" si="8"/>
        <v>0</v>
      </c>
    </row>
    <row r="152" spans="1:9" s="47" customFormat="1">
      <c r="A152" s="48">
        <v>135</v>
      </c>
      <c r="B152" s="48" t="s">
        <v>8</v>
      </c>
      <c r="C152" s="63" t="s">
        <v>229</v>
      </c>
      <c r="D152" s="64" t="s">
        <v>0</v>
      </c>
      <c r="E152" s="64">
        <v>25</v>
      </c>
      <c r="F152" s="39">
        <v>0</v>
      </c>
      <c r="G152" s="42">
        <f t="shared" si="8"/>
        <v>0</v>
      </c>
    </row>
    <row r="153" spans="1:9" s="47" customFormat="1">
      <c r="A153" s="48">
        <v>136</v>
      </c>
      <c r="B153" s="48" t="s">
        <v>8</v>
      </c>
      <c r="C153" s="63" t="s">
        <v>230</v>
      </c>
      <c r="D153" s="64" t="s">
        <v>0</v>
      </c>
      <c r="E153" s="64">
        <v>1</v>
      </c>
      <c r="F153" s="39">
        <v>0</v>
      </c>
      <c r="G153" s="42">
        <f t="shared" si="8"/>
        <v>0</v>
      </c>
    </row>
    <row r="154" spans="1:9" s="47" customFormat="1">
      <c r="A154" s="48">
        <v>137</v>
      </c>
      <c r="B154" s="48" t="s">
        <v>8</v>
      </c>
      <c r="C154" s="63" t="s">
        <v>150</v>
      </c>
      <c r="D154" s="64" t="s">
        <v>0</v>
      </c>
      <c r="E154" s="64">
        <v>4</v>
      </c>
      <c r="F154" s="39">
        <v>0</v>
      </c>
      <c r="G154" s="42">
        <f t="shared" si="8"/>
        <v>0</v>
      </c>
    </row>
    <row r="155" spans="1:9" s="47" customFormat="1">
      <c r="A155" s="48">
        <v>138</v>
      </c>
      <c r="B155" s="48" t="s">
        <v>8</v>
      </c>
      <c r="C155" s="63" t="s">
        <v>231</v>
      </c>
      <c r="D155" s="64" t="s">
        <v>0</v>
      </c>
      <c r="E155" s="64">
        <v>1</v>
      </c>
      <c r="F155" s="39">
        <v>0</v>
      </c>
      <c r="G155" s="42">
        <f t="shared" si="8"/>
        <v>0</v>
      </c>
    </row>
    <row r="156" spans="1:9" s="47" customFormat="1">
      <c r="A156" s="48">
        <v>139</v>
      </c>
      <c r="B156" s="48" t="s">
        <v>8</v>
      </c>
      <c r="C156" s="63" t="s">
        <v>232</v>
      </c>
      <c r="D156" s="64" t="s">
        <v>0</v>
      </c>
      <c r="E156" s="64">
        <v>1</v>
      </c>
      <c r="F156" s="39">
        <v>0</v>
      </c>
      <c r="G156" s="42">
        <f t="shared" si="8"/>
        <v>0</v>
      </c>
    </row>
    <row r="157" spans="1:9" s="47" customFormat="1">
      <c r="A157" s="48">
        <v>140</v>
      </c>
      <c r="B157" s="48" t="s">
        <v>8</v>
      </c>
      <c r="C157" s="63" t="s">
        <v>233</v>
      </c>
      <c r="D157" s="64" t="s">
        <v>0</v>
      </c>
      <c r="E157" s="64">
        <v>9</v>
      </c>
      <c r="F157" s="39">
        <v>0</v>
      </c>
      <c r="G157" s="42">
        <f t="shared" si="8"/>
        <v>0</v>
      </c>
    </row>
    <row r="158" spans="1:9" s="47" customFormat="1">
      <c r="A158" s="48">
        <v>141</v>
      </c>
      <c r="B158" s="48" t="s">
        <v>8</v>
      </c>
      <c r="C158" s="63" t="s">
        <v>281</v>
      </c>
      <c r="D158" s="64" t="s">
        <v>0</v>
      </c>
      <c r="E158" s="64">
        <v>3</v>
      </c>
      <c r="F158" s="39">
        <v>0</v>
      </c>
      <c r="G158" s="42">
        <f t="shared" si="8"/>
        <v>0</v>
      </c>
    </row>
    <row r="159" spans="1:9" s="47" customFormat="1">
      <c r="A159" s="48">
        <v>142</v>
      </c>
      <c r="B159" s="48" t="s">
        <v>8</v>
      </c>
      <c r="C159" s="63" t="s">
        <v>234</v>
      </c>
      <c r="D159" s="64" t="s">
        <v>0</v>
      </c>
      <c r="E159" s="64">
        <v>8</v>
      </c>
      <c r="F159" s="39">
        <v>0</v>
      </c>
      <c r="G159" s="42">
        <f t="shared" si="8"/>
        <v>0</v>
      </c>
    </row>
    <row r="160" spans="1:9" s="47" customFormat="1" ht="24">
      <c r="A160" s="48">
        <v>143</v>
      </c>
      <c r="B160" s="48" t="s">
        <v>8</v>
      </c>
      <c r="C160" s="65" t="s">
        <v>235</v>
      </c>
      <c r="D160" s="64" t="s">
        <v>0</v>
      </c>
      <c r="E160" s="64">
        <v>8</v>
      </c>
      <c r="F160" s="39">
        <v>0</v>
      </c>
      <c r="G160" s="42">
        <f t="shared" si="8"/>
        <v>0</v>
      </c>
    </row>
    <row r="161" spans="1:7" s="47" customFormat="1">
      <c r="A161" s="48">
        <v>144</v>
      </c>
      <c r="B161" s="48" t="s">
        <v>8</v>
      </c>
      <c r="C161" s="63" t="s">
        <v>236</v>
      </c>
      <c r="D161" s="64" t="s">
        <v>0</v>
      </c>
      <c r="E161" s="64">
        <v>25</v>
      </c>
      <c r="F161" s="39">
        <v>0</v>
      </c>
      <c r="G161" s="42">
        <f t="shared" si="8"/>
        <v>0</v>
      </c>
    </row>
    <row r="162" spans="1:7" s="47" customFormat="1">
      <c r="A162" s="48">
        <v>145</v>
      </c>
      <c r="B162" s="48" t="s">
        <v>8</v>
      </c>
      <c r="C162" s="63" t="s">
        <v>237</v>
      </c>
      <c r="D162" s="64" t="s">
        <v>0</v>
      </c>
      <c r="E162" s="64">
        <v>2</v>
      </c>
      <c r="F162" s="39">
        <v>0</v>
      </c>
      <c r="G162" s="42">
        <f t="shared" si="8"/>
        <v>0</v>
      </c>
    </row>
    <row r="163" spans="1:7" s="47" customFormat="1">
      <c r="A163" s="48">
        <v>146</v>
      </c>
      <c r="B163" s="48" t="s">
        <v>8</v>
      </c>
      <c r="C163" s="63" t="s">
        <v>283</v>
      </c>
      <c r="D163" s="64" t="s">
        <v>0</v>
      </c>
      <c r="E163" s="64">
        <v>5</v>
      </c>
      <c r="F163" s="39">
        <v>0</v>
      </c>
      <c r="G163" s="42">
        <f t="shared" si="8"/>
        <v>0</v>
      </c>
    </row>
    <row r="164" spans="1:7" s="47" customFormat="1">
      <c r="A164" s="48">
        <v>147</v>
      </c>
      <c r="B164" s="48" t="s">
        <v>8</v>
      </c>
      <c r="C164" s="63" t="s">
        <v>282</v>
      </c>
      <c r="D164" s="64" t="s">
        <v>0</v>
      </c>
      <c r="E164" s="64">
        <v>2</v>
      </c>
      <c r="F164" s="39">
        <v>0</v>
      </c>
      <c r="G164" s="42">
        <f t="shared" si="8"/>
        <v>0</v>
      </c>
    </row>
    <row r="165" spans="1:7" s="47" customFormat="1">
      <c r="A165" s="48">
        <v>148</v>
      </c>
      <c r="B165" s="48" t="s">
        <v>8</v>
      </c>
      <c r="C165" s="63" t="s">
        <v>238</v>
      </c>
      <c r="D165" s="64" t="s">
        <v>0</v>
      </c>
      <c r="E165" s="64">
        <v>2</v>
      </c>
      <c r="F165" s="39">
        <v>0</v>
      </c>
      <c r="G165" s="42">
        <f t="shared" si="8"/>
        <v>0</v>
      </c>
    </row>
    <row r="166" spans="1:7" s="47" customFormat="1">
      <c r="A166" s="48">
        <v>149</v>
      </c>
      <c r="B166" s="48" t="s">
        <v>8</v>
      </c>
      <c r="C166" s="63" t="s">
        <v>239</v>
      </c>
      <c r="D166" s="64" t="s">
        <v>0</v>
      </c>
      <c r="E166" s="64">
        <v>5</v>
      </c>
      <c r="F166" s="39">
        <v>0</v>
      </c>
      <c r="G166" s="42">
        <f t="shared" si="8"/>
        <v>0</v>
      </c>
    </row>
    <row r="167" spans="1:7" s="47" customFormat="1">
      <c r="A167" s="48">
        <v>150</v>
      </c>
      <c r="B167" s="48" t="s">
        <v>8</v>
      </c>
      <c r="C167" s="63" t="s">
        <v>240</v>
      </c>
      <c r="D167" s="64" t="s">
        <v>0</v>
      </c>
      <c r="E167" s="64">
        <v>1</v>
      </c>
      <c r="F167" s="39">
        <v>0</v>
      </c>
      <c r="G167" s="42">
        <f t="shared" si="8"/>
        <v>0</v>
      </c>
    </row>
    <row r="168" spans="1:7" s="47" customFormat="1">
      <c r="A168" s="48">
        <v>151</v>
      </c>
      <c r="B168" s="48" t="s">
        <v>8</v>
      </c>
      <c r="C168" s="63" t="s">
        <v>241</v>
      </c>
      <c r="D168" s="64" t="s">
        <v>0</v>
      </c>
      <c r="E168" s="64">
        <v>9</v>
      </c>
      <c r="F168" s="39">
        <v>0</v>
      </c>
      <c r="G168" s="42">
        <f t="shared" si="8"/>
        <v>0</v>
      </c>
    </row>
    <row r="169" spans="1:7" s="47" customFormat="1">
      <c r="A169" s="48">
        <v>152</v>
      </c>
      <c r="B169" s="48" t="s">
        <v>8</v>
      </c>
      <c r="C169" s="63" t="s">
        <v>242</v>
      </c>
      <c r="D169" s="64" t="s">
        <v>0</v>
      </c>
      <c r="E169" s="64">
        <v>9</v>
      </c>
      <c r="F169" s="39">
        <v>0</v>
      </c>
      <c r="G169" s="42">
        <f t="shared" si="8"/>
        <v>0</v>
      </c>
    </row>
    <row r="170" spans="1:7" s="47" customFormat="1">
      <c r="A170" s="48">
        <v>153</v>
      </c>
      <c r="B170" s="48" t="s">
        <v>8</v>
      </c>
      <c r="C170" s="63" t="s">
        <v>243</v>
      </c>
      <c r="D170" s="64" t="s">
        <v>0</v>
      </c>
      <c r="E170" s="64">
        <v>2</v>
      </c>
      <c r="F170" s="39">
        <v>0</v>
      </c>
      <c r="G170" s="42">
        <f t="shared" si="8"/>
        <v>0</v>
      </c>
    </row>
    <row r="171" spans="1:7" s="47" customFormat="1">
      <c r="A171" s="48">
        <v>154</v>
      </c>
      <c r="B171" s="48" t="s">
        <v>8</v>
      </c>
      <c r="C171" s="63" t="s">
        <v>244</v>
      </c>
      <c r="D171" s="64" t="s">
        <v>0</v>
      </c>
      <c r="E171" s="64">
        <v>15</v>
      </c>
      <c r="F171" s="39">
        <v>0</v>
      </c>
      <c r="G171" s="42">
        <f t="shared" si="8"/>
        <v>0</v>
      </c>
    </row>
    <row r="172" spans="1:7" s="47" customFormat="1" ht="24">
      <c r="A172" s="48">
        <v>155</v>
      </c>
      <c r="B172" s="48" t="s">
        <v>8</v>
      </c>
      <c r="C172" s="49" t="s">
        <v>245</v>
      </c>
      <c r="D172" s="64" t="s">
        <v>0</v>
      </c>
      <c r="E172" s="48">
        <v>14</v>
      </c>
      <c r="F172" s="39">
        <v>0</v>
      </c>
      <c r="G172" s="42">
        <f t="shared" si="8"/>
        <v>0</v>
      </c>
    </row>
    <row r="173" spans="1:7" s="47" customFormat="1">
      <c r="A173" s="48">
        <v>156</v>
      </c>
      <c r="B173" s="48" t="s">
        <v>8</v>
      </c>
      <c r="C173" s="49" t="s">
        <v>246</v>
      </c>
      <c r="D173" s="64" t="s">
        <v>0</v>
      </c>
      <c r="E173" s="64">
        <v>1</v>
      </c>
      <c r="F173" s="39">
        <v>0</v>
      </c>
      <c r="G173" s="42">
        <f t="shared" si="8"/>
        <v>0</v>
      </c>
    </row>
    <row r="174" spans="1:7" s="47" customFormat="1">
      <c r="A174" s="48">
        <v>157</v>
      </c>
      <c r="B174" s="48" t="s">
        <v>8</v>
      </c>
      <c r="C174" s="41" t="s">
        <v>286</v>
      </c>
      <c r="D174" s="64" t="s">
        <v>0</v>
      </c>
      <c r="E174" s="64">
        <v>23</v>
      </c>
      <c r="F174" s="39">
        <v>0</v>
      </c>
      <c r="G174" s="42">
        <f t="shared" si="8"/>
        <v>0</v>
      </c>
    </row>
    <row r="175" spans="1:7" s="47" customFormat="1">
      <c r="A175" s="48">
        <v>158</v>
      </c>
      <c r="B175" s="48" t="s">
        <v>8</v>
      </c>
      <c r="C175" s="41" t="s">
        <v>287</v>
      </c>
      <c r="D175" s="64" t="s">
        <v>0</v>
      </c>
      <c r="E175" s="64">
        <v>15</v>
      </c>
      <c r="F175" s="39">
        <v>0</v>
      </c>
      <c r="G175" s="42">
        <f t="shared" ref="G175:G189" si="9">F175*E175</f>
        <v>0</v>
      </c>
    </row>
    <row r="176" spans="1:7" s="47" customFormat="1">
      <c r="A176" s="48">
        <v>159</v>
      </c>
      <c r="B176" s="48" t="s">
        <v>8</v>
      </c>
      <c r="C176" s="41" t="s">
        <v>288</v>
      </c>
      <c r="D176" s="64" t="s">
        <v>0</v>
      </c>
      <c r="E176" s="64">
        <v>3</v>
      </c>
      <c r="F176" s="39">
        <v>0</v>
      </c>
      <c r="G176" s="42">
        <f t="shared" si="9"/>
        <v>0</v>
      </c>
    </row>
    <row r="177" spans="1:9" s="47" customFormat="1">
      <c r="A177" s="48">
        <v>160</v>
      </c>
      <c r="B177" s="48" t="s">
        <v>8</v>
      </c>
      <c r="C177" s="41" t="s">
        <v>289</v>
      </c>
      <c r="D177" s="64" t="s">
        <v>0</v>
      </c>
      <c r="E177" s="64">
        <v>2</v>
      </c>
      <c r="F177" s="39">
        <v>0</v>
      </c>
      <c r="G177" s="42">
        <f t="shared" si="9"/>
        <v>0</v>
      </c>
    </row>
    <row r="178" spans="1:9" s="47" customFormat="1">
      <c r="A178" s="48">
        <v>161</v>
      </c>
      <c r="B178" s="48" t="s">
        <v>8</v>
      </c>
      <c r="C178" s="41" t="s">
        <v>290</v>
      </c>
      <c r="D178" s="64" t="s">
        <v>0</v>
      </c>
      <c r="E178" s="64">
        <v>8</v>
      </c>
      <c r="F178" s="39">
        <v>0</v>
      </c>
      <c r="G178" s="42">
        <f t="shared" si="9"/>
        <v>0</v>
      </c>
    </row>
    <row r="179" spans="1:9" s="47" customFormat="1">
      <c r="A179" s="48">
        <v>162</v>
      </c>
      <c r="B179" s="48" t="s">
        <v>8</v>
      </c>
      <c r="C179" s="41" t="s">
        <v>291</v>
      </c>
      <c r="D179" s="64" t="s">
        <v>0</v>
      </c>
      <c r="E179" s="64">
        <v>17</v>
      </c>
      <c r="F179" s="39">
        <v>0</v>
      </c>
      <c r="G179" s="42">
        <f t="shared" si="9"/>
        <v>0</v>
      </c>
    </row>
    <row r="180" spans="1:9" s="47" customFormat="1">
      <c r="A180" s="48">
        <v>163</v>
      </c>
      <c r="B180" s="48" t="s">
        <v>8</v>
      </c>
      <c r="C180" s="41" t="s">
        <v>292</v>
      </c>
      <c r="D180" s="64" t="s">
        <v>0</v>
      </c>
      <c r="E180" s="64">
        <v>5</v>
      </c>
      <c r="F180" s="39">
        <v>0</v>
      </c>
      <c r="G180" s="42">
        <f t="shared" si="9"/>
        <v>0</v>
      </c>
    </row>
    <row r="181" spans="1:9" s="47" customFormat="1">
      <c r="A181" s="48">
        <v>164</v>
      </c>
      <c r="B181" s="48" t="s">
        <v>8</v>
      </c>
      <c r="C181" s="41" t="s">
        <v>293</v>
      </c>
      <c r="D181" s="64" t="s">
        <v>0</v>
      </c>
      <c r="E181" s="64">
        <v>4</v>
      </c>
      <c r="F181" s="39">
        <v>0</v>
      </c>
      <c r="G181" s="42">
        <f t="shared" si="9"/>
        <v>0</v>
      </c>
    </row>
    <row r="182" spans="1:9" s="47" customFormat="1">
      <c r="A182" s="48">
        <v>165</v>
      </c>
      <c r="B182" s="48" t="s">
        <v>8</v>
      </c>
      <c r="C182" s="41" t="s">
        <v>294</v>
      </c>
      <c r="D182" s="64" t="s">
        <v>0</v>
      </c>
      <c r="E182" s="64">
        <v>4</v>
      </c>
      <c r="F182" s="39">
        <v>0</v>
      </c>
      <c r="G182" s="42">
        <f t="shared" si="9"/>
        <v>0</v>
      </c>
    </row>
    <row r="183" spans="1:9" s="47" customFormat="1">
      <c r="A183" s="48">
        <v>166</v>
      </c>
      <c r="B183" s="48" t="s">
        <v>8</v>
      </c>
      <c r="C183" s="41" t="s">
        <v>300</v>
      </c>
      <c r="D183" s="64" t="s">
        <v>0</v>
      </c>
      <c r="E183" s="64">
        <v>36</v>
      </c>
      <c r="F183" s="39">
        <v>0</v>
      </c>
      <c r="G183" s="42">
        <f t="shared" si="9"/>
        <v>0</v>
      </c>
    </row>
    <row r="184" spans="1:9" s="47" customFormat="1">
      <c r="A184" s="48">
        <v>167</v>
      </c>
      <c r="B184" s="48" t="s">
        <v>8</v>
      </c>
      <c r="C184" s="41" t="s">
        <v>301</v>
      </c>
      <c r="D184" s="64" t="s">
        <v>0</v>
      </c>
      <c r="E184" s="64">
        <v>36</v>
      </c>
      <c r="F184" s="39">
        <v>0</v>
      </c>
      <c r="G184" s="42">
        <f t="shared" si="9"/>
        <v>0</v>
      </c>
      <c r="H184" s="76"/>
    </row>
    <row r="185" spans="1:9" s="47" customFormat="1">
      <c r="A185" s="48">
        <v>168</v>
      </c>
      <c r="B185" s="48" t="s">
        <v>8</v>
      </c>
      <c r="C185" s="41" t="s">
        <v>295</v>
      </c>
      <c r="D185" s="64" t="s">
        <v>0</v>
      </c>
      <c r="E185" s="64">
        <v>14</v>
      </c>
      <c r="F185" s="39">
        <v>0</v>
      </c>
      <c r="G185" s="42">
        <f t="shared" si="9"/>
        <v>0</v>
      </c>
    </row>
    <row r="186" spans="1:9" s="47" customFormat="1">
      <c r="A186" s="48">
        <v>169</v>
      </c>
      <c r="B186" s="48" t="s">
        <v>8</v>
      </c>
      <c r="C186" s="41" t="s">
        <v>296</v>
      </c>
      <c r="D186" s="64" t="s">
        <v>0</v>
      </c>
      <c r="E186" s="64">
        <v>13</v>
      </c>
      <c r="F186" s="39">
        <v>0</v>
      </c>
      <c r="G186" s="42">
        <f t="shared" si="9"/>
        <v>0</v>
      </c>
    </row>
    <row r="187" spans="1:9" s="47" customFormat="1">
      <c r="A187" s="48">
        <v>170</v>
      </c>
      <c r="B187" s="48" t="s">
        <v>8</v>
      </c>
      <c r="C187" s="41" t="s">
        <v>298</v>
      </c>
      <c r="D187" s="64" t="s">
        <v>0</v>
      </c>
      <c r="E187" s="64">
        <v>13</v>
      </c>
      <c r="F187" s="39">
        <v>0</v>
      </c>
      <c r="G187" s="42">
        <f t="shared" si="9"/>
        <v>0</v>
      </c>
    </row>
    <row r="188" spans="1:9" s="47" customFormat="1" ht="24">
      <c r="A188" s="48">
        <v>171</v>
      </c>
      <c r="B188" s="48" t="s">
        <v>8</v>
      </c>
      <c r="C188" s="49" t="s">
        <v>297</v>
      </c>
      <c r="D188" s="64" t="s">
        <v>0</v>
      </c>
      <c r="E188" s="64">
        <v>30</v>
      </c>
      <c r="F188" s="39">
        <v>0</v>
      </c>
      <c r="G188" s="42">
        <f t="shared" si="9"/>
        <v>0</v>
      </c>
    </row>
    <row r="189" spans="1:9" s="47" customFormat="1">
      <c r="A189" s="48">
        <v>172</v>
      </c>
      <c r="B189" s="48" t="s">
        <v>8</v>
      </c>
      <c r="C189" s="41" t="s">
        <v>299</v>
      </c>
      <c r="D189" s="64" t="s">
        <v>0</v>
      </c>
      <c r="E189" s="64">
        <v>3</v>
      </c>
      <c r="F189" s="39">
        <v>0</v>
      </c>
      <c r="G189" s="42">
        <f t="shared" si="9"/>
        <v>0</v>
      </c>
    </row>
    <row r="190" spans="1:9">
      <c r="A190" s="48"/>
      <c r="B190" s="48"/>
      <c r="C190" s="92" t="s">
        <v>29</v>
      </c>
      <c r="D190" s="93"/>
      <c r="E190" s="93"/>
      <c r="F190" s="94"/>
      <c r="G190" s="45">
        <f>SUM(G68:G189)</f>
        <v>0</v>
      </c>
      <c r="H190" s="81"/>
      <c r="I190" s="43"/>
    </row>
    <row r="191" spans="1:9">
      <c r="A191" s="9"/>
      <c r="B191" s="14" t="s">
        <v>269</v>
      </c>
      <c r="C191" s="14"/>
      <c r="D191" s="9"/>
      <c r="E191" s="9"/>
      <c r="F191" s="13"/>
      <c r="G191" s="27"/>
    </row>
    <row r="192" spans="1:9" ht="36">
      <c r="A192" s="48">
        <v>173</v>
      </c>
      <c r="B192" s="48" t="s">
        <v>8</v>
      </c>
      <c r="C192" s="49" t="s">
        <v>152</v>
      </c>
      <c r="D192" s="48" t="s">
        <v>0</v>
      </c>
      <c r="E192" s="48">
        <v>190</v>
      </c>
      <c r="F192" s="39">
        <v>0</v>
      </c>
      <c r="G192" s="42">
        <f>E192*F192</f>
        <v>0</v>
      </c>
    </row>
    <row r="193" spans="1:9">
      <c r="A193" s="48"/>
      <c r="B193" s="48"/>
      <c r="C193" s="92" t="s">
        <v>151</v>
      </c>
      <c r="D193" s="93"/>
      <c r="E193" s="93"/>
      <c r="F193" s="94"/>
      <c r="G193" s="45">
        <f>SUM(G192:G192)</f>
        <v>0</v>
      </c>
    </row>
    <row r="194" spans="1:9" s="47" customFormat="1">
      <c r="A194" s="9"/>
      <c r="B194" s="14" t="s">
        <v>357</v>
      </c>
      <c r="C194" s="14"/>
      <c r="D194" s="9"/>
      <c r="E194" s="9"/>
      <c r="F194" s="13"/>
      <c r="G194" s="27"/>
    </row>
    <row r="195" spans="1:9" s="47" customFormat="1">
      <c r="A195" s="40">
        <v>174</v>
      </c>
      <c r="B195" s="40" t="s">
        <v>87</v>
      </c>
      <c r="C195" s="44" t="s">
        <v>88</v>
      </c>
      <c r="D195" s="40" t="s">
        <v>0</v>
      </c>
      <c r="E195" s="48">
        <v>13780</v>
      </c>
      <c r="F195" s="39">
        <v>0</v>
      </c>
      <c r="G195" s="42">
        <f>E195*F195</f>
        <v>0</v>
      </c>
    </row>
    <row r="196" spans="1:9" s="47" customFormat="1" ht="13.5">
      <c r="A196" s="40">
        <v>175</v>
      </c>
      <c r="B196" s="40" t="s">
        <v>15</v>
      </c>
      <c r="C196" s="44" t="s">
        <v>119</v>
      </c>
      <c r="D196" s="40" t="s">
        <v>30</v>
      </c>
      <c r="E196" s="48">
        <f>(0.0005*13780)</f>
        <v>6.8900000000000006</v>
      </c>
      <c r="F196" s="39">
        <v>0</v>
      </c>
      <c r="G196" s="42">
        <f t="shared" ref="G196:G201" si="10">E196*F196</f>
        <v>0</v>
      </c>
    </row>
    <row r="197" spans="1:9" s="47" customFormat="1">
      <c r="A197" s="48">
        <v>176</v>
      </c>
      <c r="B197" s="40" t="s">
        <v>15</v>
      </c>
      <c r="C197" s="44" t="s">
        <v>122</v>
      </c>
      <c r="D197" s="40" t="s">
        <v>0</v>
      </c>
      <c r="E197" s="48">
        <v>3650</v>
      </c>
      <c r="F197" s="39">
        <v>0</v>
      </c>
      <c r="G197" s="42">
        <f t="shared" si="10"/>
        <v>0</v>
      </c>
    </row>
    <row r="198" spans="1:9" s="47" customFormat="1">
      <c r="A198" s="48">
        <v>177</v>
      </c>
      <c r="B198" s="40" t="s">
        <v>15</v>
      </c>
      <c r="C198" s="44" t="s">
        <v>121</v>
      </c>
      <c r="D198" s="40" t="s">
        <v>0</v>
      </c>
      <c r="E198" s="48">
        <v>3650</v>
      </c>
      <c r="F198" s="39">
        <v>0</v>
      </c>
      <c r="G198" s="42">
        <f t="shared" si="10"/>
        <v>0</v>
      </c>
    </row>
    <row r="199" spans="1:9" s="47" customFormat="1">
      <c r="A199" s="48">
        <v>178</v>
      </c>
      <c r="B199" s="40" t="s">
        <v>15</v>
      </c>
      <c r="C199" s="44" t="s">
        <v>120</v>
      </c>
      <c r="D199" s="40" t="s">
        <v>0</v>
      </c>
      <c r="E199" s="48">
        <v>2000</v>
      </c>
      <c r="F199" s="39">
        <v>0</v>
      </c>
      <c r="G199" s="42">
        <f t="shared" si="10"/>
        <v>0</v>
      </c>
    </row>
    <row r="200" spans="1:9" s="47" customFormat="1">
      <c r="A200" s="48">
        <v>179</v>
      </c>
      <c r="B200" s="40" t="s">
        <v>15</v>
      </c>
      <c r="C200" s="44" t="s">
        <v>147</v>
      </c>
      <c r="D200" s="40" t="s">
        <v>0</v>
      </c>
      <c r="E200" s="48">
        <v>2280</v>
      </c>
      <c r="F200" s="39">
        <v>0</v>
      </c>
      <c r="G200" s="42">
        <f t="shared" si="10"/>
        <v>0</v>
      </c>
    </row>
    <row r="201" spans="1:9" s="47" customFormat="1">
      <c r="A201" s="48">
        <v>180</v>
      </c>
      <c r="B201" s="40" t="s">
        <v>15</v>
      </c>
      <c r="C201" s="44" t="s">
        <v>169</v>
      </c>
      <c r="D201" s="40" t="s">
        <v>0</v>
      </c>
      <c r="E201" s="48">
        <v>2200</v>
      </c>
      <c r="F201" s="39">
        <v>0</v>
      </c>
      <c r="G201" s="42">
        <f t="shared" si="10"/>
        <v>0</v>
      </c>
      <c r="H201" s="1"/>
    </row>
    <row r="202" spans="1:9" s="47" customFormat="1">
      <c r="A202" s="40"/>
      <c r="B202" s="40"/>
      <c r="C202" s="92" t="s">
        <v>358</v>
      </c>
      <c r="D202" s="93"/>
      <c r="E202" s="93"/>
      <c r="F202" s="94"/>
      <c r="G202" s="45">
        <f>SUM(G195:G201)</f>
        <v>0</v>
      </c>
    </row>
    <row r="203" spans="1:9" s="47" customFormat="1">
      <c r="A203" s="9"/>
      <c r="B203" s="14" t="s">
        <v>267</v>
      </c>
      <c r="C203" s="14"/>
      <c r="D203" s="9"/>
      <c r="E203" s="9"/>
      <c r="F203" s="13"/>
      <c r="G203" s="27"/>
      <c r="I203" s="82"/>
    </row>
    <row r="204" spans="1:9" s="47" customFormat="1" ht="13.5">
      <c r="A204" s="40">
        <v>181</v>
      </c>
      <c r="B204" s="40">
        <v>185804312</v>
      </c>
      <c r="C204" s="41" t="s">
        <v>310</v>
      </c>
      <c r="D204" s="48" t="s">
        <v>30</v>
      </c>
      <c r="E204" s="40">
        <v>10</v>
      </c>
      <c r="F204" s="39">
        <v>0</v>
      </c>
      <c r="G204" s="42">
        <f t="shared" ref="G204" si="11">E204*F204</f>
        <v>0</v>
      </c>
    </row>
    <row r="205" spans="1:9" s="47" customFormat="1" ht="13.5">
      <c r="A205" s="40">
        <v>182</v>
      </c>
      <c r="B205" s="48" t="s">
        <v>110</v>
      </c>
      <c r="C205" s="41" t="s">
        <v>309</v>
      </c>
      <c r="D205" s="48" t="s">
        <v>30</v>
      </c>
      <c r="E205" s="40">
        <v>10</v>
      </c>
      <c r="F205" s="39">
        <v>0</v>
      </c>
      <c r="G205" s="42">
        <f t="shared" ref="G205" si="12">E205*F205</f>
        <v>0</v>
      </c>
      <c r="H205" s="70"/>
    </row>
    <row r="206" spans="1:9" s="47" customFormat="1">
      <c r="A206" s="48">
        <v>183</v>
      </c>
      <c r="B206" s="2" t="s">
        <v>15</v>
      </c>
      <c r="C206" s="4" t="s">
        <v>170</v>
      </c>
      <c r="D206" s="2" t="s">
        <v>0</v>
      </c>
      <c r="E206" s="2">
        <v>13948</v>
      </c>
      <c r="F206" s="39">
        <v>0</v>
      </c>
      <c r="G206" s="42">
        <f>E206*F206</f>
        <v>0</v>
      </c>
    </row>
    <row r="207" spans="1:9" s="47" customFormat="1">
      <c r="A207" s="48">
        <v>184</v>
      </c>
      <c r="B207" s="2" t="s">
        <v>15</v>
      </c>
      <c r="C207" s="4" t="s">
        <v>172</v>
      </c>
      <c r="D207" s="2" t="s">
        <v>0</v>
      </c>
      <c r="E207" s="2">
        <v>13948</v>
      </c>
      <c r="F207" s="39">
        <v>0</v>
      </c>
      <c r="G207" s="42">
        <f>E207*F207</f>
        <v>0</v>
      </c>
    </row>
    <row r="208" spans="1:9" s="47" customFormat="1">
      <c r="A208" s="2"/>
      <c r="B208" s="2"/>
      <c r="C208" s="89" t="s">
        <v>171</v>
      </c>
      <c r="D208" s="90"/>
      <c r="E208" s="90"/>
      <c r="F208" s="91"/>
      <c r="G208" s="46">
        <f>SUM(G204:G207)</f>
        <v>0</v>
      </c>
    </row>
    <row r="209" spans="1:11" s="47" customFormat="1">
      <c r="A209" s="9"/>
      <c r="B209" s="14" t="s">
        <v>89</v>
      </c>
      <c r="C209" s="14"/>
      <c r="D209" s="9"/>
      <c r="E209" s="9"/>
      <c r="F209" s="13"/>
      <c r="G209" s="27"/>
    </row>
    <row r="210" spans="1:11" s="47" customFormat="1" ht="24">
      <c r="A210" s="48">
        <v>185</v>
      </c>
      <c r="B210" s="48" t="s">
        <v>8</v>
      </c>
      <c r="C210" s="65" t="s">
        <v>116</v>
      </c>
      <c r="D210" s="48" t="s">
        <v>55</v>
      </c>
      <c r="E210" s="48">
        <v>1920</v>
      </c>
      <c r="F210" s="39">
        <v>0</v>
      </c>
      <c r="G210" s="42">
        <f>E210*F210</f>
        <v>0</v>
      </c>
    </row>
    <row r="211" spans="1:11" s="47" customFormat="1">
      <c r="A211" s="48"/>
      <c r="B211" s="48"/>
      <c r="C211" s="73" t="s">
        <v>148</v>
      </c>
      <c r="D211" s="114" t="s">
        <v>33</v>
      </c>
      <c r="E211" s="115"/>
      <c r="F211" s="74">
        <f>F210</f>
        <v>0</v>
      </c>
      <c r="G211" s="42"/>
    </row>
    <row r="212" spans="1:11" s="47" customFormat="1" ht="13.5">
      <c r="A212" s="48">
        <v>186</v>
      </c>
      <c r="B212" s="48" t="s">
        <v>15</v>
      </c>
      <c r="C212" s="63" t="s">
        <v>57</v>
      </c>
      <c r="D212" s="48" t="s">
        <v>55</v>
      </c>
      <c r="E212" s="48">
        <v>1920</v>
      </c>
      <c r="F212" s="39">
        <v>0</v>
      </c>
      <c r="G212" s="42">
        <f t="shared" ref="G212:G216" si="13">E212*F212</f>
        <v>0</v>
      </c>
    </row>
    <row r="213" spans="1:11" s="47" customFormat="1" ht="13.5">
      <c r="A213" s="48">
        <v>187</v>
      </c>
      <c r="B213" s="48" t="s">
        <v>15</v>
      </c>
      <c r="C213" s="63" t="s">
        <v>263</v>
      </c>
      <c r="D213" s="48" t="s">
        <v>55</v>
      </c>
      <c r="E213" s="48">
        <v>1920</v>
      </c>
      <c r="F213" s="39">
        <v>0</v>
      </c>
      <c r="G213" s="42">
        <f t="shared" si="13"/>
        <v>0</v>
      </c>
    </row>
    <row r="214" spans="1:11" s="47" customFormat="1" ht="13.5">
      <c r="A214" s="48">
        <v>188</v>
      </c>
      <c r="B214" s="48" t="s">
        <v>15</v>
      </c>
      <c r="C214" s="63" t="s">
        <v>58</v>
      </c>
      <c r="D214" s="48" t="s">
        <v>55</v>
      </c>
      <c r="E214" s="48">
        <v>1920</v>
      </c>
      <c r="F214" s="39">
        <v>0</v>
      </c>
      <c r="G214" s="42">
        <f t="shared" si="13"/>
        <v>0</v>
      </c>
    </row>
    <row r="215" spans="1:11" s="47" customFormat="1" ht="13.5">
      <c r="A215" s="48">
        <v>189</v>
      </c>
      <c r="B215" s="48" t="s">
        <v>22</v>
      </c>
      <c r="C215" s="41" t="s">
        <v>52</v>
      </c>
      <c r="D215" s="48" t="s">
        <v>55</v>
      </c>
      <c r="E215" s="48">
        <v>1920</v>
      </c>
      <c r="F215" s="39">
        <v>0</v>
      </c>
      <c r="G215" s="42">
        <f t="shared" si="13"/>
        <v>0</v>
      </c>
    </row>
    <row r="216" spans="1:11" s="47" customFormat="1" ht="13.5">
      <c r="A216" s="48">
        <v>190</v>
      </c>
      <c r="B216" s="48" t="s">
        <v>25</v>
      </c>
      <c r="C216" s="41" t="s">
        <v>24</v>
      </c>
      <c r="D216" s="48" t="s">
        <v>55</v>
      </c>
      <c r="E216" s="48">
        <v>1920</v>
      </c>
      <c r="F216" s="39">
        <v>0</v>
      </c>
      <c r="G216" s="42">
        <f t="shared" si="13"/>
        <v>0</v>
      </c>
      <c r="I216" s="35"/>
    </row>
    <row r="217" spans="1:11" s="47" customFormat="1">
      <c r="A217" s="48"/>
      <c r="B217" s="48"/>
      <c r="C217" s="73" t="s">
        <v>56</v>
      </c>
      <c r="D217" s="114" t="s">
        <v>33</v>
      </c>
      <c r="E217" s="115"/>
      <c r="F217" s="74">
        <f>(G212+G213+G214+G215+G216)/E212</f>
        <v>0</v>
      </c>
      <c r="G217" s="42"/>
      <c r="H217" s="1"/>
      <c r="I217" s="1"/>
      <c r="J217" s="1"/>
      <c r="K217" s="1"/>
    </row>
    <row r="218" spans="1:11" s="47" customFormat="1">
      <c r="A218" s="48"/>
      <c r="B218" s="48"/>
      <c r="C218" s="92" t="s">
        <v>90</v>
      </c>
      <c r="D218" s="93"/>
      <c r="E218" s="93"/>
      <c r="F218" s="94"/>
      <c r="G218" s="45">
        <f>SUM(G210:G217)</f>
        <v>0</v>
      </c>
      <c r="H218" s="34"/>
      <c r="I218" s="33"/>
      <c r="J218" s="1"/>
      <c r="K218" s="1"/>
    </row>
    <row r="219" spans="1:11" s="47" customFormat="1">
      <c r="A219" s="9"/>
      <c r="B219" s="14" t="s">
        <v>62</v>
      </c>
      <c r="C219" s="14"/>
      <c r="D219" s="9"/>
      <c r="E219" s="9"/>
      <c r="F219" s="13"/>
      <c r="G219" s="27"/>
      <c r="H219" s="33"/>
      <c r="I219" s="33"/>
      <c r="J219" s="1"/>
      <c r="K219" s="1"/>
    </row>
    <row r="220" spans="1:11" s="47" customFormat="1" ht="135.6" customHeight="1">
      <c r="A220" s="51">
        <v>191</v>
      </c>
      <c r="B220" s="48" t="s">
        <v>8</v>
      </c>
      <c r="C220" s="49" t="s">
        <v>359</v>
      </c>
      <c r="D220" s="48" t="s">
        <v>0</v>
      </c>
      <c r="E220" s="48">
        <v>175</v>
      </c>
      <c r="F220" s="39">
        <v>0</v>
      </c>
      <c r="G220" s="42">
        <f>E220*F220</f>
        <v>0</v>
      </c>
      <c r="H220" s="33"/>
      <c r="I220" s="33"/>
      <c r="J220" s="1"/>
      <c r="K220" s="1"/>
    </row>
    <row r="221" spans="1:11" s="47" customFormat="1" ht="136.15" customHeight="1">
      <c r="A221" s="51">
        <v>192</v>
      </c>
      <c r="B221" s="48" t="s">
        <v>8</v>
      </c>
      <c r="C221" s="49" t="s">
        <v>360</v>
      </c>
      <c r="D221" s="48" t="s">
        <v>0</v>
      </c>
      <c r="E221" s="48">
        <v>15</v>
      </c>
      <c r="F221" s="39">
        <v>0</v>
      </c>
      <c r="G221" s="42">
        <f t="shared" ref="G221" si="14">E221*F221</f>
        <v>0</v>
      </c>
      <c r="H221" s="33"/>
      <c r="I221" s="1"/>
      <c r="J221" s="1"/>
      <c r="K221" s="1"/>
    </row>
    <row r="222" spans="1:11" s="47" customFormat="1">
      <c r="A222" s="48"/>
      <c r="B222" s="48"/>
      <c r="C222" s="92" t="s">
        <v>63</v>
      </c>
      <c r="D222" s="93"/>
      <c r="E222" s="93"/>
      <c r="F222" s="94"/>
      <c r="G222" s="45">
        <f>SUM(G220:G221)</f>
        <v>0</v>
      </c>
      <c r="H222" s="1"/>
      <c r="I222" s="1"/>
      <c r="J222" s="1"/>
      <c r="K222" s="1"/>
    </row>
    <row r="223" spans="1:11" s="47" customFormat="1">
      <c r="A223" s="9"/>
      <c r="B223" s="14" t="s">
        <v>361</v>
      </c>
      <c r="C223" s="14"/>
      <c r="D223" s="9"/>
      <c r="E223" s="13"/>
      <c r="F223" s="13"/>
      <c r="G223" s="32"/>
    </row>
    <row r="224" spans="1:11" s="47" customFormat="1">
      <c r="A224" s="48">
        <v>193</v>
      </c>
      <c r="B224" s="48" t="s">
        <v>8</v>
      </c>
      <c r="C224" s="62" t="s">
        <v>225</v>
      </c>
      <c r="D224" s="48" t="s">
        <v>0</v>
      </c>
      <c r="E224" s="61">
        <v>15</v>
      </c>
      <c r="F224" s="39">
        <v>0</v>
      </c>
      <c r="G224" s="42">
        <f t="shared" ref="G224" si="15">E224*F224</f>
        <v>0</v>
      </c>
    </row>
    <row r="225" spans="1:11" s="47" customFormat="1">
      <c r="A225" s="48"/>
      <c r="B225" s="48"/>
      <c r="C225" s="92" t="s">
        <v>362</v>
      </c>
      <c r="D225" s="93"/>
      <c r="E225" s="93"/>
      <c r="F225" s="94"/>
      <c r="G225" s="45">
        <f>SUM(G224)</f>
        <v>0</v>
      </c>
    </row>
    <row r="226" spans="1:11" s="47" customFormat="1">
      <c r="A226" s="9"/>
      <c r="B226" s="14" t="s">
        <v>131</v>
      </c>
      <c r="C226" s="14"/>
      <c r="D226" s="9"/>
      <c r="E226" s="13"/>
      <c r="F226" s="13"/>
      <c r="G226" s="32"/>
      <c r="H226" s="1"/>
      <c r="I226" s="1"/>
      <c r="J226" s="1"/>
      <c r="K226" s="1"/>
    </row>
    <row r="227" spans="1:11" s="47" customFormat="1">
      <c r="A227" s="51">
        <v>194</v>
      </c>
      <c r="B227" s="48" t="s">
        <v>15</v>
      </c>
      <c r="C227" s="41" t="s">
        <v>132</v>
      </c>
      <c r="D227" s="48" t="s">
        <v>27</v>
      </c>
      <c r="E227" s="48">
        <v>22</v>
      </c>
      <c r="F227" s="39">
        <v>0</v>
      </c>
      <c r="G227" s="42">
        <f>E227*F227</f>
        <v>0</v>
      </c>
      <c r="H227" s="1"/>
      <c r="I227" s="1"/>
      <c r="J227" s="1"/>
      <c r="K227" s="1"/>
    </row>
    <row r="228" spans="1:11" s="47" customFormat="1" ht="36">
      <c r="A228" s="51">
        <v>195</v>
      </c>
      <c r="B228" s="48" t="s">
        <v>8</v>
      </c>
      <c r="C228" s="49" t="s">
        <v>156</v>
      </c>
      <c r="D228" s="48" t="s">
        <v>27</v>
      </c>
      <c r="E228" s="48">
        <v>30</v>
      </c>
      <c r="F228" s="39">
        <v>0</v>
      </c>
      <c r="G228" s="42">
        <f>E228*F228</f>
        <v>0</v>
      </c>
      <c r="H228" s="33"/>
      <c r="I228" s="1"/>
      <c r="J228" s="1"/>
      <c r="K228" s="1"/>
    </row>
    <row r="229" spans="1:11" s="47" customFormat="1">
      <c r="A229" s="48"/>
      <c r="B229" s="48"/>
      <c r="C229" s="92" t="s">
        <v>133</v>
      </c>
      <c r="D229" s="93"/>
      <c r="E229" s="93"/>
      <c r="F229" s="94"/>
      <c r="G229" s="45">
        <f>SUM(G227:G228)</f>
        <v>0</v>
      </c>
      <c r="H229" s="34"/>
      <c r="I229" s="35"/>
      <c r="J229" s="1"/>
      <c r="K229" s="1"/>
    </row>
    <row r="230" spans="1:11" s="47" customFormat="1" ht="88.5" customHeight="1">
      <c r="A230" s="86" t="s">
        <v>168</v>
      </c>
      <c r="B230" s="87"/>
      <c r="C230" s="87"/>
      <c r="D230" s="87"/>
      <c r="E230" s="87"/>
      <c r="F230" s="87"/>
      <c r="G230" s="88"/>
    </row>
    <row r="231" spans="1:11" s="47" customFormat="1" ht="14.25" customHeight="1">
      <c r="A231" s="83" t="s">
        <v>86</v>
      </c>
      <c r="B231" s="84"/>
      <c r="C231" s="84"/>
      <c r="D231" s="84"/>
      <c r="E231" s="84"/>
      <c r="F231" s="84"/>
      <c r="G231" s="85"/>
    </row>
    <row r="232" spans="1:11" s="47" customFormat="1">
      <c r="A232" s="83" t="s">
        <v>100</v>
      </c>
      <c r="B232" s="84"/>
      <c r="C232" s="84"/>
      <c r="D232" s="84"/>
      <c r="E232" s="84"/>
      <c r="F232" s="84"/>
      <c r="G232" s="85"/>
    </row>
    <row r="233" spans="1:11" s="47" customFormat="1">
      <c r="A233" s="16"/>
      <c r="B233" s="102" t="s">
        <v>9</v>
      </c>
      <c r="C233" s="103"/>
      <c r="D233" s="103"/>
      <c r="E233" s="103"/>
      <c r="F233" s="104"/>
      <c r="G233" s="36">
        <f>G229+G222+G218+G208+G202+G193+G190+G66+G62+G45</f>
        <v>0</v>
      </c>
    </row>
    <row r="234" spans="1:11" s="47" customFormat="1">
      <c r="A234" s="17"/>
      <c r="B234" s="105" t="s">
        <v>17</v>
      </c>
      <c r="C234" s="106"/>
      <c r="D234" s="106"/>
      <c r="E234" s="106"/>
      <c r="F234" s="107"/>
      <c r="G234" s="37">
        <f>G233*0.21</f>
        <v>0</v>
      </c>
    </row>
    <row r="235" spans="1:11" s="47" customFormat="1">
      <c r="A235" s="17"/>
      <c r="B235" s="99" t="s">
        <v>10</v>
      </c>
      <c r="C235" s="100"/>
      <c r="D235" s="100"/>
      <c r="E235" s="100"/>
      <c r="F235" s="101"/>
      <c r="G235" s="38">
        <f>SUM(G233:G234)</f>
        <v>0</v>
      </c>
    </row>
    <row r="236" spans="1:11" s="47" customFormat="1">
      <c r="A236" s="95" t="s">
        <v>93</v>
      </c>
      <c r="B236" s="96"/>
      <c r="C236" s="96"/>
      <c r="D236" s="96"/>
      <c r="E236" s="96"/>
      <c r="F236" s="96"/>
      <c r="G236" s="97"/>
    </row>
    <row r="237" spans="1:11" s="47" customFormat="1">
      <c r="A237" s="5" t="s">
        <v>1</v>
      </c>
      <c r="B237" s="5" t="s">
        <v>2</v>
      </c>
      <c r="C237" s="6" t="s">
        <v>3</v>
      </c>
      <c r="D237" s="5" t="s">
        <v>4</v>
      </c>
      <c r="E237" s="5" t="s">
        <v>5</v>
      </c>
      <c r="F237" s="24" t="s">
        <v>6</v>
      </c>
      <c r="G237" s="24" t="s">
        <v>7</v>
      </c>
    </row>
    <row r="238" spans="1:11" s="47" customFormat="1" ht="14.45" customHeight="1">
      <c r="A238" s="7"/>
      <c r="B238" s="109" t="s">
        <v>270</v>
      </c>
      <c r="C238" s="110"/>
      <c r="D238" s="7"/>
      <c r="E238" s="7"/>
      <c r="F238" s="25"/>
      <c r="G238" s="25"/>
    </row>
    <row r="239" spans="1:11" s="47" customFormat="1">
      <c r="A239" s="40">
        <v>196</v>
      </c>
      <c r="B239" s="40" t="s">
        <v>8</v>
      </c>
      <c r="C239" s="44" t="s">
        <v>64</v>
      </c>
      <c r="D239" s="40" t="s">
        <v>0</v>
      </c>
      <c r="E239" s="40">
        <v>8</v>
      </c>
      <c r="F239" s="39">
        <v>0</v>
      </c>
      <c r="G239" s="42">
        <f t="shared" ref="G239:G256" si="16">E239*F239</f>
        <v>0</v>
      </c>
    </row>
    <row r="240" spans="1:11" s="47" customFormat="1">
      <c r="A240" s="40">
        <v>197</v>
      </c>
      <c r="B240" s="40" t="s">
        <v>8</v>
      </c>
      <c r="C240" s="44" t="s">
        <v>65</v>
      </c>
      <c r="D240" s="40" t="s">
        <v>0</v>
      </c>
      <c r="E240" s="40">
        <v>7</v>
      </c>
      <c r="F240" s="39">
        <v>0</v>
      </c>
      <c r="G240" s="42">
        <f t="shared" si="16"/>
        <v>0</v>
      </c>
    </row>
    <row r="241" spans="1:7">
      <c r="A241" s="48">
        <v>198</v>
      </c>
      <c r="B241" s="40" t="s">
        <v>8</v>
      </c>
      <c r="C241" s="44" t="s">
        <v>66</v>
      </c>
      <c r="D241" s="40" t="s">
        <v>0</v>
      </c>
      <c r="E241" s="40">
        <v>7</v>
      </c>
      <c r="F241" s="39">
        <v>0</v>
      </c>
      <c r="G241" s="42">
        <f t="shared" si="16"/>
        <v>0</v>
      </c>
    </row>
    <row r="242" spans="1:7">
      <c r="A242" s="48">
        <v>199</v>
      </c>
      <c r="B242" s="40" t="s">
        <v>8</v>
      </c>
      <c r="C242" s="44" t="s">
        <v>67</v>
      </c>
      <c r="D242" s="40" t="s">
        <v>0</v>
      </c>
      <c r="E242" s="40">
        <v>3</v>
      </c>
      <c r="F242" s="39">
        <v>0</v>
      </c>
      <c r="G242" s="42">
        <f t="shared" si="16"/>
        <v>0</v>
      </c>
    </row>
    <row r="243" spans="1:7">
      <c r="A243" s="48">
        <v>200</v>
      </c>
      <c r="B243" s="40" t="s">
        <v>8</v>
      </c>
      <c r="C243" s="44" t="s">
        <v>142</v>
      </c>
      <c r="D243" s="40" t="s">
        <v>0</v>
      </c>
      <c r="E243" s="40">
        <v>6</v>
      </c>
      <c r="F243" s="39">
        <v>0</v>
      </c>
      <c r="G243" s="42">
        <f t="shared" si="16"/>
        <v>0</v>
      </c>
    </row>
    <row r="244" spans="1:7">
      <c r="A244" s="48">
        <v>201</v>
      </c>
      <c r="B244" s="40" t="s">
        <v>8</v>
      </c>
      <c r="C244" s="44" t="s">
        <v>129</v>
      </c>
      <c r="D244" s="40" t="s">
        <v>0</v>
      </c>
      <c r="E244" s="40">
        <v>8</v>
      </c>
      <c r="F244" s="39">
        <v>0</v>
      </c>
      <c r="G244" s="42">
        <f t="shared" si="16"/>
        <v>0</v>
      </c>
    </row>
    <row r="245" spans="1:7">
      <c r="A245" s="48">
        <v>202</v>
      </c>
      <c r="B245" s="40" t="s">
        <v>8</v>
      </c>
      <c r="C245" s="44" t="s">
        <v>124</v>
      </c>
      <c r="D245" s="40" t="s">
        <v>0</v>
      </c>
      <c r="E245" s="40">
        <v>6</v>
      </c>
      <c r="F245" s="39">
        <v>0</v>
      </c>
      <c r="G245" s="42">
        <f t="shared" si="16"/>
        <v>0</v>
      </c>
    </row>
    <row r="246" spans="1:7">
      <c r="A246" s="48">
        <v>203</v>
      </c>
      <c r="B246" s="40" t="s">
        <v>8</v>
      </c>
      <c r="C246" s="44" t="s">
        <v>72</v>
      </c>
      <c r="D246" s="40" t="s">
        <v>0</v>
      </c>
      <c r="E246" s="40">
        <v>2</v>
      </c>
      <c r="F246" s="39">
        <v>0</v>
      </c>
      <c r="G246" s="42">
        <f t="shared" si="16"/>
        <v>0</v>
      </c>
    </row>
    <row r="247" spans="1:7">
      <c r="A247" s="48">
        <v>204</v>
      </c>
      <c r="B247" s="40" t="s">
        <v>8</v>
      </c>
      <c r="C247" s="44" t="s">
        <v>68</v>
      </c>
      <c r="D247" s="40" t="s">
        <v>69</v>
      </c>
      <c r="E247" s="40">
        <f>(E239+E240+E241+E242+E245+E244+E246+E243)*0.7</f>
        <v>32.9</v>
      </c>
      <c r="F247" s="39">
        <v>0</v>
      </c>
      <c r="G247" s="42">
        <f t="shared" si="16"/>
        <v>0</v>
      </c>
    </row>
    <row r="248" spans="1:7">
      <c r="A248" s="48">
        <v>205</v>
      </c>
      <c r="B248" s="40" t="s">
        <v>8</v>
      </c>
      <c r="C248" s="44" t="s">
        <v>70</v>
      </c>
      <c r="D248" s="40" t="s">
        <v>0</v>
      </c>
      <c r="E248" s="40">
        <v>1</v>
      </c>
      <c r="F248" s="39">
        <v>0</v>
      </c>
      <c r="G248" s="42">
        <f t="shared" si="16"/>
        <v>0</v>
      </c>
    </row>
    <row r="249" spans="1:7">
      <c r="A249" s="48">
        <v>206</v>
      </c>
      <c r="B249" s="40" t="s">
        <v>8</v>
      </c>
      <c r="C249" s="44" t="s">
        <v>126</v>
      </c>
      <c r="D249" s="40" t="s">
        <v>0</v>
      </c>
      <c r="E249" s="40">
        <v>8</v>
      </c>
      <c r="F249" s="39">
        <v>0</v>
      </c>
      <c r="G249" s="42">
        <f t="shared" si="16"/>
        <v>0</v>
      </c>
    </row>
    <row r="250" spans="1:7">
      <c r="A250" s="48">
        <v>207</v>
      </c>
      <c r="B250" s="40" t="s">
        <v>8</v>
      </c>
      <c r="C250" s="44" t="s">
        <v>71</v>
      </c>
      <c r="D250" s="40" t="s">
        <v>0</v>
      </c>
      <c r="E250" s="40">
        <v>1</v>
      </c>
      <c r="F250" s="39">
        <v>0</v>
      </c>
      <c r="G250" s="42">
        <f t="shared" si="16"/>
        <v>0</v>
      </c>
    </row>
    <row r="251" spans="1:7" ht="24">
      <c r="A251" s="48">
        <v>208</v>
      </c>
      <c r="B251" s="40" t="s">
        <v>8</v>
      </c>
      <c r="C251" s="44" t="s">
        <v>164</v>
      </c>
      <c r="D251" s="40" t="s">
        <v>0</v>
      </c>
      <c r="E251" s="40">
        <v>1</v>
      </c>
      <c r="F251" s="39">
        <v>0</v>
      </c>
      <c r="G251" s="42">
        <f t="shared" si="16"/>
        <v>0</v>
      </c>
    </row>
    <row r="252" spans="1:7" ht="24">
      <c r="A252" s="48">
        <v>209</v>
      </c>
      <c r="B252" s="40" t="s">
        <v>8</v>
      </c>
      <c r="C252" s="44" t="s">
        <v>165</v>
      </c>
      <c r="D252" s="40" t="s">
        <v>0</v>
      </c>
      <c r="E252" s="40">
        <v>2</v>
      </c>
      <c r="F252" s="39">
        <v>0</v>
      </c>
      <c r="G252" s="42">
        <f t="shared" si="16"/>
        <v>0</v>
      </c>
    </row>
    <row r="253" spans="1:7" ht="24">
      <c r="A253" s="48">
        <v>210</v>
      </c>
      <c r="B253" s="40" t="s">
        <v>8</v>
      </c>
      <c r="C253" s="44" t="s">
        <v>96</v>
      </c>
      <c r="D253" s="40" t="s">
        <v>0</v>
      </c>
      <c r="E253" s="40">
        <v>1</v>
      </c>
      <c r="F253" s="39">
        <v>0</v>
      </c>
      <c r="G253" s="42">
        <f t="shared" si="16"/>
        <v>0</v>
      </c>
    </row>
    <row r="254" spans="1:7">
      <c r="A254" s="48">
        <v>211</v>
      </c>
      <c r="B254" s="40" t="s">
        <v>8</v>
      </c>
      <c r="C254" s="44" t="s">
        <v>68</v>
      </c>
      <c r="D254" s="40" t="s">
        <v>69</v>
      </c>
      <c r="E254" s="40">
        <f>(E248+E250+E249)*0.6</f>
        <v>6</v>
      </c>
      <c r="F254" s="39">
        <v>0</v>
      </c>
      <c r="G254" s="42">
        <f t="shared" si="16"/>
        <v>0</v>
      </c>
    </row>
    <row r="255" spans="1:7" ht="24">
      <c r="A255" s="48">
        <v>212</v>
      </c>
      <c r="B255" s="40" t="s">
        <v>8</v>
      </c>
      <c r="C255" s="44" t="s">
        <v>73</v>
      </c>
      <c r="D255" s="40" t="s">
        <v>19</v>
      </c>
      <c r="E255" s="40">
        <v>8.8948999999999998</v>
      </c>
      <c r="F255" s="39">
        <v>0</v>
      </c>
      <c r="G255" s="42">
        <f t="shared" si="16"/>
        <v>0</v>
      </c>
    </row>
    <row r="256" spans="1:7" ht="36">
      <c r="A256" s="48">
        <v>213</v>
      </c>
      <c r="B256" s="40" t="s">
        <v>8</v>
      </c>
      <c r="C256" s="44" t="s">
        <v>137</v>
      </c>
      <c r="D256" s="40" t="s">
        <v>19</v>
      </c>
      <c r="E256" s="40">
        <v>1.9890000000000001</v>
      </c>
      <c r="F256" s="39">
        <v>0</v>
      </c>
      <c r="G256" s="42">
        <f t="shared" si="16"/>
        <v>0</v>
      </c>
    </row>
    <row r="257" spans="1:9">
      <c r="A257" s="41"/>
      <c r="B257" s="40"/>
      <c r="C257" s="92" t="s">
        <v>140</v>
      </c>
      <c r="D257" s="93"/>
      <c r="E257" s="93"/>
      <c r="F257" s="94"/>
      <c r="G257" s="45">
        <f>SUM(G239:G256)</f>
        <v>0</v>
      </c>
      <c r="H257" s="33"/>
      <c r="I257" s="33"/>
    </row>
    <row r="258" spans="1:9">
      <c r="A258" s="9"/>
      <c r="B258" s="14" t="s">
        <v>138</v>
      </c>
      <c r="C258" s="14"/>
      <c r="D258" s="9"/>
      <c r="E258" s="9"/>
      <c r="F258" s="13"/>
      <c r="G258" s="27"/>
      <c r="H258" s="33"/>
      <c r="I258" s="33"/>
    </row>
    <row r="259" spans="1:9" ht="24">
      <c r="A259" s="51">
        <v>214</v>
      </c>
      <c r="B259" s="48" t="s">
        <v>98</v>
      </c>
      <c r="C259" s="49" t="s">
        <v>99</v>
      </c>
      <c r="D259" s="48" t="s">
        <v>0</v>
      </c>
      <c r="E259" s="48">
        <v>2</v>
      </c>
      <c r="F259" s="39">
        <v>0</v>
      </c>
      <c r="G259" s="42">
        <f>E259*F259</f>
        <v>0</v>
      </c>
      <c r="H259" s="33"/>
      <c r="I259" s="33"/>
    </row>
    <row r="260" spans="1:9" ht="24">
      <c r="A260" s="51">
        <v>215</v>
      </c>
      <c r="B260" s="48" t="s">
        <v>97</v>
      </c>
      <c r="C260" s="49" t="s">
        <v>175</v>
      </c>
      <c r="D260" s="48" t="s">
        <v>0</v>
      </c>
      <c r="E260" s="48">
        <v>7</v>
      </c>
      <c r="F260" s="39">
        <v>0</v>
      </c>
      <c r="G260" s="42">
        <f t="shared" ref="G260:G267" si="17">E260*F260</f>
        <v>0</v>
      </c>
    </row>
    <row r="261" spans="1:9" ht="24">
      <c r="A261" s="51">
        <v>216</v>
      </c>
      <c r="B261" s="48" t="s">
        <v>15</v>
      </c>
      <c r="C261" s="49" t="s">
        <v>173</v>
      </c>
      <c r="D261" s="48" t="s">
        <v>0</v>
      </c>
      <c r="E261" s="48">
        <v>4</v>
      </c>
      <c r="F261" s="39">
        <v>0</v>
      </c>
      <c r="G261" s="42">
        <f t="shared" si="17"/>
        <v>0</v>
      </c>
    </row>
    <row r="262" spans="1:9" ht="24">
      <c r="A262" s="51">
        <v>217</v>
      </c>
      <c r="B262" s="48" t="s">
        <v>15</v>
      </c>
      <c r="C262" s="49" t="s">
        <v>174</v>
      </c>
      <c r="D262" s="48" t="s">
        <v>0</v>
      </c>
      <c r="E262" s="48">
        <v>1</v>
      </c>
      <c r="F262" s="39">
        <v>0</v>
      </c>
      <c r="G262" s="42">
        <f t="shared" si="17"/>
        <v>0</v>
      </c>
    </row>
    <row r="263" spans="1:9" ht="24">
      <c r="A263" s="51">
        <v>218</v>
      </c>
      <c r="B263" s="48" t="s">
        <v>15</v>
      </c>
      <c r="C263" s="49" t="s">
        <v>276</v>
      </c>
      <c r="D263" s="48" t="s">
        <v>0</v>
      </c>
      <c r="E263" s="48">
        <v>1</v>
      </c>
      <c r="F263" s="39">
        <v>0</v>
      </c>
      <c r="G263" s="42">
        <f t="shared" si="17"/>
        <v>0</v>
      </c>
    </row>
    <row r="264" spans="1:9" ht="24">
      <c r="A264" s="51">
        <v>219</v>
      </c>
      <c r="B264" s="48">
        <v>113107178</v>
      </c>
      <c r="C264" s="53" t="s">
        <v>273</v>
      </c>
      <c r="D264" s="48" t="s">
        <v>19</v>
      </c>
      <c r="E264" s="48">
        <f>84.8+16.8+33.4</f>
        <v>135</v>
      </c>
      <c r="F264" s="39">
        <v>0</v>
      </c>
      <c r="G264" s="42">
        <f t="shared" si="17"/>
        <v>0</v>
      </c>
    </row>
    <row r="265" spans="1:9">
      <c r="A265" s="51">
        <v>220</v>
      </c>
      <c r="B265" s="48">
        <v>997221571</v>
      </c>
      <c r="C265" s="53" t="s">
        <v>274</v>
      </c>
      <c r="D265" s="48" t="s">
        <v>83</v>
      </c>
      <c r="E265" s="48">
        <v>111.8</v>
      </c>
      <c r="F265" s="39">
        <v>0</v>
      </c>
      <c r="G265" s="42">
        <f t="shared" si="17"/>
        <v>0</v>
      </c>
    </row>
    <row r="266" spans="1:9" s="47" customFormat="1" ht="24">
      <c r="A266" s="51">
        <v>221</v>
      </c>
      <c r="B266" s="48">
        <v>997221579</v>
      </c>
      <c r="C266" s="53" t="s">
        <v>275</v>
      </c>
      <c r="D266" s="48" t="s">
        <v>83</v>
      </c>
      <c r="E266" s="48">
        <f>E265*3</f>
        <v>335.4</v>
      </c>
      <c r="F266" s="39">
        <v>0</v>
      </c>
      <c r="G266" s="42">
        <f t="shared" si="17"/>
        <v>0</v>
      </c>
    </row>
    <row r="267" spans="1:9">
      <c r="A267" s="51">
        <v>222</v>
      </c>
      <c r="B267" s="48">
        <v>997221815</v>
      </c>
      <c r="C267" s="53" t="s">
        <v>272</v>
      </c>
      <c r="D267" s="48" t="s">
        <v>83</v>
      </c>
      <c r="E267" s="48">
        <v>111.8</v>
      </c>
      <c r="F267" s="39">
        <v>0</v>
      </c>
      <c r="G267" s="42">
        <f t="shared" si="17"/>
        <v>0</v>
      </c>
    </row>
    <row r="268" spans="1:9">
      <c r="A268" s="48"/>
      <c r="B268" s="48"/>
      <c r="C268" s="92" t="s">
        <v>139</v>
      </c>
      <c r="D268" s="93"/>
      <c r="E268" s="93"/>
      <c r="F268" s="94"/>
      <c r="G268" s="45">
        <f>SUM(G259:G267)</f>
        <v>0</v>
      </c>
    </row>
    <row r="269" spans="1:9">
      <c r="A269" s="9"/>
      <c r="B269" s="14" t="s">
        <v>176</v>
      </c>
      <c r="C269" s="14"/>
      <c r="D269" s="9"/>
      <c r="E269" s="9"/>
      <c r="F269" s="13"/>
      <c r="G269" s="27"/>
    </row>
    <row r="270" spans="1:9">
      <c r="A270" s="54">
        <v>223</v>
      </c>
      <c r="B270" s="50" t="s">
        <v>177</v>
      </c>
      <c r="C270" s="4" t="s">
        <v>178</v>
      </c>
      <c r="D270" s="50" t="s">
        <v>69</v>
      </c>
      <c r="E270" s="52">
        <v>7.7</v>
      </c>
      <c r="F270" s="39">
        <v>0</v>
      </c>
      <c r="G270" s="42">
        <f>E270*F270</f>
        <v>0</v>
      </c>
    </row>
    <row r="271" spans="1:9">
      <c r="A271" s="54">
        <v>224</v>
      </c>
      <c r="B271" s="50" t="s">
        <v>102</v>
      </c>
      <c r="C271" s="4" t="s">
        <v>103</v>
      </c>
      <c r="D271" s="50" t="s">
        <v>69</v>
      </c>
      <c r="E271" s="52">
        <v>7.7</v>
      </c>
      <c r="F271" s="39">
        <v>0</v>
      </c>
      <c r="G271" s="42">
        <f t="shared" ref="G271:G274" si="18">E271*F271</f>
        <v>0</v>
      </c>
    </row>
    <row r="272" spans="1:9" s="31" customFormat="1" ht="24">
      <c r="A272" s="54">
        <v>225</v>
      </c>
      <c r="B272" s="50" t="s">
        <v>104</v>
      </c>
      <c r="C272" s="4" t="s">
        <v>179</v>
      </c>
      <c r="D272" s="50" t="s">
        <v>69</v>
      </c>
      <c r="E272" s="52">
        <v>7.7</v>
      </c>
      <c r="F272" s="39">
        <v>0</v>
      </c>
      <c r="G272" s="42">
        <f t="shared" si="18"/>
        <v>0</v>
      </c>
    </row>
    <row r="273" spans="1:9" ht="24">
      <c r="A273" s="54">
        <v>226</v>
      </c>
      <c r="B273" s="50">
        <v>571908112</v>
      </c>
      <c r="C273" s="4" t="s">
        <v>277</v>
      </c>
      <c r="D273" s="52" t="s">
        <v>19</v>
      </c>
      <c r="E273" s="52">
        <v>22</v>
      </c>
      <c r="F273" s="39">
        <v>0</v>
      </c>
      <c r="G273" s="42">
        <f t="shared" si="18"/>
        <v>0</v>
      </c>
    </row>
    <row r="274" spans="1:9">
      <c r="A274" s="54">
        <v>227</v>
      </c>
      <c r="B274" s="50" t="s">
        <v>15</v>
      </c>
      <c r="C274" s="4" t="s">
        <v>180</v>
      </c>
      <c r="D274" s="50" t="s">
        <v>77</v>
      </c>
      <c r="E274" s="52">
        <v>21</v>
      </c>
      <c r="F274" s="39">
        <v>0</v>
      </c>
      <c r="G274" s="42">
        <f t="shared" si="18"/>
        <v>0</v>
      </c>
      <c r="H274" s="30"/>
    </row>
    <row r="275" spans="1:9">
      <c r="A275" s="52"/>
      <c r="B275" s="52"/>
      <c r="C275" s="111" t="s">
        <v>181</v>
      </c>
      <c r="D275" s="112"/>
      <c r="E275" s="112"/>
      <c r="F275" s="113"/>
      <c r="G275" s="55">
        <f>SUM(G270:G274)</f>
        <v>0</v>
      </c>
      <c r="I275" s="15"/>
    </row>
    <row r="276" spans="1:9">
      <c r="A276" s="9"/>
      <c r="B276" s="12" t="s">
        <v>75</v>
      </c>
      <c r="C276" s="10"/>
      <c r="D276" s="10"/>
      <c r="E276" s="10"/>
      <c r="F276" s="26"/>
      <c r="G276" s="26"/>
    </row>
    <row r="277" spans="1:9" ht="13.5">
      <c r="A277" s="52">
        <v>228</v>
      </c>
      <c r="B277" s="59" t="s">
        <v>108</v>
      </c>
      <c r="C277" s="60" t="s">
        <v>109</v>
      </c>
      <c r="D277" s="48" t="s">
        <v>19</v>
      </c>
      <c r="E277" s="48">
        <v>144</v>
      </c>
      <c r="F277" s="39">
        <v>0</v>
      </c>
      <c r="G277" s="42">
        <f>E277*F277</f>
        <v>0</v>
      </c>
    </row>
    <row r="278" spans="1:9" ht="13.5">
      <c r="A278" s="52">
        <v>229</v>
      </c>
      <c r="B278" s="52" t="s">
        <v>15</v>
      </c>
      <c r="C278" s="19" t="s">
        <v>80</v>
      </c>
      <c r="D278" s="48" t="s">
        <v>19</v>
      </c>
      <c r="E278" s="48">
        <v>144</v>
      </c>
      <c r="F278" s="39">
        <v>0</v>
      </c>
      <c r="G278" s="42">
        <f t="shared" ref="G278:G288" si="19">E278*F278</f>
        <v>0</v>
      </c>
    </row>
    <row r="279" spans="1:9" ht="13.5">
      <c r="A279" s="52">
        <v>230</v>
      </c>
      <c r="B279" s="52" t="s">
        <v>15</v>
      </c>
      <c r="C279" s="19" t="s">
        <v>81</v>
      </c>
      <c r="D279" s="48" t="s">
        <v>19</v>
      </c>
      <c r="E279" s="48">
        <v>144</v>
      </c>
      <c r="F279" s="39">
        <v>0</v>
      </c>
      <c r="G279" s="42">
        <f t="shared" si="19"/>
        <v>0</v>
      </c>
    </row>
    <row r="280" spans="1:9">
      <c r="A280" s="52">
        <v>231</v>
      </c>
      <c r="B280" s="52" t="s">
        <v>82</v>
      </c>
      <c r="C280" s="19" t="s">
        <v>206</v>
      </c>
      <c r="D280" s="52" t="s">
        <v>83</v>
      </c>
      <c r="E280" s="48">
        <v>49.47</v>
      </c>
      <c r="F280" s="39">
        <v>0</v>
      </c>
      <c r="G280" s="42">
        <f t="shared" si="19"/>
        <v>0</v>
      </c>
    </row>
    <row r="281" spans="1:9">
      <c r="A281" s="52">
        <v>232</v>
      </c>
      <c r="B281" s="52" t="s">
        <v>82</v>
      </c>
      <c r="C281" s="41" t="s">
        <v>207</v>
      </c>
      <c r="D281" s="48" t="s">
        <v>83</v>
      </c>
      <c r="E281" s="48">
        <v>6</v>
      </c>
      <c r="F281" s="39">
        <v>0</v>
      </c>
      <c r="G281" s="42">
        <f t="shared" si="19"/>
        <v>0</v>
      </c>
      <c r="H281" s="75"/>
    </row>
    <row r="282" spans="1:9" ht="13.5">
      <c r="A282" s="52">
        <v>233</v>
      </c>
      <c r="B282" s="52" t="s">
        <v>51</v>
      </c>
      <c r="C282" s="41" t="s">
        <v>84</v>
      </c>
      <c r="D282" s="48" t="s">
        <v>19</v>
      </c>
      <c r="E282" s="48">
        <v>144</v>
      </c>
      <c r="F282" s="39">
        <v>0</v>
      </c>
      <c r="G282" s="42">
        <f t="shared" si="19"/>
        <v>0</v>
      </c>
      <c r="H282" s="18"/>
    </row>
    <row r="283" spans="1:9" ht="13.5">
      <c r="A283" s="52">
        <v>234</v>
      </c>
      <c r="B283" s="52" t="s">
        <v>15</v>
      </c>
      <c r="C283" s="49" t="s">
        <v>208</v>
      </c>
      <c r="D283" s="48" t="s">
        <v>30</v>
      </c>
      <c r="E283" s="48">
        <v>10</v>
      </c>
      <c r="F283" s="39">
        <v>0</v>
      </c>
      <c r="G283" s="42">
        <f t="shared" si="19"/>
        <v>0</v>
      </c>
      <c r="H283" s="18"/>
    </row>
    <row r="284" spans="1:9" ht="13.5">
      <c r="A284" s="52">
        <v>235</v>
      </c>
      <c r="B284" s="52" t="s">
        <v>15</v>
      </c>
      <c r="C284" s="41" t="s">
        <v>85</v>
      </c>
      <c r="D284" s="48" t="s">
        <v>30</v>
      </c>
      <c r="E284" s="48">
        <v>29</v>
      </c>
      <c r="F284" s="39">
        <v>0</v>
      </c>
      <c r="G284" s="42">
        <f t="shared" si="19"/>
        <v>0</v>
      </c>
    </row>
    <row r="285" spans="1:9">
      <c r="A285" s="52">
        <v>236</v>
      </c>
      <c r="B285" s="52" t="s">
        <v>15</v>
      </c>
      <c r="C285" s="49" t="s">
        <v>279</v>
      </c>
      <c r="D285" s="48" t="s">
        <v>18</v>
      </c>
      <c r="E285" s="48">
        <v>3.6</v>
      </c>
      <c r="F285" s="39">
        <v>0</v>
      </c>
      <c r="G285" s="42">
        <f t="shared" si="19"/>
        <v>0</v>
      </c>
    </row>
    <row r="286" spans="1:9" ht="13.5">
      <c r="A286" s="52">
        <v>237</v>
      </c>
      <c r="B286" s="52" t="s">
        <v>21</v>
      </c>
      <c r="C286" s="41" t="s">
        <v>23</v>
      </c>
      <c r="D286" s="48" t="s">
        <v>19</v>
      </c>
      <c r="E286" s="48">
        <v>144</v>
      </c>
      <c r="F286" s="39">
        <v>0</v>
      </c>
      <c r="G286" s="42">
        <f t="shared" si="19"/>
        <v>0</v>
      </c>
    </row>
    <row r="287" spans="1:9" ht="13.5">
      <c r="A287" s="52">
        <v>238</v>
      </c>
      <c r="B287" s="52" t="s">
        <v>22</v>
      </c>
      <c r="C287" s="19" t="s">
        <v>54</v>
      </c>
      <c r="D287" s="52" t="s">
        <v>30</v>
      </c>
      <c r="E287" s="48">
        <v>29</v>
      </c>
      <c r="F287" s="39">
        <v>0</v>
      </c>
      <c r="G287" s="42">
        <f t="shared" si="19"/>
        <v>0</v>
      </c>
    </row>
    <row r="288" spans="1:9" ht="13.5">
      <c r="A288" s="52">
        <v>239</v>
      </c>
      <c r="B288" s="52" t="s">
        <v>110</v>
      </c>
      <c r="C288" s="19" t="s">
        <v>111</v>
      </c>
      <c r="D288" s="52" t="s">
        <v>30</v>
      </c>
      <c r="E288" s="48">
        <v>29</v>
      </c>
      <c r="F288" s="39">
        <v>0</v>
      </c>
      <c r="G288" s="42">
        <f t="shared" si="19"/>
        <v>0</v>
      </c>
    </row>
    <row r="289" spans="1:7">
      <c r="A289" s="52"/>
      <c r="B289" s="52"/>
      <c r="C289" s="111" t="s">
        <v>76</v>
      </c>
      <c r="D289" s="112"/>
      <c r="E289" s="112"/>
      <c r="F289" s="113"/>
      <c r="G289" s="55">
        <f>SUM(G277:G288)</f>
        <v>0</v>
      </c>
    </row>
    <row r="290" spans="1:7">
      <c r="A290" s="9"/>
      <c r="B290" s="12" t="s">
        <v>268</v>
      </c>
      <c r="C290" s="10"/>
      <c r="D290" s="10"/>
      <c r="E290" s="26"/>
      <c r="F290" s="26"/>
      <c r="G290" s="26"/>
    </row>
    <row r="291" spans="1:7">
      <c r="A291" s="41">
        <v>240</v>
      </c>
      <c r="B291" s="50" t="s">
        <v>177</v>
      </c>
      <c r="C291" s="4" t="s">
        <v>178</v>
      </c>
      <c r="D291" s="50" t="s">
        <v>69</v>
      </c>
      <c r="E291" s="48">
        <v>24.3</v>
      </c>
      <c r="F291" s="39">
        <v>0</v>
      </c>
      <c r="G291" s="42">
        <f>E291*F291</f>
        <v>0</v>
      </c>
    </row>
    <row r="292" spans="1:7">
      <c r="A292" s="41">
        <v>241</v>
      </c>
      <c r="B292" s="50" t="s">
        <v>102</v>
      </c>
      <c r="C292" s="4" t="s">
        <v>103</v>
      </c>
      <c r="D292" s="50" t="s">
        <v>69</v>
      </c>
      <c r="E292" s="48">
        <v>24.3</v>
      </c>
      <c r="F292" s="39">
        <v>0</v>
      </c>
      <c r="G292" s="42">
        <f t="shared" ref="G292:G305" si="20">E292*F292</f>
        <v>0</v>
      </c>
    </row>
    <row r="293" spans="1:7" ht="24">
      <c r="A293" s="41">
        <v>242</v>
      </c>
      <c r="B293" s="50" t="s">
        <v>104</v>
      </c>
      <c r="C293" s="4" t="s">
        <v>182</v>
      </c>
      <c r="D293" s="50" t="s">
        <v>69</v>
      </c>
      <c r="E293" s="48">
        <v>24.3</v>
      </c>
      <c r="F293" s="39">
        <v>0</v>
      </c>
      <c r="G293" s="42">
        <f t="shared" si="20"/>
        <v>0</v>
      </c>
    </row>
    <row r="294" spans="1:7" s="47" customFormat="1" ht="13.5">
      <c r="A294" s="41">
        <v>243</v>
      </c>
      <c r="B294" s="50" t="s">
        <v>108</v>
      </c>
      <c r="C294" s="4" t="s">
        <v>183</v>
      </c>
      <c r="D294" s="50" t="s">
        <v>19</v>
      </c>
      <c r="E294" s="48">
        <v>67.5</v>
      </c>
      <c r="F294" s="39">
        <v>0</v>
      </c>
      <c r="G294" s="42">
        <f t="shared" si="20"/>
        <v>0</v>
      </c>
    </row>
    <row r="295" spans="1:7" s="47" customFormat="1" ht="13.5">
      <c r="A295" s="41">
        <v>244</v>
      </c>
      <c r="B295" s="50" t="s">
        <v>184</v>
      </c>
      <c r="C295" s="4" t="s">
        <v>185</v>
      </c>
      <c r="D295" s="50" t="s">
        <v>19</v>
      </c>
      <c r="E295" s="48">
        <v>67.5</v>
      </c>
      <c r="F295" s="39">
        <v>0</v>
      </c>
      <c r="G295" s="42">
        <f t="shared" si="20"/>
        <v>0</v>
      </c>
    </row>
    <row r="296" spans="1:7" s="47" customFormat="1" ht="13.5">
      <c r="A296" s="41">
        <v>245</v>
      </c>
      <c r="B296" s="50" t="s">
        <v>186</v>
      </c>
      <c r="C296" s="4" t="s">
        <v>187</v>
      </c>
      <c r="D296" s="50" t="s">
        <v>19</v>
      </c>
      <c r="E296" s="48">
        <v>67.5</v>
      </c>
      <c r="F296" s="39">
        <v>0</v>
      </c>
      <c r="G296" s="42">
        <f t="shared" si="20"/>
        <v>0</v>
      </c>
    </row>
    <row r="297" spans="1:7" s="47" customFormat="1" ht="24">
      <c r="A297" s="41">
        <v>246</v>
      </c>
      <c r="B297" s="50" t="s">
        <v>188</v>
      </c>
      <c r="C297" s="4" t="s">
        <v>189</v>
      </c>
      <c r="D297" s="50" t="s">
        <v>19</v>
      </c>
      <c r="E297" s="48">
        <v>67.5</v>
      </c>
      <c r="F297" s="39">
        <v>0</v>
      </c>
      <c r="G297" s="42">
        <f t="shared" si="20"/>
        <v>0</v>
      </c>
    </row>
    <row r="298" spans="1:7" s="47" customFormat="1" ht="13.5">
      <c r="A298" s="41">
        <v>247</v>
      </c>
      <c r="B298" s="50" t="s">
        <v>105</v>
      </c>
      <c r="C298" s="4" t="s">
        <v>190</v>
      </c>
      <c r="D298" s="50" t="s">
        <v>19</v>
      </c>
      <c r="E298" s="48">
        <v>67.5</v>
      </c>
      <c r="F298" s="39">
        <v>0</v>
      </c>
      <c r="G298" s="42">
        <f t="shared" si="20"/>
        <v>0</v>
      </c>
    </row>
    <row r="299" spans="1:7" s="47" customFormat="1" ht="24">
      <c r="A299" s="41">
        <v>248</v>
      </c>
      <c r="B299" s="50" t="s">
        <v>188</v>
      </c>
      <c r="C299" s="4" t="s">
        <v>191</v>
      </c>
      <c r="D299" s="48" t="s">
        <v>19</v>
      </c>
      <c r="E299" s="48">
        <v>67.5</v>
      </c>
      <c r="F299" s="39">
        <v>0</v>
      </c>
      <c r="G299" s="42">
        <f t="shared" si="20"/>
        <v>0</v>
      </c>
    </row>
    <row r="300" spans="1:7" s="47" customFormat="1">
      <c r="A300" s="41">
        <v>249</v>
      </c>
      <c r="B300" s="56" t="s">
        <v>15</v>
      </c>
      <c r="C300" s="53" t="s">
        <v>197</v>
      </c>
      <c r="D300" s="58" t="s">
        <v>77</v>
      </c>
      <c r="E300" s="48">
        <v>81</v>
      </c>
      <c r="F300" s="39">
        <v>0</v>
      </c>
      <c r="G300" s="42">
        <f t="shared" si="20"/>
        <v>0</v>
      </c>
    </row>
    <row r="301" spans="1:7">
      <c r="A301" s="41">
        <v>250</v>
      </c>
      <c r="B301" s="56" t="s">
        <v>102</v>
      </c>
      <c r="C301" s="53" t="s">
        <v>198</v>
      </c>
      <c r="D301" s="48" t="s">
        <v>69</v>
      </c>
      <c r="E301" s="48">
        <v>1.5</v>
      </c>
      <c r="F301" s="39">
        <v>0</v>
      </c>
      <c r="G301" s="42">
        <f t="shared" si="20"/>
        <v>0</v>
      </c>
    </row>
    <row r="302" spans="1:7" s="47" customFormat="1" ht="24">
      <c r="A302" s="41">
        <v>251</v>
      </c>
      <c r="B302" s="56" t="s">
        <v>192</v>
      </c>
      <c r="C302" s="53" t="s">
        <v>199</v>
      </c>
      <c r="D302" s="48" t="s">
        <v>69</v>
      </c>
      <c r="E302" s="48">
        <v>1.5</v>
      </c>
      <c r="F302" s="39">
        <v>0</v>
      </c>
      <c r="G302" s="42">
        <f t="shared" si="20"/>
        <v>0</v>
      </c>
    </row>
    <row r="303" spans="1:7" s="47" customFormat="1" ht="24">
      <c r="A303" s="41">
        <v>252</v>
      </c>
      <c r="B303" s="56" t="s">
        <v>193</v>
      </c>
      <c r="C303" s="28" t="s">
        <v>200</v>
      </c>
      <c r="D303" s="58" t="s">
        <v>83</v>
      </c>
      <c r="E303" s="48">
        <f>E302*1.4</f>
        <v>2.0999999999999996</v>
      </c>
      <c r="F303" s="39">
        <v>0</v>
      </c>
      <c r="G303" s="42">
        <f t="shared" si="20"/>
        <v>0</v>
      </c>
    </row>
    <row r="304" spans="1:7" s="47" customFormat="1" ht="24">
      <c r="A304" s="41">
        <v>253</v>
      </c>
      <c r="B304" s="57" t="s">
        <v>194</v>
      </c>
      <c r="C304" s="53" t="s">
        <v>201</v>
      </c>
      <c r="D304" s="58" t="s">
        <v>195</v>
      </c>
      <c r="E304" s="48">
        <v>81</v>
      </c>
      <c r="F304" s="39">
        <v>0</v>
      </c>
      <c r="G304" s="42">
        <f t="shared" si="20"/>
        <v>0</v>
      </c>
    </row>
    <row r="305" spans="1:7" s="47" customFormat="1" ht="24">
      <c r="A305" s="41">
        <v>254</v>
      </c>
      <c r="B305" s="56" t="s">
        <v>196</v>
      </c>
      <c r="C305" s="53" t="s">
        <v>202</v>
      </c>
      <c r="D305" s="58" t="s">
        <v>106</v>
      </c>
      <c r="E305" s="48">
        <v>81</v>
      </c>
      <c r="F305" s="39">
        <v>0</v>
      </c>
      <c r="G305" s="42">
        <f t="shared" si="20"/>
        <v>0</v>
      </c>
    </row>
    <row r="306" spans="1:7" s="47" customFormat="1">
      <c r="A306" s="41"/>
      <c r="B306" s="50"/>
      <c r="C306" s="89" t="s">
        <v>205</v>
      </c>
      <c r="D306" s="90"/>
      <c r="E306" s="90"/>
      <c r="F306" s="91"/>
      <c r="G306" s="46">
        <f>SUM(G291:G305)</f>
        <v>0</v>
      </c>
    </row>
    <row r="307" spans="1:7" s="47" customFormat="1">
      <c r="A307" s="9"/>
      <c r="B307" s="12" t="s">
        <v>266</v>
      </c>
      <c r="C307" s="10"/>
      <c r="D307" s="10"/>
      <c r="E307" s="10"/>
      <c r="F307" s="26"/>
      <c r="G307" s="26"/>
    </row>
    <row r="308" spans="1:7" s="47" customFormat="1" ht="36">
      <c r="A308" s="48">
        <v>255</v>
      </c>
      <c r="B308" s="58" t="s">
        <v>15</v>
      </c>
      <c r="C308" s="53" t="s">
        <v>130</v>
      </c>
      <c r="D308" s="48" t="s">
        <v>101</v>
      </c>
      <c r="E308" s="48">
        <v>13</v>
      </c>
      <c r="F308" s="39">
        <v>0</v>
      </c>
      <c r="G308" s="42">
        <f>E308*F308</f>
        <v>0</v>
      </c>
    </row>
    <row r="309" spans="1:7" s="47" customFormat="1">
      <c r="A309" s="48">
        <v>256</v>
      </c>
      <c r="B309" s="48" t="s">
        <v>15</v>
      </c>
      <c r="C309" s="41" t="s">
        <v>141</v>
      </c>
      <c r="D309" s="48" t="s">
        <v>101</v>
      </c>
      <c r="E309" s="48">
        <v>13</v>
      </c>
      <c r="F309" s="39">
        <v>0</v>
      </c>
      <c r="G309" s="42">
        <f t="shared" ref="G309:G321" si="21">E309*F309</f>
        <v>0</v>
      </c>
    </row>
    <row r="310" spans="1:7" s="47" customFormat="1" ht="24">
      <c r="A310" s="48">
        <v>257</v>
      </c>
      <c r="B310" s="48" t="s">
        <v>15</v>
      </c>
      <c r="C310" s="53" t="s">
        <v>264</v>
      </c>
      <c r="D310" s="48" t="s">
        <v>101</v>
      </c>
      <c r="E310" s="48">
        <v>4</v>
      </c>
      <c r="F310" s="39">
        <v>0</v>
      </c>
      <c r="G310" s="42">
        <f t="shared" si="21"/>
        <v>0</v>
      </c>
    </row>
    <row r="311" spans="1:7" s="47" customFormat="1">
      <c r="A311" s="48">
        <v>258</v>
      </c>
      <c r="B311" s="48" t="s">
        <v>15</v>
      </c>
      <c r="C311" s="41" t="s">
        <v>149</v>
      </c>
      <c r="D311" s="48" t="s">
        <v>0</v>
      </c>
      <c r="E311" s="48">
        <v>4</v>
      </c>
      <c r="F311" s="39">
        <v>0</v>
      </c>
      <c r="G311" s="42">
        <f t="shared" si="21"/>
        <v>0</v>
      </c>
    </row>
    <row r="312" spans="1:7" s="47" customFormat="1" ht="24">
      <c r="A312" s="48">
        <v>259</v>
      </c>
      <c r="B312" s="58" t="s">
        <v>113</v>
      </c>
      <c r="C312" s="53" t="s">
        <v>114</v>
      </c>
      <c r="D312" s="48" t="s">
        <v>0</v>
      </c>
      <c r="E312" s="48">
        <v>4</v>
      </c>
      <c r="F312" s="39">
        <v>0</v>
      </c>
      <c r="G312" s="42">
        <f t="shared" si="21"/>
        <v>0</v>
      </c>
    </row>
    <row r="313" spans="1:7" s="47" customFormat="1">
      <c r="A313" s="48">
        <v>260</v>
      </c>
      <c r="B313" s="58" t="s">
        <v>15</v>
      </c>
      <c r="C313" s="53" t="s">
        <v>210</v>
      </c>
      <c r="D313" s="48" t="s">
        <v>0</v>
      </c>
      <c r="E313" s="48">
        <v>2</v>
      </c>
      <c r="F313" s="39">
        <v>0</v>
      </c>
      <c r="G313" s="42">
        <f t="shared" si="21"/>
        <v>0</v>
      </c>
    </row>
    <row r="314" spans="1:7" s="47" customFormat="1" ht="24">
      <c r="A314" s="48">
        <v>261</v>
      </c>
      <c r="B314" s="58" t="s">
        <v>113</v>
      </c>
      <c r="C314" s="53" t="s">
        <v>114</v>
      </c>
      <c r="D314" s="48" t="s">
        <v>0</v>
      </c>
      <c r="E314" s="48">
        <v>2</v>
      </c>
      <c r="F314" s="39">
        <v>0</v>
      </c>
      <c r="G314" s="42">
        <f t="shared" si="21"/>
        <v>0</v>
      </c>
    </row>
    <row r="315" spans="1:7" s="47" customFormat="1">
      <c r="A315" s="48">
        <v>262</v>
      </c>
      <c r="B315" s="58" t="s">
        <v>15</v>
      </c>
      <c r="C315" s="53" t="s">
        <v>211</v>
      </c>
      <c r="D315" s="48" t="s">
        <v>0</v>
      </c>
      <c r="E315" s="48">
        <v>2</v>
      </c>
      <c r="F315" s="39">
        <v>0</v>
      </c>
      <c r="G315" s="42">
        <f t="shared" si="21"/>
        <v>0</v>
      </c>
    </row>
    <row r="316" spans="1:7" s="47" customFormat="1" ht="24">
      <c r="A316" s="48">
        <v>263</v>
      </c>
      <c r="B316" s="58" t="s">
        <v>113</v>
      </c>
      <c r="C316" s="53" t="s">
        <v>114</v>
      </c>
      <c r="D316" s="48" t="s">
        <v>0</v>
      </c>
      <c r="E316" s="48">
        <v>2</v>
      </c>
      <c r="F316" s="39">
        <v>0</v>
      </c>
      <c r="G316" s="42">
        <f t="shared" si="21"/>
        <v>0</v>
      </c>
    </row>
    <row r="317" spans="1:7" s="47" customFormat="1">
      <c r="A317" s="48">
        <v>264</v>
      </c>
      <c r="B317" s="48" t="s">
        <v>15</v>
      </c>
      <c r="C317" s="41" t="s">
        <v>212</v>
      </c>
      <c r="D317" s="48" t="s">
        <v>0</v>
      </c>
      <c r="E317" s="48">
        <v>8</v>
      </c>
      <c r="F317" s="39">
        <v>0</v>
      </c>
      <c r="G317" s="42">
        <f t="shared" si="21"/>
        <v>0</v>
      </c>
    </row>
    <row r="318" spans="1:7" s="47" customFormat="1" ht="24">
      <c r="A318" s="48">
        <v>265</v>
      </c>
      <c r="B318" s="48" t="s">
        <v>15</v>
      </c>
      <c r="C318" s="49" t="s">
        <v>115</v>
      </c>
      <c r="D318" s="48" t="s">
        <v>0</v>
      </c>
      <c r="E318" s="48">
        <v>8</v>
      </c>
      <c r="F318" s="39">
        <v>0</v>
      </c>
      <c r="G318" s="42">
        <f t="shared" si="21"/>
        <v>0</v>
      </c>
    </row>
    <row r="319" spans="1:7" s="47" customFormat="1" ht="24">
      <c r="A319" s="48">
        <v>266</v>
      </c>
      <c r="B319" s="48" t="s">
        <v>15</v>
      </c>
      <c r="C319" s="49" t="s">
        <v>213</v>
      </c>
      <c r="D319" s="48" t="s">
        <v>0</v>
      </c>
      <c r="E319" s="48">
        <v>1</v>
      </c>
      <c r="F319" s="39">
        <v>0</v>
      </c>
      <c r="G319" s="42">
        <f t="shared" si="21"/>
        <v>0</v>
      </c>
    </row>
    <row r="320" spans="1:7" s="47" customFormat="1">
      <c r="A320" s="48">
        <v>267</v>
      </c>
      <c r="B320" s="48" t="s">
        <v>15</v>
      </c>
      <c r="C320" s="41" t="s">
        <v>214</v>
      </c>
      <c r="D320" s="48" t="s">
        <v>101</v>
      </c>
      <c r="E320" s="48">
        <v>1</v>
      </c>
      <c r="F320" s="39">
        <v>0</v>
      </c>
      <c r="G320" s="42">
        <f t="shared" si="21"/>
        <v>0</v>
      </c>
    </row>
    <row r="321" spans="1:7" s="47" customFormat="1" ht="60">
      <c r="A321" s="48">
        <v>268</v>
      </c>
      <c r="B321" s="50" t="s">
        <v>15</v>
      </c>
      <c r="C321" s="4" t="s">
        <v>280</v>
      </c>
      <c r="D321" s="50" t="s">
        <v>77</v>
      </c>
      <c r="E321" s="61">
        <v>206</v>
      </c>
      <c r="F321" s="39">
        <v>0</v>
      </c>
      <c r="G321" s="42">
        <f t="shared" si="21"/>
        <v>0</v>
      </c>
    </row>
    <row r="322" spans="1:7" s="47" customFormat="1">
      <c r="A322" s="48"/>
      <c r="B322" s="48"/>
      <c r="C322" s="92" t="s">
        <v>112</v>
      </c>
      <c r="D322" s="93"/>
      <c r="E322" s="93"/>
      <c r="F322" s="94"/>
      <c r="G322" s="45">
        <f>SUM(G308:G321)</f>
        <v>0</v>
      </c>
    </row>
    <row r="323" spans="1:7">
      <c r="A323" s="9"/>
      <c r="B323" s="14" t="s">
        <v>307</v>
      </c>
      <c r="C323" s="14"/>
      <c r="D323" s="9"/>
      <c r="E323" s="9"/>
      <c r="F323" s="13"/>
      <c r="G323" s="27"/>
    </row>
    <row r="324" spans="1:7" ht="13.5">
      <c r="A324" s="50">
        <v>269</v>
      </c>
      <c r="B324" s="50" t="s">
        <v>15</v>
      </c>
      <c r="C324" s="49" t="s">
        <v>262</v>
      </c>
      <c r="D324" s="48" t="s">
        <v>19</v>
      </c>
      <c r="E324" s="48">
        <v>94</v>
      </c>
      <c r="F324" s="39">
        <v>0</v>
      </c>
      <c r="G324" s="42">
        <f>E324*F324</f>
        <v>0</v>
      </c>
    </row>
    <row r="325" spans="1:7" ht="24">
      <c r="A325" s="50">
        <v>270</v>
      </c>
      <c r="B325" s="29" t="s">
        <v>107</v>
      </c>
      <c r="C325" s="53" t="s">
        <v>249</v>
      </c>
      <c r="D325" s="48" t="s">
        <v>69</v>
      </c>
      <c r="E325" s="48">
        <v>5.6</v>
      </c>
      <c r="F325" s="39">
        <v>0</v>
      </c>
      <c r="G325" s="42">
        <f t="shared" ref="G325:G361" si="22">E325*F325</f>
        <v>0</v>
      </c>
    </row>
    <row r="326" spans="1:7" ht="24">
      <c r="A326" s="50">
        <v>271</v>
      </c>
      <c r="B326" s="50" t="s">
        <v>250</v>
      </c>
      <c r="C326" s="49" t="s">
        <v>251</v>
      </c>
      <c r="D326" s="48" t="s">
        <v>30</v>
      </c>
      <c r="E326" s="48">
        <v>5.6</v>
      </c>
      <c r="F326" s="39">
        <v>0</v>
      </c>
      <c r="G326" s="42">
        <f t="shared" si="22"/>
        <v>0</v>
      </c>
    </row>
    <row r="327" spans="1:7" ht="24">
      <c r="A327" s="50">
        <v>272</v>
      </c>
      <c r="B327" s="50" t="s">
        <v>15</v>
      </c>
      <c r="C327" s="4" t="s">
        <v>252</v>
      </c>
      <c r="D327" s="50" t="s">
        <v>77</v>
      </c>
      <c r="E327" s="48">
        <v>38</v>
      </c>
      <c r="F327" s="39">
        <v>0</v>
      </c>
      <c r="G327" s="42">
        <f t="shared" si="22"/>
        <v>0</v>
      </c>
    </row>
    <row r="328" spans="1:7" ht="13.5">
      <c r="A328" s="50">
        <v>273</v>
      </c>
      <c r="B328" s="50" t="s">
        <v>15</v>
      </c>
      <c r="C328" s="49" t="s">
        <v>253</v>
      </c>
      <c r="D328" s="48" t="s">
        <v>19</v>
      </c>
      <c r="E328" s="48">
        <v>94</v>
      </c>
      <c r="F328" s="39">
        <v>0</v>
      </c>
      <c r="G328" s="42">
        <f t="shared" si="22"/>
        <v>0</v>
      </c>
    </row>
    <row r="329" spans="1:7" s="47" customFormat="1" ht="13.5">
      <c r="A329" s="50">
        <v>274</v>
      </c>
      <c r="B329" s="50" t="s">
        <v>15</v>
      </c>
      <c r="C329" s="49" t="s">
        <v>254</v>
      </c>
      <c r="D329" s="48" t="s">
        <v>19</v>
      </c>
      <c r="E329" s="48">
        <v>94</v>
      </c>
      <c r="F329" s="39">
        <v>0</v>
      </c>
      <c r="G329" s="42">
        <f t="shared" si="22"/>
        <v>0</v>
      </c>
    </row>
    <row r="330" spans="1:7" s="47" customFormat="1" ht="13.5">
      <c r="A330" s="50">
        <v>275</v>
      </c>
      <c r="B330" s="50" t="s">
        <v>15</v>
      </c>
      <c r="C330" s="49" t="s">
        <v>255</v>
      </c>
      <c r="D330" s="48" t="s">
        <v>19</v>
      </c>
      <c r="E330" s="48">
        <v>94</v>
      </c>
      <c r="F330" s="39">
        <v>0</v>
      </c>
      <c r="G330" s="42">
        <f t="shared" si="22"/>
        <v>0</v>
      </c>
    </row>
    <row r="331" spans="1:7" s="47" customFormat="1" ht="48">
      <c r="A331" s="50">
        <v>276</v>
      </c>
      <c r="B331" s="50" t="s">
        <v>15</v>
      </c>
      <c r="C331" s="49" t="s">
        <v>256</v>
      </c>
      <c r="D331" s="48" t="s">
        <v>69</v>
      </c>
      <c r="E331" s="48">
        <v>14.1</v>
      </c>
      <c r="F331" s="39">
        <v>0</v>
      </c>
      <c r="G331" s="42">
        <f t="shared" si="22"/>
        <v>0</v>
      </c>
    </row>
    <row r="332" spans="1:7" s="47" customFormat="1">
      <c r="A332" s="50">
        <v>277</v>
      </c>
      <c r="B332" s="50" t="s">
        <v>87</v>
      </c>
      <c r="C332" s="49" t="s">
        <v>88</v>
      </c>
      <c r="D332" s="48" t="s">
        <v>0</v>
      </c>
      <c r="E332" s="48">
        <v>1300</v>
      </c>
      <c r="F332" s="39">
        <v>0</v>
      </c>
      <c r="G332" s="42">
        <f t="shared" si="22"/>
        <v>0</v>
      </c>
    </row>
    <row r="333" spans="1:7" s="47" customFormat="1">
      <c r="A333" s="50">
        <v>278</v>
      </c>
      <c r="B333" s="50" t="s">
        <v>257</v>
      </c>
      <c r="C333" s="49" t="s">
        <v>258</v>
      </c>
      <c r="D333" s="48" t="s">
        <v>0</v>
      </c>
      <c r="E333" s="48">
        <v>871</v>
      </c>
      <c r="F333" s="39">
        <v>0</v>
      </c>
      <c r="G333" s="42">
        <f t="shared" si="22"/>
        <v>0</v>
      </c>
    </row>
    <row r="334" spans="1:7" s="47" customFormat="1" ht="13.5">
      <c r="A334" s="50">
        <v>279</v>
      </c>
      <c r="B334" s="50" t="s">
        <v>247</v>
      </c>
      <c r="C334" s="49" t="s">
        <v>259</v>
      </c>
      <c r="D334" s="64" t="s">
        <v>19</v>
      </c>
      <c r="E334" s="48">
        <v>94</v>
      </c>
      <c r="F334" s="39">
        <v>0</v>
      </c>
      <c r="G334" s="42">
        <f t="shared" si="22"/>
        <v>0</v>
      </c>
    </row>
    <row r="335" spans="1:7" s="47" customFormat="1" ht="13.5">
      <c r="A335" s="50">
        <v>280</v>
      </c>
      <c r="B335" s="50" t="s">
        <v>15</v>
      </c>
      <c r="C335" s="41" t="s">
        <v>260</v>
      </c>
      <c r="D335" s="48" t="s">
        <v>30</v>
      </c>
      <c r="E335" s="61">
        <v>6</v>
      </c>
      <c r="F335" s="39">
        <v>0</v>
      </c>
      <c r="G335" s="42">
        <f t="shared" si="22"/>
        <v>0</v>
      </c>
    </row>
    <row r="336" spans="1:7" s="47" customFormat="1" ht="15">
      <c r="A336" s="50">
        <v>281</v>
      </c>
      <c r="B336" s="50" t="s">
        <v>15</v>
      </c>
      <c r="C336" s="3" t="s">
        <v>314</v>
      </c>
      <c r="D336" s="50" t="s">
        <v>0</v>
      </c>
      <c r="E336" s="61">
        <v>34</v>
      </c>
      <c r="F336" s="39">
        <v>0</v>
      </c>
      <c r="G336" s="42">
        <f t="shared" si="22"/>
        <v>0</v>
      </c>
    </row>
    <row r="337" spans="1:7" s="47" customFormat="1">
      <c r="A337" s="50">
        <v>282</v>
      </c>
      <c r="B337" s="50" t="s">
        <v>15</v>
      </c>
      <c r="C337" s="3" t="s">
        <v>316</v>
      </c>
      <c r="D337" s="50" t="s">
        <v>0</v>
      </c>
      <c r="E337" s="61">
        <v>25</v>
      </c>
      <c r="F337" s="39">
        <v>0</v>
      </c>
      <c r="G337" s="42">
        <f t="shared" si="22"/>
        <v>0</v>
      </c>
    </row>
    <row r="338" spans="1:7" s="47" customFormat="1">
      <c r="A338" s="50">
        <v>283</v>
      </c>
      <c r="B338" s="50" t="s">
        <v>15</v>
      </c>
      <c r="C338" s="3" t="s">
        <v>349</v>
      </c>
      <c r="D338" s="50" t="s">
        <v>0</v>
      </c>
      <c r="E338" s="61">
        <v>42</v>
      </c>
      <c r="F338" s="39">
        <v>0</v>
      </c>
      <c r="G338" s="42">
        <f t="shared" si="22"/>
        <v>0</v>
      </c>
    </row>
    <row r="339" spans="1:7" s="47" customFormat="1">
      <c r="A339" s="50">
        <v>284</v>
      </c>
      <c r="B339" s="50" t="s">
        <v>15</v>
      </c>
      <c r="C339" s="3" t="s">
        <v>348</v>
      </c>
      <c r="D339" s="50" t="s">
        <v>0</v>
      </c>
      <c r="E339" s="61">
        <v>42</v>
      </c>
      <c r="F339" s="39">
        <v>0</v>
      </c>
      <c r="G339" s="42">
        <f t="shared" si="22"/>
        <v>0</v>
      </c>
    </row>
    <row r="340" spans="1:7" s="47" customFormat="1">
      <c r="A340" s="50">
        <v>285</v>
      </c>
      <c r="B340" s="50" t="s">
        <v>15</v>
      </c>
      <c r="C340" s="3" t="s">
        <v>315</v>
      </c>
      <c r="D340" s="50" t="s">
        <v>0</v>
      </c>
      <c r="E340" s="61">
        <v>51</v>
      </c>
      <c r="F340" s="39">
        <v>0</v>
      </c>
      <c r="G340" s="42">
        <f t="shared" si="22"/>
        <v>0</v>
      </c>
    </row>
    <row r="341" spans="1:7" s="47" customFormat="1">
      <c r="A341" s="50">
        <v>286</v>
      </c>
      <c r="B341" s="50" t="s">
        <v>15</v>
      </c>
      <c r="C341" s="3" t="s">
        <v>347</v>
      </c>
      <c r="D341" s="50" t="s">
        <v>0</v>
      </c>
      <c r="E341" s="61">
        <v>42</v>
      </c>
      <c r="F341" s="39">
        <v>0</v>
      </c>
      <c r="G341" s="42">
        <f t="shared" si="22"/>
        <v>0</v>
      </c>
    </row>
    <row r="342" spans="1:7">
      <c r="A342" s="50">
        <v>287</v>
      </c>
      <c r="B342" s="50" t="s">
        <v>15</v>
      </c>
      <c r="C342" s="3" t="s">
        <v>346</v>
      </c>
      <c r="D342" s="50" t="s">
        <v>0</v>
      </c>
      <c r="E342" s="61">
        <v>34</v>
      </c>
      <c r="F342" s="39">
        <v>0</v>
      </c>
      <c r="G342" s="42">
        <f t="shared" si="22"/>
        <v>0</v>
      </c>
    </row>
    <row r="343" spans="1:7">
      <c r="A343" s="50">
        <v>288</v>
      </c>
      <c r="B343" s="50" t="s">
        <v>15</v>
      </c>
      <c r="C343" s="3" t="s">
        <v>345</v>
      </c>
      <c r="D343" s="50" t="s">
        <v>0</v>
      </c>
      <c r="E343" s="61">
        <v>68</v>
      </c>
      <c r="F343" s="39">
        <v>0</v>
      </c>
      <c r="G343" s="42">
        <f t="shared" si="22"/>
        <v>0</v>
      </c>
    </row>
    <row r="344" spans="1:7">
      <c r="A344" s="50">
        <v>289</v>
      </c>
      <c r="B344" s="50" t="s">
        <v>15</v>
      </c>
      <c r="C344" s="3" t="s">
        <v>344</v>
      </c>
      <c r="D344" s="50" t="s">
        <v>0</v>
      </c>
      <c r="E344" s="61">
        <v>52</v>
      </c>
      <c r="F344" s="39">
        <v>0</v>
      </c>
      <c r="G344" s="42">
        <f t="shared" si="22"/>
        <v>0</v>
      </c>
    </row>
    <row r="345" spans="1:7">
      <c r="A345" s="50">
        <v>290</v>
      </c>
      <c r="B345" s="50" t="s">
        <v>15</v>
      </c>
      <c r="C345" s="3" t="s">
        <v>343</v>
      </c>
      <c r="D345" s="50" t="s">
        <v>0</v>
      </c>
      <c r="E345" s="61">
        <v>25</v>
      </c>
      <c r="F345" s="39">
        <v>0</v>
      </c>
      <c r="G345" s="42">
        <f t="shared" si="22"/>
        <v>0</v>
      </c>
    </row>
    <row r="346" spans="1:7">
      <c r="A346" s="50">
        <v>291</v>
      </c>
      <c r="B346" s="50" t="s">
        <v>15</v>
      </c>
      <c r="C346" s="3" t="s">
        <v>342</v>
      </c>
      <c r="D346" s="50" t="s">
        <v>0</v>
      </c>
      <c r="E346" s="61">
        <v>42</v>
      </c>
      <c r="F346" s="39">
        <v>0</v>
      </c>
      <c r="G346" s="42">
        <f t="shared" si="22"/>
        <v>0</v>
      </c>
    </row>
    <row r="347" spans="1:7">
      <c r="A347" s="50">
        <v>292</v>
      </c>
      <c r="B347" s="50" t="s">
        <v>15</v>
      </c>
      <c r="C347" s="3" t="s">
        <v>341</v>
      </c>
      <c r="D347" s="50" t="s">
        <v>0</v>
      </c>
      <c r="E347" s="61">
        <v>42</v>
      </c>
      <c r="F347" s="39">
        <v>0</v>
      </c>
      <c r="G347" s="42">
        <f t="shared" si="22"/>
        <v>0</v>
      </c>
    </row>
    <row r="348" spans="1:7">
      <c r="A348" s="50">
        <v>293</v>
      </c>
      <c r="B348" s="50" t="s">
        <v>15</v>
      </c>
      <c r="C348" s="3" t="s">
        <v>340</v>
      </c>
      <c r="D348" s="50" t="s">
        <v>0</v>
      </c>
      <c r="E348" s="61">
        <v>51</v>
      </c>
      <c r="F348" s="39">
        <v>0</v>
      </c>
      <c r="G348" s="42">
        <f t="shared" si="22"/>
        <v>0</v>
      </c>
    </row>
    <row r="349" spans="1:7">
      <c r="A349" s="50">
        <v>294</v>
      </c>
      <c r="B349" s="50" t="s">
        <v>15</v>
      </c>
      <c r="C349" s="3" t="s">
        <v>339</v>
      </c>
      <c r="D349" s="50" t="s">
        <v>0</v>
      </c>
      <c r="E349" s="61">
        <v>34</v>
      </c>
      <c r="F349" s="39">
        <v>0</v>
      </c>
      <c r="G349" s="42">
        <f t="shared" si="22"/>
        <v>0</v>
      </c>
    </row>
    <row r="350" spans="1:7">
      <c r="A350" s="50">
        <v>295</v>
      </c>
      <c r="B350" s="50" t="s">
        <v>15</v>
      </c>
      <c r="C350" s="3" t="s">
        <v>338</v>
      </c>
      <c r="D350" s="50" t="s">
        <v>0</v>
      </c>
      <c r="E350" s="61">
        <v>42</v>
      </c>
      <c r="F350" s="39">
        <v>0</v>
      </c>
      <c r="G350" s="42">
        <f t="shared" si="22"/>
        <v>0</v>
      </c>
    </row>
    <row r="351" spans="1:7">
      <c r="A351" s="50">
        <v>296</v>
      </c>
      <c r="B351" s="50" t="s">
        <v>15</v>
      </c>
      <c r="C351" s="3" t="s">
        <v>337</v>
      </c>
      <c r="D351" s="50" t="s">
        <v>0</v>
      </c>
      <c r="E351" s="61">
        <v>85</v>
      </c>
      <c r="F351" s="39">
        <v>0</v>
      </c>
      <c r="G351" s="42">
        <f t="shared" si="22"/>
        <v>0</v>
      </c>
    </row>
    <row r="352" spans="1:7">
      <c r="A352" s="50">
        <v>297</v>
      </c>
      <c r="B352" s="50" t="s">
        <v>15</v>
      </c>
      <c r="C352" s="3" t="s">
        <v>336</v>
      </c>
      <c r="D352" s="50" t="s">
        <v>0</v>
      </c>
      <c r="E352" s="61">
        <v>51</v>
      </c>
      <c r="F352" s="39">
        <v>0</v>
      </c>
      <c r="G352" s="42">
        <f t="shared" si="22"/>
        <v>0</v>
      </c>
    </row>
    <row r="353" spans="1:8">
      <c r="A353" s="50">
        <v>298</v>
      </c>
      <c r="B353" s="50" t="s">
        <v>15</v>
      </c>
      <c r="C353" s="3" t="s">
        <v>313</v>
      </c>
      <c r="D353" s="50" t="s">
        <v>0</v>
      </c>
      <c r="E353" s="61">
        <v>25</v>
      </c>
      <c r="F353" s="39">
        <v>0</v>
      </c>
      <c r="G353" s="42">
        <f t="shared" si="22"/>
        <v>0</v>
      </c>
    </row>
    <row r="354" spans="1:8">
      <c r="A354" s="50">
        <v>299</v>
      </c>
      <c r="B354" s="50" t="s">
        <v>15</v>
      </c>
      <c r="C354" s="3" t="s">
        <v>319</v>
      </c>
      <c r="D354" s="50" t="s">
        <v>0</v>
      </c>
      <c r="E354" s="61">
        <v>17</v>
      </c>
      <c r="F354" s="39">
        <v>0</v>
      </c>
      <c r="G354" s="42">
        <f t="shared" si="22"/>
        <v>0</v>
      </c>
    </row>
    <row r="355" spans="1:8" s="47" customFormat="1">
      <c r="A355" s="50">
        <v>300</v>
      </c>
      <c r="B355" s="50" t="s">
        <v>15</v>
      </c>
      <c r="C355" s="3" t="s">
        <v>320</v>
      </c>
      <c r="D355" s="50" t="s">
        <v>0</v>
      </c>
      <c r="E355" s="61">
        <v>17</v>
      </c>
      <c r="F355" s="39">
        <v>0</v>
      </c>
      <c r="G355" s="42">
        <f t="shared" si="22"/>
        <v>0</v>
      </c>
    </row>
    <row r="356" spans="1:8" s="47" customFormat="1">
      <c r="A356" s="50">
        <v>301</v>
      </c>
      <c r="B356" s="50" t="s">
        <v>15</v>
      </c>
      <c r="C356" s="3" t="s">
        <v>321</v>
      </c>
      <c r="D356" s="50" t="s">
        <v>0</v>
      </c>
      <c r="E356" s="61">
        <v>25</v>
      </c>
      <c r="F356" s="39">
        <v>0</v>
      </c>
      <c r="G356" s="42">
        <f t="shared" si="22"/>
        <v>0</v>
      </c>
    </row>
    <row r="357" spans="1:8">
      <c r="A357" s="50">
        <v>302</v>
      </c>
      <c r="B357" s="50" t="s">
        <v>15</v>
      </c>
      <c r="C357" s="3" t="s">
        <v>335</v>
      </c>
      <c r="D357" s="50" t="s">
        <v>0</v>
      </c>
      <c r="E357" s="61">
        <v>25</v>
      </c>
      <c r="F357" s="39">
        <v>0</v>
      </c>
      <c r="G357" s="42">
        <f t="shared" si="22"/>
        <v>0</v>
      </c>
    </row>
    <row r="358" spans="1:8">
      <c r="A358" s="50">
        <v>303</v>
      </c>
      <c r="B358" s="50" t="s">
        <v>15</v>
      </c>
      <c r="C358" s="3" t="s">
        <v>334</v>
      </c>
      <c r="D358" s="50" t="s">
        <v>0</v>
      </c>
      <c r="E358" s="61">
        <v>400</v>
      </c>
      <c r="F358" s="39">
        <v>0</v>
      </c>
      <c r="G358" s="42">
        <f t="shared" si="22"/>
        <v>0</v>
      </c>
    </row>
    <row r="359" spans="1:8">
      <c r="A359" s="50">
        <v>304</v>
      </c>
      <c r="B359" s="50" t="s">
        <v>15</v>
      </c>
      <c r="C359" s="3" t="s">
        <v>333</v>
      </c>
      <c r="D359" s="50" t="s">
        <v>0</v>
      </c>
      <c r="E359" s="61">
        <v>250</v>
      </c>
      <c r="F359" s="39">
        <v>0</v>
      </c>
      <c r="G359" s="42">
        <f t="shared" si="22"/>
        <v>0</v>
      </c>
    </row>
    <row r="360" spans="1:8">
      <c r="A360" s="50">
        <v>305</v>
      </c>
      <c r="B360" s="50" t="s">
        <v>15</v>
      </c>
      <c r="C360" s="3" t="s">
        <v>327</v>
      </c>
      <c r="D360" s="50" t="s">
        <v>0</v>
      </c>
      <c r="E360" s="61">
        <v>250</v>
      </c>
      <c r="F360" s="39">
        <v>0</v>
      </c>
      <c r="G360" s="42">
        <f t="shared" si="22"/>
        <v>0</v>
      </c>
    </row>
    <row r="361" spans="1:8">
      <c r="A361" s="50">
        <v>306</v>
      </c>
      <c r="B361" s="50" t="s">
        <v>15</v>
      </c>
      <c r="C361" s="3" t="s">
        <v>332</v>
      </c>
      <c r="D361" s="50" t="s">
        <v>0</v>
      </c>
      <c r="E361" s="61">
        <v>400</v>
      </c>
      <c r="F361" s="39">
        <v>0</v>
      </c>
      <c r="G361" s="42">
        <f t="shared" si="22"/>
        <v>0</v>
      </c>
    </row>
    <row r="362" spans="1:8">
      <c r="A362" s="50"/>
      <c r="B362" s="50"/>
      <c r="C362" s="89" t="s">
        <v>308</v>
      </c>
      <c r="D362" s="90"/>
      <c r="E362" s="90"/>
      <c r="F362" s="91"/>
      <c r="G362" s="46">
        <f>SUM(G324:G361)</f>
        <v>0</v>
      </c>
    </row>
    <row r="363" spans="1:8">
      <c r="A363" s="9"/>
      <c r="B363" s="14" t="s">
        <v>265</v>
      </c>
      <c r="C363" s="14"/>
      <c r="D363" s="9"/>
      <c r="E363" s="9"/>
      <c r="F363" s="13"/>
      <c r="G363" s="27"/>
    </row>
    <row r="364" spans="1:8" ht="13.5">
      <c r="A364" s="48">
        <v>307</v>
      </c>
      <c r="B364" s="48" t="s">
        <v>15</v>
      </c>
      <c r="C364" s="49" t="s">
        <v>354</v>
      </c>
      <c r="D364" s="48" t="s">
        <v>19</v>
      </c>
      <c r="E364" s="48">
        <v>320.60000000000002</v>
      </c>
      <c r="F364" s="39">
        <v>0</v>
      </c>
      <c r="G364" s="42">
        <f>E364*F364</f>
        <v>0</v>
      </c>
      <c r="H364" s="76"/>
    </row>
    <row r="365" spans="1:8">
      <c r="A365" s="48">
        <v>308</v>
      </c>
      <c r="B365" s="58" t="s">
        <v>107</v>
      </c>
      <c r="C365" s="53" t="s">
        <v>351</v>
      </c>
      <c r="D365" s="48" t="s">
        <v>69</v>
      </c>
      <c r="E365" s="48">
        <v>57.7</v>
      </c>
      <c r="F365" s="39">
        <v>0</v>
      </c>
      <c r="G365" s="42">
        <f t="shared" ref="G365:G392" si="23">E365*F365</f>
        <v>0</v>
      </c>
      <c r="H365" s="80"/>
    </row>
    <row r="366" spans="1:8" ht="24">
      <c r="A366" s="48">
        <v>309</v>
      </c>
      <c r="B366" s="48" t="s">
        <v>250</v>
      </c>
      <c r="C366" s="49" t="s">
        <v>251</v>
      </c>
      <c r="D366" s="48" t="s">
        <v>30</v>
      </c>
      <c r="E366" s="48">
        <v>57.7</v>
      </c>
      <c r="F366" s="39">
        <v>0</v>
      </c>
      <c r="G366" s="42">
        <f t="shared" si="23"/>
        <v>0</v>
      </c>
      <c r="H366" s="76"/>
    </row>
    <row r="367" spans="1:8" ht="24">
      <c r="A367" s="48">
        <v>310</v>
      </c>
      <c r="B367" s="48" t="s">
        <v>15</v>
      </c>
      <c r="C367" s="49" t="s">
        <v>352</v>
      </c>
      <c r="D367" s="48" t="s">
        <v>77</v>
      </c>
      <c r="E367" s="48">
        <v>14</v>
      </c>
      <c r="F367" s="39">
        <v>0</v>
      </c>
      <c r="G367" s="42">
        <f t="shared" si="23"/>
        <v>0</v>
      </c>
    </row>
    <row r="368" spans="1:8" ht="13.5">
      <c r="A368" s="48">
        <v>311</v>
      </c>
      <c r="B368" s="48" t="s">
        <v>15</v>
      </c>
      <c r="C368" s="49" t="s">
        <v>253</v>
      </c>
      <c r="D368" s="48" t="s">
        <v>19</v>
      </c>
      <c r="E368" s="48">
        <v>320.60000000000002</v>
      </c>
      <c r="F368" s="39">
        <v>0</v>
      </c>
      <c r="G368" s="42">
        <f t="shared" si="23"/>
        <v>0</v>
      </c>
    </row>
    <row r="369" spans="1:10" ht="13.5">
      <c r="A369" s="48">
        <v>312</v>
      </c>
      <c r="B369" s="48" t="s">
        <v>15</v>
      </c>
      <c r="C369" s="49" t="s">
        <v>254</v>
      </c>
      <c r="D369" s="48" t="s">
        <v>19</v>
      </c>
      <c r="E369" s="48">
        <v>320.60000000000002</v>
      </c>
      <c r="F369" s="39">
        <v>0</v>
      </c>
      <c r="G369" s="42">
        <f t="shared" si="23"/>
        <v>0</v>
      </c>
    </row>
    <row r="370" spans="1:10" ht="13.5">
      <c r="A370" s="48">
        <v>313</v>
      </c>
      <c r="B370" s="48" t="s">
        <v>15</v>
      </c>
      <c r="C370" s="49" t="s">
        <v>353</v>
      </c>
      <c r="D370" s="48" t="s">
        <v>19</v>
      </c>
      <c r="E370" s="48">
        <v>320.60000000000002</v>
      </c>
      <c r="F370" s="39">
        <v>0</v>
      </c>
      <c r="G370" s="42">
        <f t="shared" si="23"/>
        <v>0</v>
      </c>
    </row>
    <row r="371" spans="1:10" ht="48">
      <c r="A371" s="48">
        <v>314</v>
      </c>
      <c r="B371" s="48" t="s">
        <v>15</v>
      </c>
      <c r="C371" s="49" t="s">
        <v>256</v>
      </c>
      <c r="D371" s="48" t="s">
        <v>69</v>
      </c>
      <c r="E371" s="48">
        <v>50</v>
      </c>
      <c r="F371" s="39">
        <v>0</v>
      </c>
      <c r="G371" s="42">
        <f t="shared" si="23"/>
        <v>0</v>
      </c>
    </row>
    <row r="372" spans="1:10">
      <c r="A372" s="48">
        <v>315</v>
      </c>
      <c r="B372" s="48" t="s">
        <v>87</v>
      </c>
      <c r="C372" s="49" t="s">
        <v>88</v>
      </c>
      <c r="D372" s="48" t="s">
        <v>0</v>
      </c>
      <c r="E372" s="48">
        <v>8640</v>
      </c>
      <c r="F372" s="39">
        <v>0</v>
      </c>
      <c r="G372" s="42">
        <f t="shared" si="23"/>
        <v>0</v>
      </c>
    </row>
    <row r="373" spans="1:10">
      <c r="A373" s="48">
        <v>316</v>
      </c>
      <c r="B373" s="48" t="s">
        <v>257</v>
      </c>
      <c r="C373" s="49" t="s">
        <v>258</v>
      </c>
      <c r="D373" s="48" t="s">
        <v>0</v>
      </c>
      <c r="E373" s="48">
        <v>2177</v>
      </c>
      <c r="F373" s="39">
        <v>0</v>
      </c>
      <c r="G373" s="42">
        <f t="shared" si="23"/>
        <v>0</v>
      </c>
    </row>
    <row r="374" spans="1:10" ht="13.5">
      <c r="A374" s="48">
        <v>317</v>
      </c>
      <c r="B374" s="48">
        <v>184911151</v>
      </c>
      <c r="C374" s="49" t="s">
        <v>355</v>
      </c>
      <c r="D374" s="72" t="s">
        <v>19</v>
      </c>
      <c r="E374" s="48">
        <v>320.60000000000002</v>
      </c>
      <c r="F374" s="39">
        <v>0</v>
      </c>
      <c r="G374" s="42">
        <f t="shared" si="23"/>
        <v>0</v>
      </c>
      <c r="H374" s="76"/>
    </row>
    <row r="375" spans="1:10" ht="13.5">
      <c r="A375" s="48">
        <v>318</v>
      </c>
      <c r="B375" s="48" t="s">
        <v>15</v>
      </c>
      <c r="C375" s="41" t="s">
        <v>356</v>
      </c>
      <c r="D375" s="48" t="s">
        <v>30</v>
      </c>
      <c r="E375" s="61">
        <v>16.5</v>
      </c>
      <c r="F375" s="39">
        <v>0</v>
      </c>
      <c r="G375" s="42">
        <f t="shared" si="23"/>
        <v>0</v>
      </c>
      <c r="H375" s="76"/>
    </row>
    <row r="376" spans="1:10">
      <c r="A376" s="48">
        <v>319</v>
      </c>
      <c r="B376" s="48" t="s">
        <v>15</v>
      </c>
      <c r="C376" s="41" t="s">
        <v>311</v>
      </c>
      <c r="D376" s="48" t="s">
        <v>0</v>
      </c>
      <c r="E376" s="61">
        <v>72</v>
      </c>
      <c r="F376" s="39">
        <v>0</v>
      </c>
      <c r="G376" s="42">
        <f t="shared" si="23"/>
        <v>0</v>
      </c>
      <c r="H376" s="76"/>
    </row>
    <row r="377" spans="1:10">
      <c r="A377" s="48">
        <v>320</v>
      </c>
      <c r="B377" s="48" t="s">
        <v>15</v>
      </c>
      <c r="C377" s="41" t="s">
        <v>315</v>
      </c>
      <c r="D377" s="48" t="s">
        <v>0</v>
      </c>
      <c r="E377" s="61">
        <v>220</v>
      </c>
      <c r="F377" s="39">
        <v>0</v>
      </c>
      <c r="G377" s="42">
        <f t="shared" si="23"/>
        <v>0</v>
      </c>
      <c r="H377" s="76"/>
    </row>
    <row r="378" spans="1:10" ht="15">
      <c r="A378" s="48">
        <v>321</v>
      </c>
      <c r="B378" s="48" t="s">
        <v>15</v>
      </c>
      <c r="C378" s="41" t="s">
        <v>314</v>
      </c>
      <c r="D378" s="48" t="s">
        <v>0</v>
      </c>
      <c r="E378" s="61">
        <v>138</v>
      </c>
      <c r="F378" s="39">
        <v>0</v>
      </c>
      <c r="G378" s="42">
        <f t="shared" si="23"/>
        <v>0</v>
      </c>
      <c r="H378" s="76"/>
    </row>
    <row r="379" spans="1:10">
      <c r="A379" s="48">
        <v>322</v>
      </c>
      <c r="B379" s="48" t="s">
        <v>15</v>
      </c>
      <c r="C379" s="41" t="s">
        <v>313</v>
      </c>
      <c r="D379" s="48" t="s">
        <v>0</v>
      </c>
      <c r="E379" s="61">
        <v>180</v>
      </c>
      <c r="F379" s="39">
        <v>0</v>
      </c>
      <c r="G379" s="42">
        <f t="shared" si="23"/>
        <v>0</v>
      </c>
      <c r="H379" s="76"/>
    </row>
    <row r="380" spans="1:10">
      <c r="A380" s="48">
        <v>323</v>
      </c>
      <c r="B380" s="48" t="s">
        <v>15</v>
      </c>
      <c r="C380" s="41" t="s">
        <v>312</v>
      </c>
      <c r="D380" s="48" t="s">
        <v>0</v>
      </c>
      <c r="E380" s="61">
        <v>88</v>
      </c>
      <c r="F380" s="39">
        <v>0</v>
      </c>
      <c r="G380" s="42">
        <f t="shared" si="23"/>
        <v>0</v>
      </c>
      <c r="H380" s="76"/>
      <c r="J380" s="78"/>
    </row>
    <row r="381" spans="1:10">
      <c r="A381" s="48">
        <v>324</v>
      </c>
      <c r="B381" s="48" t="s">
        <v>15</v>
      </c>
      <c r="C381" s="41" t="s">
        <v>316</v>
      </c>
      <c r="D381" s="48" t="s">
        <v>0</v>
      </c>
      <c r="E381" s="61">
        <v>57</v>
      </c>
      <c r="F381" s="39">
        <v>0</v>
      </c>
      <c r="G381" s="42">
        <f t="shared" si="23"/>
        <v>0</v>
      </c>
      <c r="H381" s="76"/>
    </row>
    <row r="382" spans="1:10">
      <c r="A382" s="48">
        <v>325</v>
      </c>
      <c r="B382" s="48" t="s">
        <v>15</v>
      </c>
      <c r="C382" s="41" t="s">
        <v>317</v>
      </c>
      <c r="D382" s="48" t="s">
        <v>0</v>
      </c>
      <c r="E382" s="61">
        <v>220</v>
      </c>
      <c r="F382" s="39">
        <v>0</v>
      </c>
      <c r="G382" s="42">
        <f t="shared" si="23"/>
        <v>0</v>
      </c>
      <c r="H382" s="76"/>
    </row>
    <row r="383" spans="1:10">
      <c r="A383" s="48">
        <v>326</v>
      </c>
      <c r="B383" s="48" t="s">
        <v>15</v>
      </c>
      <c r="C383" s="41" t="s">
        <v>318</v>
      </c>
      <c r="D383" s="48" t="s">
        <v>0</v>
      </c>
      <c r="E383" s="61">
        <v>154</v>
      </c>
      <c r="F383" s="39">
        <v>0</v>
      </c>
      <c r="G383" s="42">
        <f t="shared" si="23"/>
        <v>0</v>
      </c>
    </row>
    <row r="384" spans="1:10" s="47" customFormat="1">
      <c r="A384" s="48">
        <v>327</v>
      </c>
      <c r="B384" s="48" t="s">
        <v>15</v>
      </c>
      <c r="C384" s="41" t="s">
        <v>319</v>
      </c>
      <c r="D384" s="48" t="s">
        <v>0</v>
      </c>
      <c r="E384" s="61">
        <v>88</v>
      </c>
      <c r="F384" s="39">
        <v>0</v>
      </c>
      <c r="G384" s="42">
        <f t="shared" ref="G384:G390" si="24">E384*F384</f>
        <v>0</v>
      </c>
    </row>
    <row r="385" spans="1:9" s="47" customFormat="1">
      <c r="A385" s="48">
        <v>328</v>
      </c>
      <c r="B385" s="48" t="s">
        <v>15</v>
      </c>
      <c r="C385" s="41" t="s">
        <v>320</v>
      </c>
      <c r="D385" s="48" t="s">
        <v>0</v>
      </c>
      <c r="E385" s="61">
        <v>88</v>
      </c>
      <c r="F385" s="39">
        <v>0</v>
      </c>
      <c r="G385" s="42">
        <f t="shared" si="24"/>
        <v>0</v>
      </c>
    </row>
    <row r="386" spans="1:9" s="47" customFormat="1">
      <c r="A386" s="48">
        <v>329</v>
      </c>
      <c r="B386" s="48" t="s">
        <v>15</v>
      </c>
      <c r="C386" s="41" t="s">
        <v>321</v>
      </c>
      <c r="D386" s="48" t="s">
        <v>0</v>
      </c>
      <c r="E386" s="61">
        <v>100</v>
      </c>
      <c r="F386" s="39">
        <v>0</v>
      </c>
      <c r="G386" s="42">
        <f t="shared" si="24"/>
        <v>0</v>
      </c>
    </row>
    <row r="387" spans="1:9" s="47" customFormat="1">
      <c r="A387" s="48">
        <v>330</v>
      </c>
      <c r="B387" s="48" t="s">
        <v>15</v>
      </c>
      <c r="C387" s="41" t="s">
        <v>322</v>
      </c>
      <c r="D387" s="48" t="s">
        <v>0</v>
      </c>
      <c r="E387" s="61">
        <v>88</v>
      </c>
      <c r="F387" s="39">
        <v>0</v>
      </c>
      <c r="G387" s="42">
        <f t="shared" si="24"/>
        <v>0</v>
      </c>
    </row>
    <row r="388" spans="1:9" s="47" customFormat="1">
      <c r="A388" s="48">
        <v>331</v>
      </c>
      <c r="B388" s="48" t="s">
        <v>15</v>
      </c>
      <c r="C388" s="41" t="s">
        <v>323</v>
      </c>
      <c r="D388" s="48" t="s">
        <v>0</v>
      </c>
      <c r="E388" s="61">
        <v>154</v>
      </c>
      <c r="F388" s="39">
        <v>0</v>
      </c>
      <c r="G388" s="42">
        <f t="shared" si="24"/>
        <v>0</v>
      </c>
    </row>
    <row r="389" spans="1:9" s="47" customFormat="1">
      <c r="A389" s="48">
        <v>332</v>
      </c>
      <c r="B389" s="48" t="s">
        <v>15</v>
      </c>
      <c r="C389" s="41" t="s">
        <v>330</v>
      </c>
      <c r="D389" s="48" t="s">
        <v>0</v>
      </c>
      <c r="E389" s="61">
        <v>220</v>
      </c>
      <c r="F389" s="39">
        <v>0</v>
      </c>
      <c r="G389" s="42">
        <f t="shared" si="24"/>
        <v>0</v>
      </c>
    </row>
    <row r="390" spans="1:9" s="47" customFormat="1">
      <c r="A390" s="48">
        <v>333</v>
      </c>
      <c r="B390" s="48" t="s">
        <v>15</v>
      </c>
      <c r="C390" s="41" t="s">
        <v>324</v>
      </c>
      <c r="D390" s="48" t="s">
        <v>0</v>
      </c>
      <c r="E390" s="61">
        <v>92</v>
      </c>
      <c r="F390" s="39">
        <v>0</v>
      </c>
      <c r="G390" s="42">
        <f t="shared" si="24"/>
        <v>0</v>
      </c>
    </row>
    <row r="391" spans="1:9">
      <c r="A391" s="48">
        <v>334</v>
      </c>
      <c r="B391" s="48" t="s">
        <v>15</v>
      </c>
      <c r="C391" s="41" t="s">
        <v>325</v>
      </c>
      <c r="D391" s="48" t="s">
        <v>0</v>
      </c>
      <c r="E391" s="61">
        <v>92</v>
      </c>
      <c r="F391" s="39">
        <v>0</v>
      </c>
      <c r="G391" s="42">
        <f t="shared" si="23"/>
        <v>0</v>
      </c>
    </row>
    <row r="392" spans="1:9">
      <c r="A392" s="48">
        <v>335</v>
      </c>
      <c r="B392" s="48" t="s">
        <v>15</v>
      </c>
      <c r="C392" s="41" t="s">
        <v>331</v>
      </c>
      <c r="D392" s="48" t="s">
        <v>0</v>
      </c>
      <c r="E392" s="61">
        <v>126</v>
      </c>
      <c r="F392" s="39">
        <v>0</v>
      </c>
      <c r="G392" s="42">
        <f t="shared" si="23"/>
        <v>0</v>
      </c>
      <c r="H392" s="76"/>
    </row>
    <row r="393" spans="1:9" s="47" customFormat="1">
      <c r="A393" s="48">
        <v>336</v>
      </c>
      <c r="B393" s="48" t="s">
        <v>15</v>
      </c>
      <c r="C393" s="41" t="s">
        <v>327</v>
      </c>
      <c r="D393" s="48" t="s">
        <v>0</v>
      </c>
      <c r="E393" s="61">
        <v>2880</v>
      </c>
      <c r="F393" s="39">
        <v>0</v>
      </c>
      <c r="G393" s="42">
        <f>E393*F393</f>
        <v>0</v>
      </c>
      <c r="H393" s="76"/>
    </row>
    <row r="394" spans="1:9">
      <c r="A394" s="48">
        <v>337</v>
      </c>
      <c r="B394" s="48" t="s">
        <v>15</v>
      </c>
      <c r="C394" s="41" t="s">
        <v>326</v>
      </c>
      <c r="D394" s="48" t="s">
        <v>0</v>
      </c>
      <c r="E394" s="61">
        <v>1440</v>
      </c>
      <c r="F394" s="39">
        <v>0</v>
      </c>
      <c r="G394" s="42">
        <f>E394*F394</f>
        <v>0</v>
      </c>
      <c r="H394" s="76"/>
    </row>
    <row r="395" spans="1:9">
      <c r="A395" s="48">
        <v>338</v>
      </c>
      <c r="B395" s="48" t="s">
        <v>15</v>
      </c>
      <c r="C395" s="41" t="s">
        <v>328</v>
      </c>
      <c r="D395" s="48" t="s">
        <v>0</v>
      </c>
      <c r="E395" s="61">
        <v>1440</v>
      </c>
      <c r="F395" s="39">
        <v>0</v>
      </c>
      <c r="G395" s="42">
        <f>E395*F395</f>
        <v>0</v>
      </c>
      <c r="H395" s="76"/>
    </row>
    <row r="396" spans="1:9">
      <c r="A396" s="48">
        <v>339</v>
      </c>
      <c r="B396" s="48" t="s">
        <v>15</v>
      </c>
      <c r="C396" s="41" t="s">
        <v>329</v>
      </c>
      <c r="D396" s="48" t="s">
        <v>0</v>
      </c>
      <c r="E396" s="61">
        <v>2880</v>
      </c>
      <c r="F396" s="39">
        <v>0</v>
      </c>
      <c r="G396" s="42">
        <f>E396*F396</f>
        <v>0</v>
      </c>
      <c r="H396" s="76"/>
      <c r="I396" s="43"/>
    </row>
    <row r="397" spans="1:9">
      <c r="A397" s="50"/>
      <c r="B397" s="50"/>
      <c r="C397" s="89" t="s">
        <v>261</v>
      </c>
      <c r="D397" s="90"/>
      <c r="E397" s="90"/>
      <c r="F397" s="91"/>
      <c r="G397" s="46">
        <f>SUM(G364:G396)</f>
        <v>0</v>
      </c>
    </row>
    <row r="398" spans="1:9">
      <c r="A398" s="9"/>
      <c r="B398" s="14" t="s">
        <v>153</v>
      </c>
      <c r="C398" s="14"/>
      <c r="D398" s="9"/>
      <c r="E398" s="9"/>
      <c r="F398" s="13"/>
      <c r="G398" s="27"/>
    </row>
    <row r="399" spans="1:9" ht="36">
      <c r="A399" s="48">
        <v>340</v>
      </c>
      <c r="B399" s="48" t="s">
        <v>8</v>
      </c>
      <c r="C399" s="49" t="s">
        <v>154</v>
      </c>
      <c r="D399" s="48" t="s">
        <v>0</v>
      </c>
      <c r="E399" s="48">
        <v>190</v>
      </c>
      <c r="F399" s="39">
        <v>0</v>
      </c>
      <c r="G399" s="42">
        <f>E399*F399</f>
        <v>0</v>
      </c>
    </row>
    <row r="400" spans="1:9">
      <c r="A400" s="48"/>
      <c r="B400" s="48"/>
      <c r="C400" s="92" t="s">
        <v>151</v>
      </c>
      <c r="D400" s="93"/>
      <c r="E400" s="93"/>
      <c r="F400" s="94"/>
      <c r="G400" s="45">
        <f>SUM(G399:G399)</f>
        <v>0</v>
      </c>
    </row>
    <row r="401" spans="1:7" ht="53.45" customHeight="1">
      <c r="A401" s="86" t="s">
        <v>167</v>
      </c>
      <c r="B401" s="87"/>
      <c r="C401" s="87"/>
      <c r="D401" s="87"/>
      <c r="E401" s="87"/>
      <c r="F401" s="87"/>
      <c r="G401" s="88"/>
    </row>
    <row r="402" spans="1:7" s="47" customFormat="1" ht="14.25" customHeight="1">
      <c r="A402" s="83" t="s">
        <v>86</v>
      </c>
      <c r="B402" s="84"/>
      <c r="C402" s="84"/>
      <c r="D402" s="84"/>
      <c r="E402" s="84"/>
      <c r="F402" s="84"/>
      <c r="G402" s="85"/>
    </row>
    <row r="403" spans="1:7">
      <c r="A403" s="83" t="s">
        <v>100</v>
      </c>
      <c r="B403" s="84"/>
      <c r="C403" s="84"/>
      <c r="D403" s="84"/>
      <c r="E403" s="84"/>
      <c r="F403" s="84"/>
      <c r="G403" s="85"/>
    </row>
    <row r="404" spans="1:7">
      <c r="A404" s="16"/>
      <c r="B404" s="102" t="s">
        <v>9</v>
      </c>
      <c r="C404" s="103"/>
      <c r="D404" s="103"/>
      <c r="E404" s="103"/>
      <c r="F404" s="104"/>
      <c r="G404" s="36">
        <f>G400+G397+G362+G322+G306+G289+G275+G268+G257</f>
        <v>0</v>
      </c>
    </row>
    <row r="405" spans="1:7">
      <c r="A405" s="17"/>
      <c r="B405" s="105" t="s">
        <v>17</v>
      </c>
      <c r="C405" s="106"/>
      <c r="D405" s="106"/>
      <c r="E405" s="106"/>
      <c r="F405" s="107"/>
      <c r="G405" s="37">
        <f>G404*0.21</f>
        <v>0</v>
      </c>
    </row>
    <row r="406" spans="1:7">
      <c r="A406" s="17"/>
      <c r="B406" s="99" t="s">
        <v>10</v>
      </c>
      <c r="C406" s="100"/>
      <c r="D406" s="100"/>
      <c r="E406" s="100"/>
      <c r="F406" s="101"/>
      <c r="G406" s="38">
        <f>SUM(G404:G405)</f>
        <v>0</v>
      </c>
    </row>
  </sheetData>
  <sortState ref="C450:G453">
    <sortCondition ref="C450"/>
  </sortState>
  <mergeCells count="39">
    <mergeCell ref="A2:G2"/>
    <mergeCell ref="A402:G402"/>
    <mergeCell ref="C208:F208"/>
    <mergeCell ref="C306:F306"/>
    <mergeCell ref="B238:C238"/>
    <mergeCell ref="C289:F289"/>
    <mergeCell ref="C268:F268"/>
    <mergeCell ref="C218:F218"/>
    <mergeCell ref="D217:E217"/>
    <mergeCell ref="C275:F275"/>
    <mergeCell ref="C397:F397"/>
    <mergeCell ref="D211:E211"/>
    <mergeCell ref="C225:F225"/>
    <mergeCell ref="C362:F362"/>
    <mergeCell ref="C190:F190"/>
    <mergeCell ref="C66:F66"/>
    <mergeCell ref="C45:F45"/>
    <mergeCell ref="B406:F406"/>
    <mergeCell ref="A236:G236"/>
    <mergeCell ref="C257:F257"/>
    <mergeCell ref="C202:F202"/>
    <mergeCell ref="A403:G403"/>
    <mergeCell ref="B404:F404"/>
    <mergeCell ref="B405:F405"/>
    <mergeCell ref="B235:F235"/>
    <mergeCell ref="B233:F233"/>
    <mergeCell ref="B234:F234"/>
    <mergeCell ref="A232:G232"/>
    <mergeCell ref="C222:F222"/>
    <mergeCell ref="C229:F229"/>
    <mergeCell ref="C322:F322"/>
    <mergeCell ref="A401:G401"/>
    <mergeCell ref="C400:F400"/>
    <mergeCell ref="A1:G1"/>
    <mergeCell ref="A231:G231"/>
    <mergeCell ref="A230:G230"/>
    <mergeCell ref="C62:F62"/>
    <mergeCell ref="C193:F193"/>
    <mergeCell ref="A5:G5"/>
  </mergeCells>
  <phoneticPr fontId="3" type="noConversion"/>
  <pageMargins left="0.70866141732283472" right="0.70866141732283472" top="0.78740157480314965" bottom="0.78740157480314965" header="0.31496062992125984" footer="0.31496062992125984"/>
  <pageSetup paperSize="9" scale="72" fitToHeight="0" orientation="landscape" r:id="rId1"/>
  <headerFooter>
    <oddFooter>&amp;R&amp;"Arial,Obyčejné"&amp;8&amp;P/&amp;N</oddFooter>
  </headerFooter>
  <rowBreaks count="11" manualBreakCount="11">
    <brk id="5" max="6" man="1"/>
    <brk id="45" max="6" man="1"/>
    <brk id="82" max="6" man="1"/>
    <brk id="114" max="6" man="1"/>
    <brk id="154" max="6" man="1"/>
    <brk id="202" max="6" man="1"/>
    <brk id="225" max="6" man="1"/>
    <brk id="257" max="6" man="1"/>
    <brk id="289" max="6" man="1"/>
    <brk id="322" max="6" man="1"/>
    <brk id="362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rozpočet</vt:lpstr>
      <vt:lpstr>rozpočet!Názvy_tisku</vt:lpstr>
      <vt:lpstr>rozpočet!Oblast_tisku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</dc:creator>
  <cp:lastModifiedBy>pberanova</cp:lastModifiedBy>
  <cp:lastPrinted>2021-01-05T13:06:33Z</cp:lastPrinted>
  <dcterms:created xsi:type="dcterms:W3CDTF">2012-10-19T16:14:20Z</dcterms:created>
  <dcterms:modified xsi:type="dcterms:W3CDTF">2021-02-15T09:58:59Z</dcterms:modified>
</cp:coreProperties>
</file>